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7112a0de7938fe9/桌面/Bridge5Asia Work/"/>
    </mc:Choice>
  </mc:AlternateContent>
  <xr:revisionPtr revIDLastSave="0" documentId="13_ncr:1_{29256E2B-A36E-43E4-B931-97FBB783E955}" xr6:coauthVersionLast="45" xr6:coauthVersionMax="45" xr10:uidLastSave="{00000000-0000-0000-0000-000000000000}"/>
  <bookViews>
    <workbookView xWindow="38280" yWindow="-120" windowWidth="29040" windowHeight="15840" tabRatio="597" activeTab="5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Report" sheetId="8" r:id="rId7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Report!$H$37</definedName>
    <definedName name="Type_Ratio">#REF!</definedName>
    <definedName name="VAT_Prepaid_Rate">#REF!</definedName>
  </definedNames>
  <calcPr calcId="191029"/>
</workbook>
</file>

<file path=xl/calcChain.xml><?xml version="1.0" encoding="utf-8"?>
<calcChain xmlns="http://schemas.openxmlformats.org/spreadsheetml/2006/main">
  <c r="E26" i="18" l="1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U26" i="18"/>
  <c r="BV26" i="18"/>
  <c r="BW26" i="18"/>
  <c r="BX26" i="18"/>
  <c r="BY26" i="18"/>
  <c r="BZ26" i="18"/>
  <c r="CA26" i="18"/>
  <c r="CB26" i="18"/>
  <c r="CC26" i="18"/>
  <c r="CD26" i="18"/>
  <c r="CE26" i="18"/>
  <c r="CF26" i="18"/>
  <c r="CG26" i="18"/>
  <c r="CH26" i="18"/>
  <c r="CI26" i="18"/>
  <c r="CJ26" i="18"/>
  <c r="CK26" i="18"/>
  <c r="CL26" i="18"/>
  <c r="CM26" i="18"/>
  <c r="CN26" i="18"/>
  <c r="CO26" i="18"/>
  <c r="D26" i="18"/>
  <c r="D246" i="16" l="1"/>
  <c r="D250" i="16"/>
  <c r="D249" i="16"/>
  <c r="D242" i="16"/>
  <c r="J249" i="16" s="1"/>
  <c r="D211" i="16"/>
  <c r="D212" i="16"/>
  <c r="D208" i="16"/>
  <c r="D204" i="16"/>
  <c r="G211" i="16" s="1"/>
  <c r="D223" i="16"/>
  <c r="I227" i="16" s="1"/>
  <c r="D231" i="16"/>
  <c r="E231" i="16" s="1"/>
  <c r="I249" i="16" l="1"/>
  <c r="D213" i="16"/>
  <c r="K227" i="16"/>
  <c r="E246" i="16"/>
  <c r="L230" i="16"/>
  <c r="F227" i="16"/>
  <c r="G227" i="16" s="1"/>
  <c r="J227" i="16"/>
  <c r="F211" i="16"/>
  <c r="K249" i="16"/>
  <c r="K246" i="16"/>
  <c r="J211" i="16"/>
  <c r="F246" i="16"/>
  <c r="F249" i="16" s="1"/>
  <c r="G249" i="16" s="1"/>
  <c r="J246" i="16"/>
  <c r="I211" i="16"/>
  <c r="L249" i="16"/>
  <c r="I246" i="16"/>
  <c r="E211" i="16"/>
  <c r="J230" i="16"/>
  <c r="H227" i="16"/>
  <c r="H230" i="16" s="1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K230" i="16"/>
  <c r="F230" i="16" l="1"/>
  <c r="G230" i="16" s="1"/>
  <c r="G246" i="16"/>
  <c r="H246" i="16" s="1"/>
  <c r="H249" i="16" s="1"/>
  <c r="F250" i="16"/>
  <c r="E251" i="16"/>
  <c r="E213" i="16"/>
  <c r="F212" i="16"/>
  <c r="G231" i="16"/>
  <c r="F251" i="16" l="1"/>
  <c r="G250" i="16"/>
  <c r="F213" i="16"/>
  <c r="G212" i="16"/>
  <c r="H231" i="16"/>
  <c r="G251" i="16" l="1"/>
  <c r="H250" i="16"/>
  <c r="G213" i="16"/>
  <c r="H212" i="16"/>
  <c r="I231" i="16"/>
  <c r="H251" i="16" l="1"/>
  <c r="I250" i="16"/>
  <c r="H213" i="16"/>
  <c r="I212" i="16"/>
  <c r="J231" i="16"/>
  <c r="I251" i="16" l="1"/>
  <c r="J250" i="16"/>
  <c r="I213" i="16"/>
  <c r="J212" i="16"/>
  <c r="K231" i="16"/>
  <c r="K250" i="16" l="1"/>
  <c r="J251" i="16"/>
  <c r="J213" i="16"/>
  <c r="K212" i="16"/>
  <c r="L231" i="16"/>
  <c r="K251" i="16" l="1"/>
  <c r="L250" i="16"/>
  <c r="L251" i="16" s="1"/>
  <c r="K213" i="16"/>
  <c r="L212" i="16"/>
  <c r="L213" i="16" s="1"/>
  <c r="D193" i="16" l="1"/>
  <c r="D185" i="16"/>
  <c r="D71" i="16"/>
  <c r="D56" i="16"/>
  <c r="E51" i="16" s="1"/>
  <c r="D49" i="16"/>
  <c r="D48" i="16"/>
  <c r="D42" i="16"/>
  <c r="D68" i="15"/>
  <c r="D62" i="15"/>
  <c r="D52" i="15"/>
  <c r="D42" i="15"/>
  <c r="D32" i="15"/>
  <c r="D22" i="15"/>
  <c r="I189" i="16" l="1"/>
  <c r="J189" i="16"/>
  <c r="K189" i="16"/>
  <c r="L189" i="16"/>
  <c r="I192" i="16"/>
  <c r="J192" i="16"/>
  <c r="K192" i="16"/>
  <c r="L192" i="16"/>
  <c r="S76" i="16"/>
  <c r="E193" i="16"/>
  <c r="Q76" i="16"/>
  <c r="M76" i="16"/>
  <c r="X76" i="16"/>
  <c r="T76" i="16"/>
  <c r="I76" i="16"/>
  <c r="W76" i="16"/>
  <c r="P76" i="16"/>
  <c r="L76" i="16"/>
  <c r="H76" i="16"/>
  <c r="Z76" i="16"/>
  <c r="V76" i="16"/>
  <c r="O76" i="16"/>
  <c r="K76" i="16"/>
  <c r="Y76" i="16"/>
  <c r="U76" i="16"/>
  <c r="R76" i="16"/>
  <c r="N76" i="16"/>
  <c r="J76" i="16"/>
  <c r="D86" i="17"/>
  <c r="D85" i="17"/>
  <c r="D82" i="17"/>
  <c r="D81" i="17"/>
  <c r="D83" i="17" s="1"/>
  <c r="D77" i="17"/>
  <c r="DM75" i="17"/>
  <c r="DL75" i="17"/>
  <c r="DK75" i="17"/>
  <c r="DJ75" i="17"/>
  <c r="DI75" i="17"/>
  <c r="DH75" i="17"/>
  <c r="DG75" i="17"/>
  <c r="DF75" i="17"/>
  <c r="DE75" i="17"/>
  <c r="DD75" i="17"/>
  <c r="DC75" i="17"/>
  <c r="DB75" i="17"/>
  <c r="DA75" i="17"/>
  <c r="CZ75" i="17"/>
  <c r="CY75" i="17"/>
  <c r="CX75" i="17"/>
  <c r="CW75" i="17"/>
  <c r="CV75" i="17"/>
  <c r="CU75" i="17"/>
  <c r="CT75" i="17"/>
  <c r="CS75" i="17"/>
  <c r="CR75" i="17"/>
  <c r="CQ75" i="17"/>
  <c r="CP75" i="17"/>
  <c r="CO75" i="17"/>
  <c r="CN75" i="17"/>
  <c r="CM75" i="17"/>
  <c r="CL75" i="17"/>
  <c r="CK75" i="17"/>
  <c r="CJ75" i="17"/>
  <c r="CI75" i="17"/>
  <c r="CH75" i="17"/>
  <c r="CG75" i="17"/>
  <c r="CF75" i="17"/>
  <c r="CE75" i="17"/>
  <c r="CD75" i="17"/>
  <c r="CC75" i="17"/>
  <c r="CB75" i="17"/>
  <c r="CA75" i="17"/>
  <c r="BZ75" i="17"/>
  <c r="BY75" i="17"/>
  <c r="BX75" i="17"/>
  <c r="BW75" i="17"/>
  <c r="BV75" i="17"/>
  <c r="BU75" i="17"/>
  <c r="BT75" i="17"/>
  <c r="BS75" i="17"/>
  <c r="BR75" i="17"/>
  <c r="BQ75" i="17"/>
  <c r="BP75" i="17"/>
  <c r="BO75" i="17"/>
  <c r="BN75" i="17"/>
  <c r="BM75" i="17"/>
  <c r="BL75" i="17"/>
  <c r="BK75" i="17"/>
  <c r="BJ75" i="17"/>
  <c r="BI75" i="17"/>
  <c r="BH75" i="17"/>
  <c r="BG75" i="17"/>
  <c r="BF75" i="17"/>
  <c r="BE75" i="17"/>
  <c r="BD75" i="17"/>
  <c r="BC75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GZ69" i="17"/>
  <c r="GY69" i="17"/>
  <c r="GX69" i="17"/>
  <c r="GW69" i="17"/>
  <c r="GV69" i="17"/>
  <c r="GU69" i="17"/>
  <c r="GT69" i="17"/>
  <c r="GS69" i="17"/>
  <c r="GR69" i="17"/>
  <c r="GQ69" i="17"/>
  <c r="GP69" i="17"/>
  <c r="GO69" i="17"/>
  <c r="GN69" i="17"/>
  <c r="GM69" i="17"/>
  <c r="GL69" i="17"/>
  <c r="GK69" i="17"/>
  <c r="GJ69" i="17"/>
  <c r="GI69" i="17"/>
  <c r="GH69" i="17"/>
  <c r="GG69" i="17"/>
  <c r="GF69" i="17"/>
  <c r="GE69" i="17"/>
  <c r="GD69" i="17"/>
  <c r="GC69" i="17"/>
  <c r="GB69" i="17"/>
  <c r="GA69" i="17"/>
  <c r="FZ69" i="17"/>
  <c r="FY69" i="17"/>
  <c r="FX69" i="17"/>
  <c r="FW69" i="17"/>
  <c r="FV69" i="17"/>
  <c r="FU69" i="17"/>
  <c r="FT69" i="17"/>
  <c r="FS69" i="17"/>
  <c r="FR69" i="17"/>
  <c r="FQ69" i="17"/>
  <c r="FP69" i="17"/>
  <c r="FO69" i="17"/>
  <c r="FN69" i="17"/>
  <c r="FM69" i="17"/>
  <c r="FL69" i="17"/>
  <c r="FK69" i="17"/>
  <c r="FJ69" i="17"/>
  <c r="FI69" i="17"/>
  <c r="FH69" i="17"/>
  <c r="FG69" i="17"/>
  <c r="FF69" i="17"/>
  <c r="FE69" i="17"/>
  <c r="FD69" i="17"/>
  <c r="GZ65" i="17"/>
  <c r="GY65" i="17"/>
  <c r="GX65" i="17"/>
  <c r="GW65" i="17"/>
  <c r="GV65" i="17"/>
  <c r="GU65" i="17"/>
  <c r="GT65" i="17"/>
  <c r="GS65" i="17"/>
  <c r="GR65" i="17"/>
  <c r="GQ65" i="17"/>
  <c r="GP65" i="17"/>
  <c r="GO65" i="17"/>
  <c r="GN65" i="17"/>
  <c r="GM65" i="17"/>
  <c r="GL65" i="17"/>
  <c r="GK65" i="17"/>
  <c r="GJ65" i="17"/>
  <c r="GI65" i="17"/>
  <c r="GH65" i="17"/>
  <c r="GG65" i="17"/>
  <c r="GF65" i="17"/>
  <c r="GE65" i="17"/>
  <c r="GD65" i="17"/>
  <c r="GC65" i="17"/>
  <c r="GB65" i="17"/>
  <c r="GA65" i="17"/>
  <c r="FZ65" i="17"/>
  <c r="FY65" i="17"/>
  <c r="FX65" i="17"/>
  <c r="FW65" i="17"/>
  <c r="FV65" i="17"/>
  <c r="FU65" i="17"/>
  <c r="FT65" i="17"/>
  <c r="FS65" i="17"/>
  <c r="FR65" i="17"/>
  <c r="FQ65" i="17"/>
  <c r="FP65" i="17"/>
  <c r="FO65" i="17"/>
  <c r="FN65" i="17"/>
  <c r="FM65" i="17"/>
  <c r="FL65" i="17"/>
  <c r="FK65" i="17"/>
  <c r="FJ65" i="17"/>
  <c r="FI65" i="17"/>
  <c r="FH65" i="17"/>
  <c r="FG65" i="17"/>
  <c r="FF65" i="17"/>
  <c r="FE65" i="17"/>
  <c r="FD65" i="17"/>
  <c r="F192" i="16" l="1"/>
  <c r="F193" i="16"/>
  <c r="E86" i="17"/>
  <c r="E85" i="17"/>
  <c r="E77" i="17"/>
  <c r="H192" i="16" l="1"/>
  <c r="G193" i="16"/>
  <c r="E87" i="17"/>
  <c r="F77" i="17"/>
  <c r="H193" i="16" l="1"/>
  <c r="G77" i="17"/>
  <c r="I193" i="16" l="1"/>
  <c r="H77" i="17"/>
  <c r="J193" i="16" l="1"/>
  <c r="I77" i="17"/>
  <c r="K193" i="16" l="1"/>
  <c r="J77" i="17"/>
  <c r="L193" i="16" l="1"/>
  <c r="K77" i="17"/>
  <c r="L77" i="17" l="1"/>
  <c r="M77" i="17" l="1"/>
  <c r="N77" i="17" l="1"/>
  <c r="D66" i="17" l="1"/>
  <c r="D69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29" i="20"/>
  <c r="F121" i="20"/>
  <c r="F124" i="20" s="1"/>
  <c r="F125" i="20" s="1"/>
  <c r="DX102" i="20"/>
  <c r="DX104" i="20"/>
  <c r="DY102" i="20" s="1"/>
  <c r="DY104" i="20"/>
  <c r="DZ102" i="20" s="1"/>
  <c r="DZ104" i="20"/>
  <c r="DZ130" i="20" s="1"/>
  <c r="EA104" i="20"/>
  <c r="EA130" i="20" s="1"/>
  <c r="EB104" i="20"/>
  <c r="EB130" i="20" s="1"/>
  <c r="EC104" i="20"/>
  <c r="ED102" i="20" s="1"/>
  <c r="ED104" i="20"/>
  <c r="ED130" i="20" s="1"/>
  <c r="EE104" i="20"/>
  <c r="EE130" i="20" s="1"/>
  <c r="EF104" i="20"/>
  <c r="EG102" i="20" s="1"/>
  <c r="EG104" i="20"/>
  <c r="EH102" i="20" s="1"/>
  <c r="EH104" i="20"/>
  <c r="EH130" i="20" s="1"/>
  <c r="EI104" i="20"/>
  <c r="EI130" i="20" s="1"/>
  <c r="EJ104" i="20"/>
  <c r="EK102" i="20" s="1"/>
  <c r="EK104" i="20"/>
  <c r="EL102" i="20" s="1"/>
  <c r="EL104" i="20"/>
  <c r="EL130" i="20" s="1"/>
  <c r="DX105" i="20"/>
  <c r="DY105" i="20"/>
  <c r="DZ105" i="20"/>
  <c r="EA105" i="20"/>
  <c r="EB105" i="20"/>
  <c r="EC105" i="20"/>
  <c r="ED105" i="20"/>
  <c r="EE105" i="20"/>
  <c r="EF105" i="20"/>
  <c r="EG105" i="20"/>
  <c r="EH105" i="20"/>
  <c r="EI105" i="20"/>
  <c r="EJ105" i="20"/>
  <c r="EK105" i="20"/>
  <c r="EL105" i="20"/>
  <c r="DX107" i="20"/>
  <c r="DX127" i="20" s="1"/>
  <c r="DY107" i="20"/>
  <c r="DY127" i="20" s="1"/>
  <c r="DZ107" i="20"/>
  <c r="DZ127" i="20" s="1"/>
  <c r="EA107" i="20"/>
  <c r="EA127" i="20" s="1"/>
  <c r="EB107" i="20"/>
  <c r="EB127" i="20" s="1"/>
  <c r="EC107" i="20"/>
  <c r="EC127" i="20" s="1"/>
  <c r="ED107" i="20"/>
  <c r="ED127" i="20" s="1"/>
  <c r="EE107" i="20"/>
  <c r="EE127" i="20" s="1"/>
  <c r="EF107" i="20"/>
  <c r="EF127" i="20" s="1"/>
  <c r="EG107" i="20"/>
  <c r="EG127" i="20" s="1"/>
  <c r="EH107" i="20"/>
  <c r="EH127" i="20" s="1"/>
  <c r="EI107" i="20"/>
  <c r="EI127" i="20" s="1"/>
  <c r="EJ107" i="20"/>
  <c r="EJ127" i="20" s="1"/>
  <c r="EK107" i="20"/>
  <c r="EK127" i="20" s="1"/>
  <c r="EL107" i="20"/>
  <c r="EL127" i="20" s="1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T102" i="20"/>
  <c r="U102" i="20"/>
  <c r="V102" i="20"/>
  <c r="W102" i="20"/>
  <c r="X102" i="20"/>
  <c r="Y102" i="20"/>
  <c r="Z102" i="20"/>
  <c r="AA102" i="20"/>
  <c r="AB102" i="20"/>
  <c r="AC102" i="20"/>
  <c r="AD102" i="20"/>
  <c r="AE102" i="20"/>
  <c r="AF102" i="20"/>
  <c r="AG102" i="20"/>
  <c r="AH102" i="20"/>
  <c r="AI102" i="20"/>
  <c r="AJ102" i="20"/>
  <c r="AK102" i="20"/>
  <c r="AL102" i="20"/>
  <c r="AM102" i="20"/>
  <c r="AN102" i="20"/>
  <c r="AO102" i="20"/>
  <c r="AP102" i="20"/>
  <c r="AQ102" i="20"/>
  <c r="AR102" i="20"/>
  <c r="AS102" i="20"/>
  <c r="AT102" i="20"/>
  <c r="AU102" i="20"/>
  <c r="AV102" i="20"/>
  <c r="AW102" i="20"/>
  <c r="AX102" i="20"/>
  <c r="AY102" i="20"/>
  <c r="AZ102" i="20"/>
  <c r="BA102" i="20"/>
  <c r="BB102" i="20"/>
  <c r="BC102" i="20"/>
  <c r="BD102" i="20"/>
  <c r="BE102" i="20"/>
  <c r="BF102" i="20"/>
  <c r="BG102" i="20"/>
  <c r="BH102" i="20"/>
  <c r="BI102" i="20"/>
  <c r="BJ102" i="20"/>
  <c r="BK102" i="20"/>
  <c r="BL102" i="20"/>
  <c r="BM102" i="20"/>
  <c r="BN102" i="20"/>
  <c r="BO102" i="20"/>
  <c r="BP102" i="20"/>
  <c r="BQ102" i="20"/>
  <c r="BR102" i="20"/>
  <c r="BS102" i="20"/>
  <c r="BT102" i="20"/>
  <c r="BU102" i="20"/>
  <c r="BV102" i="20"/>
  <c r="BW102" i="20"/>
  <c r="BX102" i="20"/>
  <c r="BY102" i="20"/>
  <c r="BZ102" i="20"/>
  <c r="CA102" i="20"/>
  <c r="CB102" i="20"/>
  <c r="CC102" i="20"/>
  <c r="CD102" i="20"/>
  <c r="CE102" i="20"/>
  <c r="CF102" i="20"/>
  <c r="CG102" i="20"/>
  <c r="CH102" i="20"/>
  <c r="CI102" i="20"/>
  <c r="CJ102" i="20"/>
  <c r="CK102" i="20"/>
  <c r="G104" i="20"/>
  <c r="H103" i="20" s="1"/>
  <c r="H104" i="20"/>
  <c r="I103" i="20" s="1"/>
  <c r="I104" i="20"/>
  <c r="J103" i="20" s="1"/>
  <c r="J104" i="20"/>
  <c r="J130" i="20" s="1"/>
  <c r="K104" i="20"/>
  <c r="L103" i="20" s="1"/>
  <c r="L104" i="20"/>
  <c r="M103" i="20" s="1"/>
  <c r="M104" i="20"/>
  <c r="N104" i="20"/>
  <c r="O103" i="20" s="1"/>
  <c r="O104" i="20"/>
  <c r="P103" i="20" s="1"/>
  <c r="P104" i="20"/>
  <c r="Q103" i="20" s="1"/>
  <c r="Q104" i="20"/>
  <c r="R103" i="20" s="1"/>
  <c r="R104" i="20"/>
  <c r="R130" i="20" s="1"/>
  <c r="S104" i="20"/>
  <c r="T103" i="20" s="1"/>
  <c r="T104" i="20"/>
  <c r="U103" i="20" s="1"/>
  <c r="U104" i="20"/>
  <c r="V103" i="20" s="1"/>
  <c r="V104" i="20"/>
  <c r="V130" i="20" s="1"/>
  <c r="W104" i="20"/>
  <c r="X103" i="20" s="1"/>
  <c r="X104" i="20"/>
  <c r="Y103" i="20" s="1"/>
  <c r="Y104" i="20"/>
  <c r="Z103" i="20" s="1"/>
  <c r="Z104" i="20"/>
  <c r="Z130" i="20" s="1"/>
  <c r="AA104" i="20"/>
  <c r="AB103" i="20" s="1"/>
  <c r="AB104" i="20"/>
  <c r="AC103" i="20" s="1"/>
  <c r="AC104" i="20"/>
  <c r="AD103" i="20" s="1"/>
  <c r="AD104" i="20"/>
  <c r="AE104" i="20"/>
  <c r="AF103" i="20" s="1"/>
  <c r="AF104" i="20"/>
  <c r="AG103" i="20" s="1"/>
  <c r="AG104" i="20"/>
  <c r="AH103" i="20" s="1"/>
  <c r="AH104" i="20"/>
  <c r="AH130" i="20" s="1"/>
  <c r="AI104" i="20"/>
  <c r="AJ103" i="20" s="1"/>
  <c r="AJ104" i="20"/>
  <c r="AK103" i="20" s="1"/>
  <c r="AK104" i="20"/>
  <c r="AK130" i="20" s="1"/>
  <c r="AL104" i="20"/>
  <c r="AL130" i="20" s="1"/>
  <c r="AM104" i="20"/>
  <c r="AN103" i="20" s="1"/>
  <c r="AN104" i="20"/>
  <c r="AO103" i="20" s="1"/>
  <c r="AO104" i="20"/>
  <c r="AO130" i="20" s="1"/>
  <c r="AP104" i="20"/>
  <c r="AP130" i="20" s="1"/>
  <c r="AQ104" i="20"/>
  <c r="AR103" i="20" s="1"/>
  <c r="AR104" i="20"/>
  <c r="AS103" i="20" s="1"/>
  <c r="AS104" i="20"/>
  <c r="AS130" i="20" s="1"/>
  <c r="AT104" i="20"/>
  <c r="AT130" i="20" s="1"/>
  <c r="AU104" i="20"/>
  <c r="AV103" i="20" s="1"/>
  <c r="AV104" i="20"/>
  <c r="AW103" i="20" s="1"/>
  <c r="AW104" i="20"/>
  <c r="AW130" i="20" s="1"/>
  <c r="AX104" i="20"/>
  <c r="AX130" i="20" s="1"/>
  <c r="AY104" i="20"/>
  <c r="AZ103" i="20" s="1"/>
  <c r="AZ104" i="20"/>
  <c r="BA103" i="20" s="1"/>
  <c r="BA104" i="20"/>
  <c r="BA130" i="20" s="1"/>
  <c r="BB104" i="20"/>
  <c r="BB130" i="20" s="1"/>
  <c r="BC104" i="20"/>
  <c r="BD103" i="20" s="1"/>
  <c r="BD104" i="20"/>
  <c r="BE103" i="20" s="1"/>
  <c r="BE104" i="20"/>
  <c r="BE130" i="20" s="1"/>
  <c r="BF104" i="20"/>
  <c r="BF130" i="20" s="1"/>
  <c r="BG104" i="20"/>
  <c r="BH103" i="20" s="1"/>
  <c r="BH104" i="20"/>
  <c r="BI103" i="20" s="1"/>
  <c r="BI104" i="20"/>
  <c r="BI130" i="20" s="1"/>
  <c r="BJ104" i="20"/>
  <c r="BJ130" i="20" s="1"/>
  <c r="BK104" i="20"/>
  <c r="BL103" i="20" s="1"/>
  <c r="BL104" i="20"/>
  <c r="BM103" i="20" s="1"/>
  <c r="BM104" i="20"/>
  <c r="BM130" i="20" s="1"/>
  <c r="BN104" i="20"/>
  <c r="BN130" i="20" s="1"/>
  <c r="BO104" i="20"/>
  <c r="BP103" i="20" s="1"/>
  <c r="BP104" i="20"/>
  <c r="BP130" i="20" s="1"/>
  <c r="BQ104" i="20"/>
  <c r="BQ130" i="20" s="1"/>
  <c r="BR104" i="20"/>
  <c r="BR130" i="20" s="1"/>
  <c r="BS104" i="20"/>
  <c r="BT103" i="20" s="1"/>
  <c r="BT104" i="20"/>
  <c r="BU103" i="20" s="1"/>
  <c r="BU104" i="20"/>
  <c r="BV103" i="20" s="1"/>
  <c r="BV104" i="20"/>
  <c r="BV130" i="20" s="1"/>
  <c r="BW104" i="20"/>
  <c r="BX103" i="20" s="1"/>
  <c r="BX104" i="20"/>
  <c r="BY103" i="20" s="1"/>
  <c r="BY104" i="20"/>
  <c r="BZ103" i="20" s="1"/>
  <c r="BZ104" i="20"/>
  <c r="BZ130" i="20" s="1"/>
  <c r="CA104" i="20"/>
  <c r="CB103" i="20" s="1"/>
  <c r="CB104" i="20"/>
  <c r="CC103" i="20" s="1"/>
  <c r="CC104" i="20"/>
  <c r="CD103" i="20" s="1"/>
  <c r="CD104" i="20"/>
  <c r="CD130" i="20" s="1"/>
  <c r="CE104" i="20"/>
  <c r="CF103" i="20" s="1"/>
  <c r="CF104" i="20"/>
  <c r="CG103" i="20" s="1"/>
  <c r="CG104" i="20"/>
  <c r="CH103" i="20" s="1"/>
  <c r="CH104" i="20"/>
  <c r="CH130" i="20" s="1"/>
  <c r="CI104" i="20"/>
  <c r="CJ103" i="20" s="1"/>
  <c r="CJ104" i="20"/>
  <c r="CK103" i="20" s="1"/>
  <c r="CK104" i="20"/>
  <c r="CL102" i="20" s="1"/>
  <c r="CL104" i="20"/>
  <c r="CM104" i="20"/>
  <c r="CN102" i="20" s="1"/>
  <c r="CN104" i="20"/>
  <c r="CO102" i="20" s="1"/>
  <c r="CO104" i="20"/>
  <c r="CP102" i="20" s="1"/>
  <c r="CP104" i="20"/>
  <c r="CQ104" i="20"/>
  <c r="CR102" i="20" s="1"/>
  <c r="CR104" i="20"/>
  <c r="CS102" i="20" s="1"/>
  <c r="CS104" i="20"/>
  <c r="CS130" i="20" s="1"/>
  <c r="CT104" i="20"/>
  <c r="CU104" i="20"/>
  <c r="CV102" i="20" s="1"/>
  <c r="CV104" i="20"/>
  <c r="CW102" i="20" s="1"/>
  <c r="CW104" i="20"/>
  <c r="CW130" i="20" s="1"/>
  <c r="CX104" i="20"/>
  <c r="CY104" i="20"/>
  <c r="CZ102" i="20" s="1"/>
  <c r="CZ104" i="20"/>
  <c r="DA102" i="20" s="1"/>
  <c r="DA104" i="20"/>
  <c r="DA130" i="20" s="1"/>
  <c r="DB104" i="20"/>
  <c r="DC104" i="20"/>
  <c r="DD102" i="20" s="1"/>
  <c r="DD104" i="20"/>
  <c r="DE102" i="20" s="1"/>
  <c r="DE104" i="20"/>
  <c r="DE130" i="20" s="1"/>
  <c r="DF104" i="20"/>
  <c r="DG104" i="20"/>
  <c r="DH102" i="20" s="1"/>
  <c r="DH104" i="20"/>
  <c r="DI102" i="20" s="1"/>
  <c r="DI104" i="20"/>
  <c r="DI130" i="20" s="1"/>
  <c r="DJ104" i="20"/>
  <c r="DK104" i="20"/>
  <c r="DL102" i="20" s="1"/>
  <c r="DL104" i="20"/>
  <c r="DM102" i="20" s="1"/>
  <c r="DM104" i="20"/>
  <c r="DM130" i="20" s="1"/>
  <c r="DN104" i="20"/>
  <c r="DO104" i="20"/>
  <c r="DP102" i="20" s="1"/>
  <c r="DP104" i="20"/>
  <c r="DQ102" i="20" s="1"/>
  <c r="DQ104" i="20"/>
  <c r="DQ130" i="20" s="1"/>
  <c r="DR104" i="20"/>
  <c r="DS104" i="20"/>
  <c r="DT102" i="20" s="1"/>
  <c r="DT104" i="20"/>
  <c r="DU102" i="20" s="1"/>
  <c r="DU104" i="20"/>
  <c r="DU130" i="20" s="1"/>
  <c r="DV104" i="20"/>
  <c r="DW104" i="20"/>
  <c r="DX103" i="20" s="1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W105" i="20"/>
  <c r="X105" i="20"/>
  <c r="Y105" i="20"/>
  <c r="Z105" i="20"/>
  <c r="AA105" i="20"/>
  <c r="AB105" i="20"/>
  <c r="AC105" i="20"/>
  <c r="AD105" i="20"/>
  <c r="AE105" i="20"/>
  <c r="AF105" i="20"/>
  <c r="AG105" i="20"/>
  <c r="AH105" i="20"/>
  <c r="AI105" i="20"/>
  <c r="AJ105" i="20"/>
  <c r="AK105" i="20"/>
  <c r="AL105" i="20"/>
  <c r="AM105" i="20"/>
  <c r="AN105" i="20"/>
  <c r="AO105" i="20"/>
  <c r="AP105" i="20"/>
  <c r="AQ105" i="20"/>
  <c r="AR105" i="20"/>
  <c r="AS105" i="20"/>
  <c r="AT105" i="20"/>
  <c r="AU105" i="20"/>
  <c r="AV105" i="20"/>
  <c r="AW105" i="20"/>
  <c r="AX105" i="20"/>
  <c r="AY105" i="20"/>
  <c r="AZ105" i="20"/>
  <c r="BA105" i="20"/>
  <c r="BB105" i="20"/>
  <c r="BC105" i="20"/>
  <c r="BD105" i="20"/>
  <c r="BE105" i="20"/>
  <c r="BF105" i="20"/>
  <c r="BG105" i="20"/>
  <c r="BH105" i="20"/>
  <c r="BI105" i="20"/>
  <c r="BJ105" i="20"/>
  <c r="BK105" i="20"/>
  <c r="BL105" i="20"/>
  <c r="BM105" i="20"/>
  <c r="BN105" i="20"/>
  <c r="BO105" i="20"/>
  <c r="BP105" i="20"/>
  <c r="BQ105" i="20"/>
  <c r="BR105" i="20"/>
  <c r="BS105" i="20"/>
  <c r="BT105" i="20"/>
  <c r="BU105" i="20"/>
  <c r="BV105" i="20"/>
  <c r="BW105" i="20"/>
  <c r="BX105" i="20"/>
  <c r="BY105" i="20"/>
  <c r="BZ105" i="20"/>
  <c r="CA105" i="20"/>
  <c r="CB105" i="20"/>
  <c r="CC105" i="20"/>
  <c r="CD105" i="20"/>
  <c r="CE105" i="20"/>
  <c r="CF105" i="20"/>
  <c r="CG105" i="20"/>
  <c r="CH105" i="20"/>
  <c r="CI105" i="20"/>
  <c r="CJ105" i="20"/>
  <c r="CK105" i="20"/>
  <c r="CL105" i="20"/>
  <c r="CM105" i="20"/>
  <c r="CN105" i="20"/>
  <c r="CO105" i="20"/>
  <c r="CP105" i="20"/>
  <c r="CQ105" i="20"/>
  <c r="CR105" i="20"/>
  <c r="CS105" i="20"/>
  <c r="CT105" i="20"/>
  <c r="CU105" i="20"/>
  <c r="CV105" i="20"/>
  <c r="CW105" i="20"/>
  <c r="CX105" i="20"/>
  <c r="CY105" i="20"/>
  <c r="CZ105" i="20"/>
  <c r="DA105" i="20"/>
  <c r="DB105" i="20"/>
  <c r="DC105" i="20"/>
  <c r="DD105" i="20"/>
  <c r="DE105" i="20"/>
  <c r="DF105" i="20"/>
  <c r="DG105" i="20"/>
  <c r="DH105" i="20"/>
  <c r="DI105" i="20"/>
  <c r="DJ105" i="20"/>
  <c r="DK105" i="20"/>
  <c r="DL105" i="20"/>
  <c r="DM105" i="20"/>
  <c r="DN105" i="20"/>
  <c r="DO105" i="20"/>
  <c r="DP105" i="20"/>
  <c r="DQ105" i="20"/>
  <c r="DR105" i="20"/>
  <c r="DS105" i="20"/>
  <c r="DT105" i="20"/>
  <c r="DU105" i="20"/>
  <c r="DV105" i="20"/>
  <c r="DW105" i="20"/>
  <c r="G107" i="20"/>
  <c r="G127" i="20" s="1"/>
  <c r="H107" i="20"/>
  <c r="H127" i="20" s="1"/>
  <c r="I107" i="20"/>
  <c r="I127" i="20" s="1"/>
  <c r="J107" i="20"/>
  <c r="J127" i="20" s="1"/>
  <c r="K107" i="20"/>
  <c r="K127" i="20" s="1"/>
  <c r="L107" i="20"/>
  <c r="L127" i="20" s="1"/>
  <c r="M107" i="20"/>
  <c r="M127" i="20" s="1"/>
  <c r="N107" i="20"/>
  <c r="N127" i="20" s="1"/>
  <c r="O107" i="20"/>
  <c r="O127" i="20" s="1"/>
  <c r="P107" i="20"/>
  <c r="P127" i="20" s="1"/>
  <c r="Q107" i="20"/>
  <c r="Q127" i="20" s="1"/>
  <c r="R107" i="20"/>
  <c r="R127" i="20" s="1"/>
  <c r="S107" i="20"/>
  <c r="S127" i="20" s="1"/>
  <c r="T107" i="20"/>
  <c r="T127" i="20" s="1"/>
  <c r="U107" i="20"/>
  <c r="U127" i="20" s="1"/>
  <c r="V107" i="20"/>
  <c r="V127" i="20" s="1"/>
  <c r="W107" i="20"/>
  <c r="W127" i="20" s="1"/>
  <c r="X107" i="20"/>
  <c r="X127" i="20" s="1"/>
  <c r="Y107" i="20"/>
  <c r="Y127" i="20" s="1"/>
  <c r="Z107" i="20"/>
  <c r="Z127" i="20" s="1"/>
  <c r="AA107" i="20"/>
  <c r="AA127" i="20" s="1"/>
  <c r="AB107" i="20"/>
  <c r="AB127" i="20" s="1"/>
  <c r="AC107" i="20"/>
  <c r="AC127" i="20" s="1"/>
  <c r="AD107" i="20"/>
  <c r="AD127" i="20" s="1"/>
  <c r="AE107" i="20"/>
  <c r="AE127" i="20" s="1"/>
  <c r="AF107" i="20"/>
  <c r="AF127" i="20" s="1"/>
  <c r="AG107" i="20"/>
  <c r="AG127" i="20" s="1"/>
  <c r="AH107" i="20"/>
  <c r="AH127" i="20" s="1"/>
  <c r="AI107" i="20"/>
  <c r="AI127" i="20" s="1"/>
  <c r="AJ107" i="20"/>
  <c r="AJ127" i="20" s="1"/>
  <c r="AK107" i="20"/>
  <c r="AK127" i="20" s="1"/>
  <c r="AL107" i="20"/>
  <c r="AL127" i="20" s="1"/>
  <c r="AM107" i="20"/>
  <c r="AM127" i="20" s="1"/>
  <c r="AN107" i="20"/>
  <c r="AN127" i="20" s="1"/>
  <c r="AO107" i="20"/>
  <c r="AO127" i="20" s="1"/>
  <c r="AP107" i="20"/>
  <c r="AP127" i="20" s="1"/>
  <c r="AQ107" i="20"/>
  <c r="AQ127" i="20" s="1"/>
  <c r="AR107" i="20"/>
  <c r="AR127" i="20" s="1"/>
  <c r="AS107" i="20"/>
  <c r="AS127" i="20" s="1"/>
  <c r="AT107" i="20"/>
  <c r="AT127" i="20" s="1"/>
  <c r="AU107" i="20"/>
  <c r="AU127" i="20" s="1"/>
  <c r="AV107" i="20"/>
  <c r="AV127" i="20" s="1"/>
  <c r="AW107" i="20"/>
  <c r="AW127" i="20" s="1"/>
  <c r="AX107" i="20"/>
  <c r="AX127" i="20" s="1"/>
  <c r="AY107" i="20"/>
  <c r="AY127" i="20" s="1"/>
  <c r="AZ107" i="20"/>
  <c r="AZ127" i="20" s="1"/>
  <c r="BA107" i="20"/>
  <c r="BA127" i="20" s="1"/>
  <c r="BB107" i="20"/>
  <c r="BB127" i="20" s="1"/>
  <c r="BC107" i="20"/>
  <c r="BC127" i="20" s="1"/>
  <c r="BD107" i="20"/>
  <c r="BD127" i="20" s="1"/>
  <c r="BE107" i="20"/>
  <c r="BE127" i="20" s="1"/>
  <c r="BF107" i="20"/>
  <c r="BF127" i="20" s="1"/>
  <c r="BG107" i="20"/>
  <c r="BG127" i="20" s="1"/>
  <c r="BH107" i="20"/>
  <c r="BH127" i="20" s="1"/>
  <c r="BI107" i="20"/>
  <c r="BI127" i="20" s="1"/>
  <c r="BJ107" i="20"/>
  <c r="BJ127" i="20" s="1"/>
  <c r="BK107" i="20"/>
  <c r="BK127" i="20" s="1"/>
  <c r="BL107" i="20"/>
  <c r="BL127" i="20" s="1"/>
  <c r="BM107" i="20"/>
  <c r="BM127" i="20" s="1"/>
  <c r="BN107" i="20"/>
  <c r="BN127" i="20" s="1"/>
  <c r="BO107" i="20"/>
  <c r="BO127" i="20" s="1"/>
  <c r="BP107" i="20"/>
  <c r="BP127" i="20" s="1"/>
  <c r="BQ107" i="20"/>
  <c r="BQ127" i="20" s="1"/>
  <c r="BR107" i="20"/>
  <c r="BR127" i="20" s="1"/>
  <c r="BS107" i="20"/>
  <c r="BS127" i="20" s="1"/>
  <c r="BT107" i="20"/>
  <c r="BT127" i="20" s="1"/>
  <c r="BU107" i="20"/>
  <c r="BU127" i="20" s="1"/>
  <c r="BV107" i="20"/>
  <c r="BV127" i="20" s="1"/>
  <c r="BW107" i="20"/>
  <c r="BW127" i="20" s="1"/>
  <c r="BX107" i="20"/>
  <c r="BX127" i="20" s="1"/>
  <c r="BY107" i="20"/>
  <c r="BY127" i="20" s="1"/>
  <c r="BZ107" i="20"/>
  <c r="BZ127" i="20" s="1"/>
  <c r="CA107" i="20"/>
  <c r="CA127" i="20" s="1"/>
  <c r="CB107" i="20"/>
  <c r="CB127" i="20" s="1"/>
  <c r="CC107" i="20"/>
  <c r="CC127" i="20" s="1"/>
  <c r="CD107" i="20"/>
  <c r="CD127" i="20" s="1"/>
  <c r="CE107" i="20"/>
  <c r="CE127" i="20" s="1"/>
  <c r="CF107" i="20"/>
  <c r="CF127" i="20" s="1"/>
  <c r="CG107" i="20"/>
  <c r="CG127" i="20" s="1"/>
  <c r="CH107" i="20"/>
  <c r="CH127" i="20" s="1"/>
  <c r="CI107" i="20"/>
  <c r="CI127" i="20" s="1"/>
  <c r="CJ107" i="20"/>
  <c r="CJ127" i="20" s="1"/>
  <c r="CK107" i="20"/>
  <c r="CK127" i="20" s="1"/>
  <c r="CL107" i="20"/>
  <c r="CL127" i="20" s="1"/>
  <c r="CM107" i="20"/>
  <c r="CM127" i="20" s="1"/>
  <c r="CN107" i="20"/>
  <c r="CN127" i="20" s="1"/>
  <c r="CO107" i="20"/>
  <c r="CO127" i="20" s="1"/>
  <c r="CP107" i="20"/>
  <c r="CP127" i="20" s="1"/>
  <c r="CQ107" i="20"/>
  <c r="CQ127" i="20" s="1"/>
  <c r="CR107" i="20"/>
  <c r="CR127" i="20" s="1"/>
  <c r="CS107" i="20"/>
  <c r="CS127" i="20" s="1"/>
  <c r="CT107" i="20"/>
  <c r="CT127" i="20" s="1"/>
  <c r="CU107" i="20"/>
  <c r="CU127" i="20" s="1"/>
  <c r="CV107" i="20"/>
  <c r="CV127" i="20" s="1"/>
  <c r="CW107" i="20"/>
  <c r="CW127" i="20" s="1"/>
  <c r="CX107" i="20"/>
  <c r="CX127" i="20" s="1"/>
  <c r="CY107" i="20"/>
  <c r="CY127" i="20" s="1"/>
  <c r="CZ107" i="20"/>
  <c r="CZ127" i="20" s="1"/>
  <c r="DA107" i="20"/>
  <c r="DA127" i="20" s="1"/>
  <c r="DB107" i="20"/>
  <c r="DB127" i="20" s="1"/>
  <c r="DC107" i="20"/>
  <c r="DC127" i="20" s="1"/>
  <c r="DD107" i="20"/>
  <c r="DD127" i="20" s="1"/>
  <c r="DE107" i="20"/>
  <c r="DE127" i="20" s="1"/>
  <c r="DF107" i="20"/>
  <c r="DF127" i="20" s="1"/>
  <c r="DG107" i="20"/>
  <c r="DG127" i="20" s="1"/>
  <c r="DH107" i="20"/>
  <c r="DH127" i="20" s="1"/>
  <c r="DI107" i="20"/>
  <c r="DI127" i="20" s="1"/>
  <c r="DJ107" i="20"/>
  <c r="DJ127" i="20" s="1"/>
  <c r="DK107" i="20"/>
  <c r="DK127" i="20" s="1"/>
  <c r="DL107" i="20"/>
  <c r="DL127" i="20" s="1"/>
  <c r="DM107" i="20"/>
  <c r="DM127" i="20" s="1"/>
  <c r="DN107" i="20"/>
  <c r="DN127" i="20" s="1"/>
  <c r="DO107" i="20"/>
  <c r="DO127" i="20" s="1"/>
  <c r="DP107" i="20"/>
  <c r="DP127" i="20" s="1"/>
  <c r="DQ107" i="20"/>
  <c r="DQ127" i="20" s="1"/>
  <c r="DR107" i="20"/>
  <c r="DR127" i="20" s="1"/>
  <c r="DS107" i="20"/>
  <c r="DS127" i="20" s="1"/>
  <c r="DT107" i="20"/>
  <c r="DT127" i="20" s="1"/>
  <c r="DU107" i="20"/>
  <c r="DU127" i="20" s="1"/>
  <c r="DV107" i="20"/>
  <c r="DV127" i="20" s="1"/>
  <c r="DW107" i="20"/>
  <c r="DW127" i="20" s="1"/>
  <c r="F107" i="20"/>
  <c r="F127" i="20" s="1"/>
  <c r="E106" i="20"/>
  <c r="F105" i="20"/>
  <c r="F104" i="20"/>
  <c r="G103" i="20" s="1"/>
  <c r="F103" i="20"/>
  <c r="F102" i="20"/>
  <c r="F96" i="20"/>
  <c r="G96" i="20" s="1"/>
  <c r="H96" i="20" s="1"/>
  <c r="I96" i="20" s="1"/>
  <c r="J96" i="20" s="1"/>
  <c r="K96" i="20" s="1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W96" i="20" s="1"/>
  <c r="X96" i="20" s="1"/>
  <c r="Y96" i="20" s="1"/>
  <c r="Z96" i="20" s="1"/>
  <c r="AA96" i="20" s="1"/>
  <c r="AB96" i="20" s="1"/>
  <c r="AC96" i="20" s="1"/>
  <c r="AD96" i="20" s="1"/>
  <c r="AE96" i="20" s="1"/>
  <c r="AF96" i="20" s="1"/>
  <c r="AG96" i="20" s="1"/>
  <c r="AH96" i="20" s="1"/>
  <c r="AI96" i="20" s="1"/>
  <c r="AJ96" i="20" s="1"/>
  <c r="AK96" i="20" s="1"/>
  <c r="AL96" i="20" s="1"/>
  <c r="AM96" i="20" s="1"/>
  <c r="AN96" i="20" s="1"/>
  <c r="AO96" i="20" s="1"/>
  <c r="AP96" i="20" s="1"/>
  <c r="AQ96" i="20" s="1"/>
  <c r="AR96" i="20" s="1"/>
  <c r="AS96" i="20" s="1"/>
  <c r="AT96" i="20" s="1"/>
  <c r="AU96" i="20" s="1"/>
  <c r="AV96" i="20" s="1"/>
  <c r="AW96" i="20" s="1"/>
  <c r="AX96" i="20" s="1"/>
  <c r="AY96" i="20" s="1"/>
  <c r="AZ96" i="20" s="1"/>
  <c r="BA96" i="20" s="1"/>
  <c r="BB96" i="20" s="1"/>
  <c r="BC96" i="20" s="1"/>
  <c r="BD96" i="20" s="1"/>
  <c r="BE96" i="20" s="1"/>
  <c r="BF96" i="20" s="1"/>
  <c r="BG96" i="20" s="1"/>
  <c r="BH96" i="20" s="1"/>
  <c r="BI96" i="20" s="1"/>
  <c r="BJ96" i="20" s="1"/>
  <c r="BK96" i="20" s="1"/>
  <c r="BL96" i="20" s="1"/>
  <c r="BM96" i="20" s="1"/>
  <c r="BN96" i="20" s="1"/>
  <c r="BO96" i="20" s="1"/>
  <c r="BP96" i="20" s="1"/>
  <c r="BQ96" i="20" s="1"/>
  <c r="BR96" i="20" s="1"/>
  <c r="BS96" i="20" s="1"/>
  <c r="BT96" i="20" s="1"/>
  <c r="BU96" i="20" s="1"/>
  <c r="BV96" i="20" s="1"/>
  <c r="BW96" i="20" s="1"/>
  <c r="BX96" i="20" s="1"/>
  <c r="BY96" i="20" s="1"/>
  <c r="BZ96" i="20" s="1"/>
  <c r="CA96" i="20" s="1"/>
  <c r="CB96" i="20" s="1"/>
  <c r="CC96" i="20" s="1"/>
  <c r="CD96" i="20" s="1"/>
  <c r="CE96" i="20" s="1"/>
  <c r="CF96" i="20" s="1"/>
  <c r="CG96" i="20" s="1"/>
  <c r="CH96" i="20" s="1"/>
  <c r="CI96" i="20" s="1"/>
  <c r="CJ96" i="20" s="1"/>
  <c r="CK96" i="20" s="1"/>
  <c r="CL96" i="20" s="1"/>
  <c r="CM96" i="20" s="1"/>
  <c r="CN96" i="20" s="1"/>
  <c r="CO96" i="20" s="1"/>
  <c r="CP96" i="20" s="1"/>
  <c r="CQ96" i="20" s="1"/>
  <c r="CR96" i="20" s="1"/>
  <c r="CS96" i="20" s="1"/>
  <c r="CT96" i="20" s="1"/>
  <c r="CU96" i="20" s="1"/>
  <c r="CV96" i="20" s="1"/>
  <c r="CW96" i="20" s="1"/>
  <c r="CX96" i="20" s="1"/>
  <c r="CY96" i="20" s="1"/>
  <c r="CZ96" i="20" s="1"/>
  <c r="DA96" i="20" s="1"/>
  <c r="DB96" i="20" s="1"/>
  <c r="DC96" i="20" s="1"/>
  <c r="DD96" i="20" s="1"/>
  <c r="DE96" i="20" s="1"/>
  <c r="DF96" i="20" s="1"/>
  <c r="DG96" i="20" s="1"/>
  <c r="DH96" i="20" s="1"/>
  <c r="DI96" i="20" s="1"/>
  <c r="DJ96" i="20" s="1"/>
  <c r="DK96" i="20" s="1"/>
  <c r="DL96" i="20" s="1"/>
  <c r="DM96" i="20" s="1"/>
  <c r="DN96" i="20" s="1"/>
  <c r="DO96" i="20" s="1"/>
  <c r="DP96" i="20" s="1"/>
  <c r="DQ96" i="20" s="1"/>
  <c r="DR96" i="20" s="1"/>
  <c r="DS96" i="20" s="1"/>
  <c r="DT96" i="20" s="1"/>
  <c r="DU96" i="20" s="1"/>
  <c r="DV96" i="20" s="1"/>
  <c r="DW96" i="20" s="1"/>
  <c r="DX96" i="20" s="1"/>
  <c r="DY96" i="20" s="1"/>
  <c r="DZ96" i="20" s="1"/>
  <c r="EA96" i="20" s="1"/>
  <c r="EB96" i="20" s="1"/>
  <c r="EC96" i="20" s="1"/>
  <c r="ED96" i="20" s="1"/>
  <c r="EE96" i="20" s="1"/>
  <c r="EF96" i="20" s="1"/>
  <c r="EG96" i="20" s="1"/>
  <c r="EH96" i="20" s="1"/>
  <c r="EI96" i="20" s="1"/>
  <c r="EJ96" i="20" s="1"/>
  <c r="EK96" i="20" s="1"/>
  <c r="EL96" i="20" s="1"/>
  <c r="F82" i="20"/>
  <c r="G82" i="20" s="1"/>
  <c r="H82" i="20" s="1"/>
  <c r="I82" i="20" s="1"/>
  <c r="J82" i="20" s="1"/>
  <c r="K82" i="20" s="1"/>
  <c r="L82" i="20" s="1"/>
  <c r="M82" i="20" s="1"/>
  <c r="N82" i="20" s="1"/>
  <c r="O82" i="20" s="1"/>
  <c r="P82" i="20" s="1"/>
  <c r="Q82" i="20" s="1"/>
  <c r="R82" i="20" s="1"/>
  <c r="S82" i="20" s="1"/>
  <c r="T82" i="20" s="1"/>
  <c r="U82" i="20" s="1"/>
  <c r="V82" i="20" s="1"/>
  <c r="W82" i="20" s="1"/>
  <c r="X82" i="20" s="1"/>
  <c r="Y82" i="20" s="1"/>
  <c r="Z82" i="20" s="1"/>
  <c r="AA82" i="20" s="1"/>
  <c r="AB82" i="20" s="1"/>
  <c r="AC82" i="20" s="1"/>
  <c r="AD82" i="20" s="1"/>
  <c r="AE82" i="20" s="1"/>
  <c r="AF82" i="20" s="1"/>
  <c r="AG82" i="20" s="1"/>
  <c r="AH82" i="20" s="1"/>
  <c r="AI82" i="20" s="1"/>
  <c r="AJ82" i="20" s="1"/>
  <c r="AK82" i="20" s="1"/>
  <c r="AL82" i="20" s="1"/>
  <c r="AM82" i="20" s="1"/>
  <c r="AN82" i="20" s="1"/>
  <c r="AO82" i="20" s="1"/>
  <c r="AP82" i="20" s="1"/>
  <c r="AQ82" i="20" s="1"/>
  <c r="AR82" i="20" s="1"/>
  <c r="AS82" i="20" s="1"/>
  <c r="AT82" i="20" s="1"/>
  <c r="AU82" i="20" s="1"/>
  <c r="AV82" i="20" s="1"/>
  <c r="AW82" i="20" s="1"/>
  <c r="AX82" i="20" s="1"/>
  <c r="AY82" i="20" s="1"/>
  <c r="AZ82" i="20" s="1"/>
  <c r="BA82" i="20" s="1"/>
  <c r="BB82" i="20" s="1"/>
  <c r="BC82" i="20" s="1"/>
  <c r="BD82" i="20" s="1"/>
  <c r="BE82" i="20" s="1"/>
  <c r="BF82" i="20" s="1"/>
  <c r="BG82" i="20" s="1"/>
  <c r="BH82" i="20" s="1"/>
  <c r="BI82" i="20" s="1"/>
  <c r="BJ82" i="20" s="1"/>
  <c r="BK82" i="20" s="1"/>
  <c r="BL82" i="20" s="1"/>
  <c r="BM82" i="20" s="1"/>
  <c r="BN82" i="20" s="1"/>
  <c r="BO82" i="20" s="1"/>
  <c r="BP82" i="20" s="1"/>
  <c r="BQ82" i="20" s="1"/>
  <c r="BR82" i="20" s="1"/>
  <c r="BS82" i="20" s="1"/>
  <c r="BT82" i="20" s="1"/>
  <c r="BU82" i="20" s="1"/>
  <c r="BV82" i="20" s="1"/>
  <c r="BW82" i="20" s="1"/>
  <c r="BX82" i="20" s="1"/>
  <c r="BY82" i="20" s="1"/>
  <c r="BZ82" i="20" s="1"/>
  <c r="CA82" i="20" s="1"/>
  <c r="CB82" i="20" s="1"/>
  <c r="CC82" i="20" s="1"/>
  <c r="CD82" i="20" s="1"/>
  <c r="CE82" i="20" s="1"/>
  <c r="CF82" i="20" s="1"/>
  <c r="CG82" i="20" s="1"/>
  <c r="CH82" i="20" s="1"/>
  <c r="CI82" i="20" s="1"/>
  <c r="CJ82" i="20" s="1"/>
  <c r="CK82" i="20" s="1"/>
  <c r="CL82" i="20" s="1"/>
  <c r="CM82" i="20" s="1"/>
  <c r="CN82" i="20" s="1"/>
  <c r="CO82" i="20" s="1"/>
  <c r="CP82" i="20" s="1"/>
  <c r="CQ82" i="20" s="1"/>
  <c r="CR82" i="20" s="1"/>
  <c r="CS82" i="20" s="1"/>
  <c r="CT82" i="20" s="1"/>
  <c r="CU82" i="20" s="1"/>
  <c r="CV82" i="20" s="1"/>
  <c r="CW82" i="20" s="1"/>
  <c r="CX82" i="20" s="1"/>
  <c r="CY82" i="20" s="1"/>
  <c r="CZ82" i="20" s="1"/>
  <c r="DA82" i="20" s="1"/>
  <c r="DB82" i="20" s="1"/>
  <c r="DC82" i="20" s="1"/>
  <c r="DD82" i="20" s="1"/>
  <c r="DE82" i="20" s="1"/>
  <c r="DF82" i="20" s="1"/>
  <c r="DG82" i="20" s="1"/>
  <c r="DH82" i="20" s="1"/>
  <c r="DI82" i="20" s="1"/>
  <c r="DJ82" i="20" s="1"/>
  <c r="DK82" i="20" s="1"/>
  <c r="DL82" i="20" s="1"/>
  <c r="DM82" i="20" s="1"/>
  <c r="DN82" i="20" s="1"/>
  <c r="DO82" i="20" s="1"/>
  <c r="DP82" i="20" s="1"/>
  <c r="DQ82" i="20" s="1"/>
  <c r="DR82" i="20" s="1"/>
  <c r="DS82" i="20" s="1"/>
  <c r="DT82" i="20" s="1"/>
  <c r="DU82" i="20" s="1"/>
  <c r="DV82" i="20" s="1"/>
  <c r="DW82" i="20" s="1"/>
  <c r="DX82" i="20" s="1"/>
  <c r="DY82" i="20" s="1"/>
  <c r="DZ82" i="20" s="1"/>
  <c r="EA82" i="20" s="1"/>
  <c r="EB82" i="20" s="1"/>
  <c r="EC82" i="20" s="1"/>
  <c r="ED82" i="20" s="1"/>
  <c r="EE82" i="20" s="1"/>
  <c r="EF82" i="20" s="1"/>
  <c r="EG82" i="20" s="1"/>
  <c r="EH82" i="20" s="1"/>
  <c r="EI82" i="20" s="1"/>
  <c r="EJ82" i="20" s="1"/>
  <c r="EK82" i="20" s="1"/>
  <c r="EL82" i="20" s="1"/>
  <c r="D165" i="20"/>
  <c r="E165" i="20" s="1"/>
  <c r="F165" i="20" s="1"/>
  <c r="G165" i="20" s="1"/>
  <c r="H165" i="20" s="1"/>
  <c r="I165" i="20" s="1"/>
  <c r="J165" i="20" s="1"/>
  <c r="K165" i="20" s="1"/>
  <c r="L165" i="20" s="1"/>
  <c r="M165" i="20" s="1"/>
  <c r="N165" i="20" s="1"/>
  <c r="O165" i="20" s="1"/>
  <c r="P165" i="20" s="1"/>
  <c r="Q165" i="20" s="1"/>
  <c r="R165" i="20" s="1"/>
  <c r="S165" i="20" s="1"/>
  <c r="T165" i="20" s="1"/>
  <c r="U165" i="20" s="1"/>
  <c r="V165" i="20" s="1"/>
  <c r="W165" i="20" s="1"/>
  <c r="X165" i="20" s="1"/>
  <c r="Y165" i="20" s="1"/>
  <c r="Z165" i="20" s="1"/>
  <c r="AA165" i="20" s="1"/>
  <c r="AB165" i="20" s="1"/>
  <c r="AC165" i="20" s="1"/>
  <c r="AD165" i="20" s="1"/>
  <c r="AE165" i="20" s="1"/>
  <c r="AF165" i="20" s="1"/>
  <c r="AG165" i="20" s="1"/>
  <c r="AH165" i="20" s="1"/>
  <c r="AI165" i="20" s="1"/>
  <c r="AJ165" i="20" s="1"/>
  <c r="AK165" i="20" s="1"/>
  <c r="D154" i="20"/>
  <c r="D159" i="20" s="1"/>
  <c r="AE148" i="20"/>
  <c r="AF148" i="20"/>
  <c r="AG148" i="20"/>
  <c r="AH148" i="20"/>
  <c r="AI148" i="20"/>
  <c r="AJ148" i="20"/>
  <c r="AK148" i="20"/>
  <c r="AL148" i="20"/>
  <c r="AM148" i="20"/>
  <c r="AN148" i="20"/>
  <c r="AO148" i="20"/>
  <c r="AP148" i="20"/>
  <c r="AQ148" i="20"/>
  <c r="AR148" i="20"/>
  <c r="AS148" i="20"/>
  <c r="AT148" i="20"/>
  <c r="AU148" i="20"/>
  <c r="AV148" i="20"/>
  <c r="AW148" i="20"/>
  <c r="AX148" i="20"/>
  <c r="AY148" i="20"/>
  <c r="AZ148" i="20"/>
  <c r="BA148" i="20"/>
  <c r="BB148" i="20"/>
  <c r="BC148" i="20"/>
  <c r="BD148" i="20"/>
  <c r="BE148" i="20"/>
  <c r="BF148" i="20"/>
  <c r="BG148" i="20"/>
  <c r="BH148" i="20"/>
  <c r="BI148" i="20"/>
  <c r="BJ148" i="20"/>
  <c r="BK148" i="20"/>
  <c r="BL148" i="20"/>
  <c r="BM148" i="20"/>
  <c r="BN148" i="20"/>
  <c r="BO148" i="20"/>
  <c r="BP148" i="20"/>
  <c r="BQ148" i="20"/>
  <c r="BR148" i="20"/>
  <c r="BS148" i="20"/>
  <c r="BT148" i="20"/>
  <c r="BU148" i="20"/>
  <c r="BV148" i="20"/>
  <c r="BW148" i="20"/>
  <c r="BX148" i="20"/>
  <c r="BY148" i="20"/>
  <c r="BZ148" i="20"/>
  <c r="CA148" i="20"/>
  <c r="CB148" i="20"/>
  <c r="CC148" i="20"/>
  <c r="CD148" i="20"/>
  <c r="CE148" i="20"/>
  <c r="CF148" i="20"/>
  <c r="CG148" i="20"/>
  <c r="CH148" i="20"/>
  <c r="CI148" i="20"/>
  <c r="CJ148" i="20"/>
  <c r="CK148" i="20"/>
  <c r="CL148" i="20"/>
  <c r="CM148" i="20"/>
  <c r="CN148" i="20"/>
  <c r="CO148" i="20"/>
  <c r="CP148" i="20"/>
  <c r="CQ148" i="20"/>
  <c r="CR148" i="20"/>
  <c r="CS148" i="20"/>
  <c r="CT148" i="20"/>
  <c r="CU148" i="20"/>
  <c r="CV148" i="20"/>
  <c r="CW148" i="20"/>
  <c r="CX148" i="20"/>
  <c r="CY148" i="20"/>
  <c r="CZ148" i="20"/>
  <c r="DA148" i="20"/>
  <c r="DB148" i="20"/>
  <c r="DC148" i="20"/>
  <c r="DD148" i="20"/>
  <c r="DE148" i="20"/>
  <c r="DF148" i="20"/>
  <c r="DG148" i="20"/>
  <c r="DH148" i="20"/>
  <c r="DI148" i="20"/>
  <c r="DJ148" i="20"/>
  <c r="DK148" i="20"/>
  <c r="DL148" i="20"/>
  <c r="DM148" i="20"/>
  <c r="DN148" i="20"/>
  <c r="DO148" i="20"/>
  <c r="DP148" i="20"/>
  <c r="DQ148" i="20"/>
  <c r="DR148" i="20"/>
  <c r="DS148" i="20"/>
  <c r="DT148" i="20"/>
  <c r="DU148" i="20"/>
  <c r="DV148" i="20"/>
  <c r="DW148" i="20"/>
  <c r="DX148" i="20"/>
  <c r="DY148" i="20"/>
  <c r="DZ148" i="20"/>
  <c r="AE149" i="20"/>
  <c r="AF149" i="20"/>
  <c r="AG149" i="20"/>
  <c r="AH149" i="20"/>
  <c r="AI149" i="20"/>
  <c r="AJ149" i="20"/>
  <c r="AK149" i="20"/>
  <c r="AL149" i="20"/>
  <c r="AM149" i="20"/>
  <c r="AN149" i="20"/>
  <c r="AO149" i="20"/>
  <c r="AP149" i="20"/>
  <c r="AQ149" i="20"/>
  <c r="AR149" i="20"/>
  <c r="AS149" i="20"/>
  <c r="AT149" i="20"/>
  <c r="AU149" i="20"/>
  <c r="AV149" i="20"/>
  <c r="AW149" i="20"/>
  <c r="AX149" i="20"/>
  <c r="AY149" i="20"/>
  <c r="AZ149" i="20"/>
  <c r="BA149" i="20"/>
  <c r="BB149" i="20"/>
  <c r="BC149" i="20"/>
  <c r="BD149" i="20"/>
  <c r="BE149" i="20"/>
  <c r="BF149" i="20"/>
  <c r="BG149" i="20"/>
  <c r="BH149" i="20"/>
  <c r="BI149" i="20"/>
  <c r="BJ149" i="20"/>
  <c r="BK149" i="20"/>
  <c r="BL149" i="20"/>
  <c r="BM149" i="20"/>
  <c r="BN149" i="20"/>
  <c r="BO149" i="20"/>
  <c r="BP149" i="20"/>
  <c r="BQ149" i="20"/>
  <c r="BR149" i="20"/>
  <c r="BS149" i="20"/>
  <c r="BT149" i="20"/>
  <c r="BU149" i="20"/>
  <c r="BV149" i="20"/>
  <c r="BW149" i="20"/>
  <c r="BX149" i="20"/>
  <c r="BY149" i="20"/>
  <c r="BZ149" i="20"/>
  <c r="CA149" i="20"/>
  <c r="CB149" i="20"/>
  <c r="CC149" i="20"/>
  <c r="CD149" i="20"/>
  <c r="CE149" i="20"/>
  <c r="CF149" i="20"/>
  <c r="CG149" i="20"/>
  <c r="CH149" i="20"/>
  <c r="CI149" i="20"/>
  <c r="CJ149" i="20"/>
  <c r="CK149" i="20"/>
  <c r="CL149" i="20"/>
  <c r="CM149" i="20"/>
  <c r="CN149" i="20"/>
  <c r="CO149" i="20"/>
  <c r="CP149" i="20"/>
  <c r="CQ149" i="20"/>
  <c r="CR149" i="20"/>
  <c r="CS149" i="20"/>
  <c r="CT149" i="20"/>
  <c r="CU149" i="20"/>
  <c r="CV149" i="20"/>
  <c r="CW149" i="20"/>
  <c r="CX149" i="20"/>
  <c r="CY149" i="20"/>
  <c r="CZ149" i="20"/>
  <c r="DA149" i="20"/>
  <c r="DB149" i="20"/>
  <c r="DC149" i="20"/>
  <c r="DD149" i="20"/>
  <c r="DE149" i="20"/>
  <c r="DF149" i="20"/>
  <c r="DG149" i="20"/>
  <c r="DH149" i="20"/>
  <c r="DI149" i="20"/>
  <c r="DJ149" i="20"/>
  <c r="DK149" i="20"/>
  <c r="DL149" i="20"/>
  <c r="DM149" i="20"/>
  <c r="DN149" i="20"/>
  <c r="DO149" i="20"/>
  <c r="DP149" i="20"/>
  <c r="DQ149" i="20"/>
  <c r="DR149" i="20"/>
  <c r="DS149" i="20"/>
  <c r="DT149" i="20"/>
  <c r="DU149" i="20"/>
  <c r="DV149" i="20"/>
  <c r="DW149" i="20"/>
  <c r="DX149" i="20"/>
  <c r="DY149" i="20"/>
  <c r="DZ149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T148" i="20"/>
  <c r="U148" i="20"/>
  <c r="V148" i="20"/>
  <c r="W148" i="20"/>
  <c r="X148" i="20"/>
  <c r="Y148" i="20"/>
  <c r="Z148" i="20"/>
  <c r="AA148" i="20"/>
  <c r="AB148" i="20"/>
  <c r="AC148" i="20"/>
  <c r="AD148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G148" i="20"/>
  <c r="G149" i="20"/>
  <c r="F149" i="20"/>
  <c r="F148" i="20"/>
  <c r="F140" i="20"/>
  <c r="G140" i="20" s="1"/>
  <c r="H140" i="20" s="1"/>
  <c r="I140" i="20" s="1"/>
  <c r="J140" i="20" s="1"/>
  <c r="K140" i="20" s="1"/>
  <c r="L140" i="20" s="1"/>
  <c r="M140" i="20" s="1"/>
  <c r="N140" i="20" s="1"/>
  <c r="O140" i="20" s="1"/>
  <c r="P140" i="20" s="1"/>
  <c r="Q140" i="20" s="1"/>
  <c r="R140" i="20" s="1"/>
  <c r="S140" i="20" s="1"/>
  <c r="T140" i="20" s="1"/>
  <c r="U140" i="20" s="1"/>
  <c r="V140" i="20" s="1"/>
  <c r="W140" i="20" s="1"/>
  <c r="X140" i="20" s="1"/>
  <c r="Y140" i="20" s="1"/>
  <c r="Z140" i="20" s="1"/>
  <c r="AA140" i="20" s="1"/>
  <c r="AB140" i="20" s="1"/>
  <c r="AC140" i="20" s="1"/>
  <c r="AD140" i="20" s="1"/>
  <c r="AE140" i="20" s="1"/>
  <c r="AF140" i="20" s="1"/>
  <c r="AG140" i="20" s="1"/>
  <c r="AH140" i="20" s="1"/>
  <c r="AI140" i="20" s="1"/>
  <c r="AJ140" i="20" s="1"/>
  <c r="AK140" i="20" s="1"/>
  <c r="AL140" i="20" s="1"/>
  <c r="AM140" i="20" s="1"/>
  <c r="AN140" i="20" s="1"/>
  <c r="AO140" i="20" s="1"/>
  <c r="AP140" i="20" s="1"/>
  <c r="AQ140" i="20" s="1"/>
  <c r="AR140" i="20" s="1"/>
  <c r="AS140" i="20" s="1"/>
  <c r="AT140" i="20" s="1"/>
  <c r="AU140" i="20" s="1"/>
  <c r="AV140" i="20" s="1"/>
  <c r="AW140" i="20" s="1"/>
  <c r="AX140" i="20" s="1"/>
  <c r="AY140" i="20" s="1"/>
  <c r="AZ140" i="20" s="1"/>
  <c r="BA140" i="20" s="1"/>
  <c r="BB140" i="20" s="1"/>
  <c r="BC140" i="20" s="1"/>
  <c r="BD140" i="20" s="1"/>
  <c r="BE140" i="20" s="1"/>
  <c r="BF140" i="20" s="1"/>
  <c r="BG140" i="20" s="1"/>
  <c r="BH140" i="20" s="1"/>
  <c r="BI140" i="20" s="1"/>
  <c r="BJ140" i="20" s="1"/>
  <c r="BK140" i="20" s="1"/>
  <c r="BL140" i="20" s="1"/>
  <c r="BM140" i="20" s="1"/>
  <c r="BN140" i="20" s="1"/>
  <c r="BO140" i="20" s="1"/>
  <c r="BP140" i="20" s="1"/>
  <c r="BQ140" i="20" s="1"/>
  <c r="BR140" i="20" s="1"/>
  <c r="BS140" i="20" s="1"/>
  <c r="BT140" i="20" s="1"/>
  <c r="BU140" i="20" s="1"/>
  <c r="BV140" i="20" s="1"/>
  <c r="BW140" i="20" s="1"/>
  <c r="BX140" i="20" s="1"/>
  <c r="BY140" i="20" s="1"/>
  <c r="BZ140" i="20" s="1"/>
  <c r="CA140" i="20" s="1"/>
  <c r="CB140" i="20" s="1"/>
  <c r="CC140" i="20" s="1"/>
  <c r="CD140" i="20" s="1"/>
  <c r="CE140" i="20" s="1"/>
  <c r="CF140" i="20" s="1"/>
  <c r="CG140" i="20" s="1"/>
  <c r="CH140" i="20" s="1"/>
  <c r="CI140" i="20" s="1"/>
  <c r="CJ140" i="20" s="1"/>
  <c r="CK140" i="20" s="1"/>
  <c r="CL140" i="20" s="1"/>
  <c r="CM140" i="20" s="1"/>
  <c r="CN140" i="20" s="1"/>
  <c r="CO140" i="20" s="1"/>
  <c r="CP140" i="20" s="1"/>
  <c r="CQ140" i="20" s="1"/>
  <c r="CR140" i="20" s="1"/>
  <c r="CS140" i="20" s="1"/>
  <c r="CT140" i="20" s="1"/>
  <c r="CU140" i="20" s="1"/>
  <c r="CV140" i="20" s="1"/>
  <c r="CW140" i="20" s="1"/>
  <c r="CX140" i="20" s="1"/>
  <c r="CY140" i="20" s="1"/>
  <c r="CZ140" i="20" s="1"/>
  <c r="DA140" i="20" s="1"/>
  <c r="DB140" i="20" s="1"/>
  <c r="DC140" i="20" s="1"/>
  <c r="DD140" i="20" s="1"/>
  <c r="DE140" i="20" s="1"/>
  <c r="DF140" i="20" s="1"/>
  <c r="DG140" i="20" s="1"/>
  <c r="DH140" i="20" s="1"/>
  <c r="DI140" i="20" s="1"/>
  <c r="DJ140" i="20" s="1"/>
  <c r="DK140" i="20" s="1"/>
  <c r="DL140" i="20" s="1"/>
  <c r="DM140" i="20" s="1"/>
  <c r="DN140" i="20" s="1"/>
  <c r="DO140" i="20" s="1"/>
  <c r="DP140" i="20" s="1"/>
  <c r="DQ140" i="20" s="1"/>
  <c r="DR140" i="20" s="1"/>
  <c r="DS140" i="20" s="1"/>
  <c r="DT140" i="20" s="1"/>
  <c r="DU140" i="20" s="1"/>
  <c r="DV140" i="20" s="1"/>
  <c r="DW140" i="20" s="1"/>
  <c r="DX140" i="20" s="1"/>
  <c r="DY140" i="20" s="1"/>
  <c r="DZ140" i="20" s="1"/>
  <c r="D47" i="20"/>
  <c r="D60" i="20"/>
  <c r="D71" i="20"/>
  <c r="F76" i="20"/>
  <c r="F65" i="20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AB65" i="20" s="1"/>
  <c r="AC65" i="20" s="1"/>
  <c r="AD65" i="20" s="1"/>
  <c r="AE65" i="20" s="1"/>
  <c r="AF65" i="20" s="1"/>
  <c r="AG65" i="20" s="1"/>
  <c r="AH65" i="20" s="1"/>
  <c r="AI65" i="20" s="1"/>
  <c r="AJ65" i="20" s="1"/>
  <c r="AK65" i="20" s="1"/>
  <c r="AL65" i="20" s="1"/>
  <c r="AM65" i="20" s="1"/>
  <c r="AN65" i="20" s="1"/>
  <c r="AO65" i="20" s="1"/>
  <c r="AP65" i="20" s="1"/>
  <c r="AQ65" i="20" s="1"/>
  <c r="AR65" i="20" s="1"/>
  <c r="AS65" i="20" s="1"/>
  <c r="AT65" i="20" s="1"/>
  <c r="AU65" i="20" s="1"/>
  <c r="AV65" i="20" s="1"/>
  <c r="AW65" i="20" s="1"/>
  <c r="AX65" i="20" s="1"/>
  <c r="AY65" i="20" s="1"/>
  <c r="AZ65" i="20" s="1"/>
  <c r="BA65" i="20" s="1"/>
  <c r="BB65" i="20" s="1"/>
  <c r="BC65" i="20" s="1"/>
  <c r="BD65" i="20" s="1"/>
  <c r="BE65" i="20" s="1"/>
  <c r="BF65" i="20" s="1"/>
  <c r="BG65" i="20" s="1"/>
  <c r="BH65" i="20" s="1"/>
  <c r="BI65" i="20" s="1"/>
  <c r="BJ65" i="20" s="1"/>
  <c r="BK65" i="20" s="1"/>
  <c r="BL65" i="20" s="1"/>
  <c r="BM65" i="20" s="1"/>
  <c r="BN65" i="20" s="1"/>
  <c r="BO65" i="20" s="1"/>
  <c r="BP65" i="20" s="1"/>
  <c r="BQ65" i="20" s="1"/>
  <c r="BR65" i="20" s="1"/>
  <c r="BS65" i="20" s="1"/>
  <c r="BT65" i="20" s="1"/>
  <c r="BU65" i="20" s="1"/>
  <c r="BV65" i="20" s="1"/>
  <c r="BW65" i="20" s="1"/>
  <c r="BX65" i="20" s="1"/>
  <c r="BY65" i="20" s="1"/>
  <c r="BZ65" i="20" s="1"/>
  <c r="CA65" i="20" s="1"/>
  <c r="CB65" i="20" s="1"/>
  <c r="CC65" i="20" s="1"/>
  <c r="CD65" i="20" s="1"/>
  <c r="CE65" i="20" s="1"/>
  <c r="CF65" i="20" s="1"/>
  <c r="CG65" i="20" s="1"/>
  <c r="CH65" i="20" s="1"/>
  <c r="CI65" i="20" s="1"/>
  <c r="CJ65" i="20" s="1"/>
  <c r="CK65" i="20" s="1"/>
  <c r="CL65" i="20" s="1"/>
  <c r="CM65" i="20" s="1"/>
  <c r="CN65" i="20" s="1"/>
  <c r="CO65" i="20" s="1"/>
  <c r="CP65" i="20" s="1"/>
  <c r="CQ65" i="20" s="1"/>
  <c r="CR65" i="20" s="1"/>
  <c r="CS65" i="20" s="1"/>
  <c r="CT65" i="20" s="1"/>
  <c r="CU65" i="20" s="1"/>
  <c r="CV65" i="20" s="1"/>
  <c r="CW65" i="20" s="1"/>
  <c r="CX65" i="20" s="1"/>
  <c r="CY65" i="20" s="1"/>
  <c r="CZ65" i="20" s="1"/>
  <c r="DA65" i="20" s="1"/>
  <c r="DB65" i="20" s="1"/>
  <c r="DC65" i="20" s="1"/>
  <c r="DD65" i="20" s="1"/>
  <c r="DE65" i="20" s="1"/>
  <c r="DF65" i="20" s="1"/>
  <c r="DG65" i="20" s="1"/>
  <c r="DH65" i="20" s="1"/>
  <c r="DI65" i="20" s="1"/>
  <c r="DJ65" i="20" s="1"/>
  <c r="DK65" i="20" s="1"/>
  <c r="DL65" i="20" s="1"/>
  <c r="DM65" i="20" s="1"/>
  <c r="DN65" i="20" s="1"/>
  <c r="DO65" i="20" s="1"/>
  <c r="DP65" i="20" s="1"/>
  <c r="DQ65" i="20" s="1"/>
  <c r="DR65" i="20" s="1"/>
  <c r="DS65" i="20" s="1"/>
  <c r="DT65" i="20" s="1"/>
  <c r="DU65" i="20" s="1"/>
  <c r="DV65" i="20" s="1"/>
  <c r="DW65" i="20" s="1"/>
  <c r="DX65" i="20" s="1"/>
  <c r="DY65" i="20" s="1"/>
  <c r="DZ65" i="20" s="1"/>
  <c r="DZ66" i="20" s="1"/>
  <c r="F52" i="20"/>
  <c r="E31" i="20"/>
  <c r="D31" i="20"/>
  <c r="E10" i="20"/>
  <c r="F33" i="20"/>
  <c r="F37" i="20" s="1"/>
  <c r="D10" i="20"/>
  <c r="F12" i="20"/>
  <c r="F35" i="20" s="1"/>
  <c r="D58" i="17" l="1"/>
  <c r="D40" i="17"/>
  <c r="E39" i="17"/>
  <c r="D39" i="17"/>
  <c r="D64" i="17"/>
  <c r="G58" i="17"/>
  <c r="E66" i="17"/>
  <c r="F66" i="17" s="1"/>
  <c r="D65" i="17"/>
  <c r="D74" i="17"/>
  <c r="DP130" i="20"/>
  <c r="CJ130" i="20"/>
  <c r="BD130" i="20"/>
  <c r="X130" i="20"/>
  <c r="H130" i="20"/>
  <c r="EK130" i="20"/>
  <c r="DK130" i="20"/>
  <c r="CE130" i="20"/>
  <c r="AY130" i="20"/>
  <c r="S130" i="20"/>
  <c r="EF130" i="20"/>
  <c r="CZ130" i="20"/>
  <c r="BT130" i="20"/>
  <c r="AN130" i="20"/>
  <c r="O130" i="20"/>
  <c r="CU130" i="20"/>
  <c r="BO130" i="20"/>
  <c r="AI130" i="20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26" i="20"/>
  <c r="F133" i="20" s="1"/>
  <c r="N103" i="20"/>
  <c r="M130" i="20"/>
  <c r="CO130" i="20"/>
  <c r="BY130" i="20"/>
  <c r="AC130" i="20"/>
  <c r="K130" i="20"/>
  <c r="G130" i="20"/>
  <c r="N130" i="20"/>
  <c r="EJ130" i="20"/>
  <c r="DY130" i="20"/>
  <c r="DT130" i="20"/>
  <c r="DO130" i="20"/>
  <c r="DD130" i="20"/>
  <c r="CY130" i="20"/>
  <c r="CN130" i="20"/>
  <c r="CI130" i="20"/>
  <c r="CC130" i="20"/>
  <c r="BX130" i="20"/>
  <c r="BS130" i="20"/>
  <c r="BH130" i="20"/>
  <c r="BC130" i="20"/>
  <c r="AR130" i="20"/>
  <c r="AM130" i="20"/>
  <c r="AG130" i="20"/>
  <c r="AB130" i="20"/>
  <c r="W130" i="20"/>
  <c r="Q130" i="20"/>
  <c r="L130" i="20"/>
  <c r="EC130" i="20"/>
  <c r="DX130" i="20"/>
  <c r="DS130" i="20"/>
  <c r="DH130" i="20"/>
  <c r="DC130" i="20"/>
  <c r="CR130" i="20"/>
  <c r="CM130" i="20"/>
  <c r="CG130" i="20"/>
  <c r="CB130" i="20"/>
  <c r="BW130" i="20"/>
  <c r="BL130" i="20"/>
  <c r="BG130" i="20"/>
  <c r="AV130" i="20"/>
  <c r="AQ130" i="20"/>
  <c r="AF130" i="20"/>
  <c r="AA130" i="20"/>
  <c r="U130" i="20"/>
  <c r="P130" i="20"/>
  <c r="DW102" i="20"/>
  <c r="DV130" i="20"/>
  <c r="DS102" i="20"/>
  <c r="DR130" i="20"/>
  <c r="DO102" i="20"/>
  <c r="DN130" i="20"/>
  <c r="DK102" i="20"/>
  <c r="DJ130" i="20"/>
  <c r="DG102" i="20"/>
  <c r="DF130" i="20"/>
  <c r="DC102" i="20"/>
  <c r="DB130" i="20"/>
  <c r="CY102" i="20"/>
  <c r="CX130" i="20"/>
  <c r="CU102" i="20"/>
  <c r="CT130" i="20"/>
  <c r="CQ102" i="20"/>
  <c r="CP130" i="20"/>
  <c r="CM102" i="20"/>
  <c r="CL130" i="20"/>
  <c r="AE103" i="20"/>
  <c r="AD130" i="20"/>
  <c r="F130" i="20"/>
  <c r="F132" i="20" s="1"/>
  <c r="I130" i="20"/>
  <c r="EG130" i="20"/>
  <c r="DW130" i="20"/>
  <c r="DL130" i="20"/>
  <c r="DG130" i="20"/>
  <c r="CV130" i="20"/>
  <c r="CQ130" i="20"/>
  <c r="CK130" i="20"/>
  <c r="CF130" i="20"/>
  <c r="CA130" i="20"/>
  <c r="BU130" i="20"/>
  <c r="BK130" i="20"/>
  <c r="AZ130" i="20"/>
  <c r="AU130" i="20"/>
  <c r="AJ130" i="20"/>
  <c r="AE130" i="20"/>
  <c r="Y130" i="20"/>
  <c r="T130" i="20"/>
  <c r="DC106" i="20"/>
  <c r="CN106" i="20"/>
  <c r="AN106" i="20"/>
  <c r="CA106" i="20"/>
  <c r="AB106" i="20"/>
  <c r="AZ106" i="20"/>
  <c r="DW106" i="20"/>
  <c r="BM106" i="20"/>
  <c r="O106" i="20"/>
  <c r="DP106" i="20"/>
  <c r="CY106" i="20"/>
  <c r="CJ106" i="20"/>
  <c r="BX106" i="20"/>
  <c r="BK106" i="20"/>
  <c r="AW106" i="20"/>
  <c r="AJ106" i="20"/>
  <c r="X106" i="20"/>
  <c r="L106" i="20"/>
  <c r="DL106" i="20"/>
  <c r="CU106" i="20"/>
  <c r="CF106" i="20"/>
  <c r="BT106" i="20"/>
  <c r="BH106" i="20"/>
  <c r="AU106" i="20"/>
  <c r="AG106" i="20"/>
  <c r="T106" i="20"/>
  <c r="H106" i="20"/>
  <c r="DH106" i="20"/>
  <c r="CQ106" i="20"/>
  <c r="CC106" i="20"/>
  <c r="BP106" i="20"/>
  <c r="BD106" i="20"/>
  <c r="AR106" i="20"/>
  <c r="AE106" i="20"/>
  <c r="Q106" i="20"/>
  <c r="CH106" i="20"/>
  <c r="CD106" i="20"/>
  <c r="BZ106" i="20"/>
  <c r="BV106" i="20"/>
  <c r="AH106" i="20"/>
  <c r="Z106" i="20"/>
  <c r="V106" i="20"/>
  <c r="R106" i="20"/>
  <c r="J106" i="20"/>
  <c r="EG106" i="20"/>
  <c r="EC106" i="20"/>
  <c r="EH106" i="20"/>
  <c r="DX106" i="20"/>
  <c r="ED106" i="20"/>
  <c r="EJ106" i="20"/>
  <c r="DS106" i="20"/>
  <c r="DK106" i="20"/>
  <c r="CZ106" i="20"/>
  <c r="CR106" i="20"/>
  <c r="CM106" i="20"/>
  <c r="CE106" i="20"/>
  <c r="BY106" i="20"/>
  <c r="BS106" i="20"/>
  <c r="BL106" i="20"/>
  <c r="BG106" i="20"/>
  <c r="AY106" i="20"/>
  <c r="AS106" i="20"/>
  <c r="AM106" i="20"/>
  <c r="AF106" i="20"/>
  <c r="AA106" i="20"/>
  <c r="S106" i="20"/>
  <c r="M106" i="20"/>
  <c r="G106" i="20"/>
  <c r="DU106" i="20"/>
  <c r="DQ106" i="20"/>
  <c r="DM106" i="20"/>
  <c r="DI106" i="20"/>
  <c r="DE106" i="20"/>
  <c r="DA106" i="20"/>
  <c r="CW106" i="20"/>
  <c r="CS106" i="20"/>
  <c r="BQ106" i="20"/>
  <c r="BE106" i="20"/>
  <c r="BA106" i="20"/>
  <c r="AO106" i="20"/>
  <c r="AK106" i="20"/>
  <c r="EF106" i="20"/>
  <c r="F99" i="20"/>
  <c r="EB106" i="20"/>
  <c r="DO106" i="20"/>
  <c r="DG106" i="20"/>
  <c r="CV106" i="20"/>
  <c r="CO106" i="20"/>
  <c r="CI106" i="20"/>
  <c r="CB106" i="20"/>
  <c r="BW106" i="20"/>
  <c r="BO106" i="20"/>
  <c r="BI106" i="20"/>
  <c r="BC106" i="20"/>
  <c r="AV106" i="20"/>
  <c r="AQ106" i="20"/>
  <c r="AI106" i="20"/>
  <c r="AC106" i="20"/>
  <c r="W106" i="20"/>
  <c r="P106" i="20"/>
  <c r="K106" i="20"/>
  <c r="DY106" i="20"/>
  <c r="EL106" i="20"/>
  <c r="G121" i="20"/>
  <c r="H121" i="20" s="1"/>
  <c r="I121" i="20" s="1"/>
  <c r="J121" i="20" s="1"/>
  <c r="K121" i="20" s="1"/>
  <c r="L121" i="20" s="1"/>
  <c r="M121" i="20" s="1"/>
  <c r="N121" i="20" s="1"/>
  <c r="O121" i="20" s="1"/>
  <c r="P121" i="20" s="1"/>
  <c r="Q121" i="20" s="1"/>
  <c r="R121" i="20" s="1"/>
  <c r="S121" i="20" s="1"/>
  <c r="T121" i="20" s="1"/>
  <c r="U121" i="20" s="1"/>
  <c r="V121" i="20" s="1"/>
  <c r="W121" i="20" s="1"/>
  <c r="X121" i="20" s="1"/>
  <c r="Y121" i="20" s="1"/>
  <c r="Z121" i="20" s="1"/>
  <c r="AA121" i="20" s="1"/>
  <c r="AB121" i="20" s="1"/>
  <c r="AC121" i="20" s="1"/>
  <c r="AD121" i="20" s="1"/>
  <c r="AE121" i="20" s="1"/>
  <c r="AF121" i="20" s="1"/>
  <c r="AG121" i="20" s="1"/>
  <c r="AH121" i="20" s="1"/>
  <c r="AI121" i="20" s="1"/>
  <c r="AJ121" i="20" s="1"/>
  <c r="AK121" i="20" s="1"/>
  <c r="AL121" i="20" s="1"/>
  <c r="AM121" i="20" s="1"/>
  <c r="AN121" i="20" s="1"/>
  <c r="AO121" i="20" s="1"/>
  <c r="AP121" i="20" s="1"/>
  <c r="AQ121" i="20" s="1"/>
  <c r="AR121" i="20" s="1"/>
  <c r="AS121" i="20" s="1"/>
  <c r="AT121" i="20" s="1"/>
  <c r="AU121" i="20" s="1"/>
  <c r="AV121" i="20" s="1"/>
  <c r="AW121" i="20" s="1"/>
  <c r="AX121" i="20" s="1"/>
  <c r="AY121" i="20" s="1"/>
  <c r="AZ121" i="20" s="1"/>
  <c r="BA121" i="20" s="1"/>
  <c r="BB121" i="20" s="1"/>
  <c r="BC121" i="20" s="1"/>
  <c r="BD121" i="20" s="1"/>
  <c r="BE121" i="20" s="1"/>
  <c r="BF121" i="20" s="1"/>
  <c r="BG121" i="20" s="1"/>
  <c r="BH121" i="20" s="1"/>
  <c r="BI121" i="20" s="1"/>
  <c r="BJ121" i="20" s="1"/>
  <c r="BK121" i="20" s="1"/>
  <c r="BL121" i="20" s="1"/>
  <c r="BM121" i="20" s="1"/>
  <c r="BN121" i="20" s="1"/>
  <c r="BO121" i="20" s="1"/>
  <c r="BP121" i="20" s="1"/>
  <c r="BQ121" i="20" s="1"/>
  <c r="BR121" i="20" s="1"/>
  <c r="BS121" i="20" s="1"/>
  <c r="BT121" i="20" s="1"/>
  <c r="BU121" i="20" s="1"/>
  <c r="BV121" i="20" s="1"/>
  <c r="BW121" i="20" s="1"/>
  <c r="BX121" i="20" s="1"/>
  <c r="BY121" i="20" s="1"/>
  <c r="BZ121" i="20" s="1"/>
  <c r="CA121" i="20" s="1"/>
  <c r="CB121" i="20" s="1"/>
  <c r="CC121" i="20" s="1"/>
  <c r="CD121" i="20" s="1"/>
  <c r="CE121" i="20" s="1"/>
  <c r="CF121" i="20" s="1"/>
  <c r="CG121" i="20" s="1"/>
  <c r="CH121" i="20" s="1"/>
  <c r="CI121" i="20" s="1"/>
  <c r="CJ121" i="20" s="1"/>
  <c r="CK121" i="20" s="1"/>
  <c r="CL121" i="20" s="1"/>
  <c r="CM121" i="20" s="1"/>
  <c r="CN121" i="20" s="1"/>
  <c r="CO121" i="20" s="1"/>
  <c r="CP121" i="20" s="1"/>
  <c r="CQ121" i="20" s="1"/>
  <c r="CR121" i="20" s="1"/>
  <c r="CS121" i="20" s="1"/>
  <c r="CT121" i="20" s="1"/>
  <c r="CU121" i="20" s="1"/>
  <c r="CV121" i="20" s="1"/>
  <c r="CW121" i="20" s="1"/>
  <c r="CX121" i="20" s="1"/>
  <c r="CY121" i="20" s="1"/>
  <c r="CZ121" i="20" s="1"/>
  <c r="DA121" i="20" s="1"/>
  <c r="DB121" i="20" s="1"/>
  <c r="DC121" i="20" s="1"/>
  <c r="DD121" i="20" s="1"/>
  <c r="DE121" i="20" s="1"/>
  <c r="DF121" i="20" s="1"/>
  <c r="DG121" i="20" s="1"/>
  <c r="DH121" i="20" s="1"/>
  <c r="DI121" i="20" s="1"/>
  <c r="DJ121" i="20" s="1"/>
  <c r="DK121" i="20" s="1"/>
  <c r="DL121" i="20" s="1"/>
  <c r="DM121" i="20" s="1"/>
  <c r="DN121" i="20" s="1"/>
  <c r="DO121" i="20" s="1"/>
  <c r="DP121" i="20" s="1"/>
  <c r="DQ121" i="20" s="1"/>
  <c r="DR121" i="20" s="1"/>
  <c r="DS121" i="20" s="1"/>
  <c r="DT121" i="20" s="1"/>
  <c r="DU121" i="20" s="1"/>
  <c r="DV121" i="20" s="1"/>
  <c r="DW121" i="20" s="1"/>
  <c r="DX121" i="20" s="1"/>
  <c r="DY121" i="20" s="1"/>
  <c r="DZ121" i="20" s="1"/>
  <c r="EA121" i="20" s="1"/>
  <c r="EB121" i="20" s="1"/>
  <c r="EC121" i="20" s="1"/>
  <c r="ED121" i="20" s="1"/>
  <c r="EE121" i="20" s="1"/>
  <c r="EF121" i="20" s="1"/>
  <c r="EG121" i="20" s="1"/>
  <c r="EH121" i="20" s="1"/>
  <c r="EI121" i="20" s="1"/>
  <c r="EJ121" i="20" s="1"/>
  <c r="EK121" i="20" s="1"/>
  <c r="EL121" i="20" s="1"/>
  <c r="G124" i="20"/>
  <c r="G125" i="20" s="1"/>
  <c r="CG106" i="20"/>
  <c r="U106" i="20"/>
  <c r="BQ103" i="20"/>
  <c r="F106" i="20"/>
  <c r="DN106" i="20"/>
  <c r="CX106" i="20"/>
  <c r="CK106" i="20"/>
  <c r="BU106" i="20"/>
  <c r="Y106" i="20"/>
  <c r="I106" i="20"/>
  <c r="EK106" i="20"/>
  <c r="DZ106" i="20"/>
  <c r="EC102" i="20"/>
  <c r="EJ102" i="20"/>
  <c r="EF102" i="20"/>
  <c r="EB102" i="20"/>
  <c r="EI106" i="20"/>
  <c r="EE106" i="20"/>
  <c r="EA106" i="20"/>
  <c r="EI102" i="20"/>
  <c r="EE102" i="20"/>
  <c r="EA102" i="20"/>
  <c r="CI103" i="20"/>
  <c r="BG103" i="20"/>
  <c r="CA103" i="20"/>
  <c r="BS103" i="20"/>
  <c r="AQ103" i="20"/>
  <c r="AA103" i="20"/>
  <c r="K103" i="20"/>
  <c r="DR106" i="20"/>
  <c r="DB106" i="20"/>
  <c r="BC103" i="20"/>
  <c r="AM103" i="20"/>
  <c r="W103" i="20"/>
  <c r="CE103" i="20"/>
  <c r="BW103" i="20"/>
  <c r="BO103" i="20"/>
  <c r="AY103" i="20"/>
  <c r="AI103" i="20"/>
  <c r="S103" i="20"/>
  <c r="DV106" i="20"/>
  <c r="DF106" i="20"/>
  <c r="CP106" i="20"/>
  <c r="CL106" i="20"/>
  <c r="BR106" i="20"/>
  <c r="BN106" i="20"/>
  <c r="BJ106" i="20"/>
  <c r="BF106" i="20"/>
  <c r="BB106" i="20"/>
  <c r="AX106" i="20"/>
  <c r="AT106" i="20"/>
  <c r="AP106" i="20"/>
  <c r="AL106" i="20"/>
  <c r="AD106" i="20"/>
  <c r="N106" i="20"/>
  <c r="DT106" i="20"/>
  <c r="DJ106" i="20"/>
  <c r="DD106" i="20"/>
  <c r="CT106" i="20"/>
  <c r="BK103" i="20"/>
  <c r="AU103" i="20"/>
  <c r="BR103" i="20"/>
  <c r="BN103" i="20"/>
  <c r="BJ103" i="20"/>
  <c r="BF103" i="20"/>
  <c r="BB103" i="20"/>
  <c r="AX103" i="20"/>
  <c r="AT103" i="20"/>
  <c r="AP103" i="20"/>
  <c r="AL103" i="20"/>
  <c r="DV102" i="20"/>
  <c r="DR102" i="20"/>
  <c r="DN102" i="20"/>
  <c r="DJ102" i="20"/>
  <c r="DF102" i="20"/>
  <c r="DB102" i="20"/>
  <c r="CX102" i="20"/>
  <c r="CT102" i="20"/>
  <c r="F66" i="20"/>
  <c r="F67" i="20" s="1"/>
  <c r="F77" i="20"/>
  <c r="F78" i="20" s="1"/>
  <c r="D160" i="20"/>
  <c r="E159" i="20"/>
  <c r="E154" i="20"/>
  <c r="F154" i="20" s="1"/>
  <c r="G154" i="20" s="1"/>
  <c r="H154" i="20" s="1"/>
  <c r="I154" i="20" s="1"/>
  <c r="J154" i="20" s="1"/>
  <c r="K154" i="20" s="1"/>
  <c r="L154" i="20" s="1"/>
  <c r="M154" i="20" s="1"/>
  <c r="N154" i="20" s="1"/>
  <c r="O154" i="20" s="1"/>
  <c r="P154" i="20" s="1"/>
  <c r="Q154" i="20" s="1"/>
  <c r="R154" i="20" s="1"/>
  <c r="S154" i="20" s="1"/>
  <c r="T154" i="20" s="1"/>
  <c r="U154" i="20" s="1"/>
  <c r="V154" i="20" s="1"/>
  <c r="W154" i="20" s="1"/>
  <c r="X154" i="20" s="1"/>
  <c r="Y154" i="20" s="1"/>
  <c r="Z154" i="20" s="1"/>
  <c r="AA154" i="20" s="1"/>
  <c r="AB154" i="20" s="1"/>
  <c r="AC154" i="20" s="1"/>
  <c r="AD154" i="20" s="1"/>
  <c r="AE154" i="20" s="1"/>
  <c r="AF154" i="20" s="1"/>
  <c r="AG154" i="20" s="1"/>
  <c r="AH154" i="20" s="1"/>
  <c r="AI154" i="20" s="1"/>
  <c r="AJ154" i="20" s="1"/>
  <c r="AK154" i="20" s="1"/>
  <c r="D168" i="20"/>
  <c r="D169" i="20" s="1"/>
  <c r="BB66" i="20"/>
  <c r="CH66" i="20"/>
  <c r="BR66" i="20"/>
  <c r="BZ66" i="20"/>
  <c r="BJ66" i="20"/>
  <c r="AT66" i="20"/>
  <c r="CL66" i="20"/>
  <c r="BV66" i="20"/>
  <c r="BF66" i="20"/>
  <c r="AP66" i="20"/>
  <c r="CD66" i="20"/>
  <c r="BN66" i="20"/>
  <c r="AX66" i="20"/>
  <c r="G76" i="20"/>
  <c r="DV66" i="20"/>
  <c r="DR66" i="20"/>
  <c r="DN66" i="20"/>
  <c r="DJ66" i="20"/>
  <c r="DF66" i="20"/>
  <c r="DB66" i="20"/>
  <c r="CX66" i="20"/>
  <c r="CT66" i="20"/>
  <c r="CP66" i="20"/>
  <c r="DU66" i="20"/>
  <c r="DM66" i="20"/>
  <c r="DE66" i="20"/>
  <c r="CW66" i="20"/>
  <c r="CO66" i="20"/>
  <c r="CG66" i="20"/>
  <c r="BY66" i="20"/>
  <c r="BQ66" i="20"/>
  <c r="BE66" i="20"/>
  <c r="AW66" i="20"/>
  <c r="AO66" i="20"/>
  <c r="G66" i="20"/>
  <c r="G67" i="20" s="1"/>
  <c r="H66" i="20" s="1"/>
  <c r="DX66" i="20"/>
  <c r="DT66" i="20"/>
  <c r="DP66" i="20"/>
  <c r="DL66" i="20"/>
  <c r="DH66" i="20"/>
  <c r="DD66" i="20"/>
  <c r="CZ66" i="20"/>
  <c r="CV66" i="20"/>
  <c r="CR66" i="20"/>
  <c r="CN66" i="20"/>
  <c r="CJ66" i="20"/>
  <c r="CF66" i="20"/>
  <c r="CB66" i="20"/>
  <c r="BX66" i="20"/>
  <c r="BT66" i="20"/>
  <c r="BP66" i="20"/>
  <c r="BL66" i="20"/>
  <c r="BH66" i="20"/>
  <c r="BD66" i="20"/>
  <c r="AZ66" i="20"/>
  <c r="AV66" i="20"/>
  <c r="AR66" i="20"/>
  <c r="AN66" i="20"/>
  <c r="DY66" i="20"/>
  <c r="DQ66" i="20"/>
  <c r="DI66" i="20"/>
  <c r="DA66" i="20"/>
  <c r="CS66" i="20"/>
  <c r="CK66" i="20"/>
  <c r="CC66" i="20"/>
  <c r="BU66" i="20"/>
  <c r="BM66" i="20"/>
  <c r="BI66" i="20"/>
  <c r="BA66" i="20"/>
  <c r="AS66" i="20"/>
  <c r="DW66" i="20"/>
  <c r="DS66" i="20"/>
  <c r="DO66" i="20"/>
  <c r="DK66" i="20"/>
  <c r="DG66" i="20"/>
  <c r="DC66" i="20"/>
  <c r="CY66" i="20"/>
  <c r="CU66" i="20"/>
  <c r="CQ66" i="20"/>
  <c r="CM66" i="20"/>
  <c r="CI66" i="20"/>
  <c r="CE66" i="20"/>
  <c r="CA66" i="20"/>
  <c r="BW66" i="20"/>
  <c r="BS66" i="20"/>
  <c r="BO66" i="20"/>
  <c r="BK66" i="20"/>
  <c r="BG66" i="20"/>
  <c r="BC66" i="20"/>
  <c r="AY66" i="20"/>
  <c r="AU66" i="20"/>
  <c r="AQ66" i="20"/>
  <c r="G52" i="20"/>
  <c r="H52" i="20" s="1"/>
  <c r="F53" i="20"/>
  <c r="F54" i="20" s="1"/>
  <c r="F14" i="20"/>
  <c r="F16" i="20"/>
  <c r="F13" i="20"/>
  <c r="G12" i="20"/>
  <c r="G33" i="20"/>
  <c r="G37" i="20" s="1"/>
  <c r="F34" i="20"/>
  <c r="F36" i="20" s="1"/>
  <c r="D216" i="18"/>
  <c r="D213" i="18"/>
  <c r="E213" i="18" s="1"/>
  <c r="F213" i="18" s="1"/>
  <c r="E214" i="18"/>
  <c r="F214" i="18"/>
  <c r="G214" i="18"/>
  <c r="H214" i="18"/>
  <c r="I214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S214" i="18"/>
  <c r="AT214" i="18"/>
  <c r="AU214" i="18"/>
  <c r="AV214" i="18"/>
  <c r="AW214" i="18"/>
  <c r="AX214" i="18"/>
  <c r="AY214" i="18"/>
  <c r="AZ214" i="18"/>
  <c r="BA214" i="18"/>
  <c r="BB214" i="18"/>
  <c r="BC214" i="18"/>
  <c r="BD214" i="18"/>
  <c r="BE214" i="18"/>
  <c r="BF214" i="18"/>
  <c r="BG214" i="18"/>
  <c r="BH214" i="18"/>
  <c r="BI214" i="18"/>
  <c r="BJ214" i="18"/>
  <c r="BK214" i="18"/>
  <c r="BL214" i="18"/>
  <c r="BM214" i="18"/>
  <c r="BN214" i="18"/>
  <c r="BO214" i="18"/>
  <c r="BP214" i="18"/>
  <c r="BQ214" i="18"/>
  <c r="BR214" i="18"/>
  <c r="BS214" i="18"/>
  <c r="BT214" i="18"/>
  <c r="BU214" i="18"/>
  <c r="BV214" i="18"/>
  <c r="BW214" i="18"/>
  <c r="BX214" i="18"/>
  <c r="BY214" i="18"/>
  <c r="BZ214" i="18"/>
  <c r="CA214" i="18"/>
  <c r="CB214" i="18"/>
  <c r="CC214" i="18"/>
  <c r="CD214" i="18"/>
  <c r="CE214" i="18"/>
  <c r="CF214" i="18"/>
  <c r="CG214" i="18"/>
  <c r="CH214" i="18"/>
  <c r="CI214" i="18"/>
  <c r="CJ214" i="18"/>
  <c r="CK214" i="18"/>
  <c r="CL214" i="18"/>
  <c r="CM214" i="18"/>
  <c r="CN214" i="18"/>
  <c r="CO214" i="18"/>
  <c r="D214" i="18"/>
  <c r="E64" i="17" l="1"/>
  <c r="F39" i="17"/>
  <c r="F40" i="17"/>
  <c r="G66" i="17"/>
  <c r="G65" i="17" s="1"/>
  <c r="F64" i="17"/>
  <c r="E69" i="17"/>
  <c r="E65" i="17"/>
  <c r="F69" i="17"/>
  <c r="F65" i="17"/>
  <c r="D73" i="17"/>
  <c r="D72" i="17"/>
  <c r="E74" i="17"/>
  <c r="F128" i="20"/>
  <c r="G126" i="20" s="1"/>
  <c r="I58" i="17"/>
  <c r="J57" i="17"/>
  <c r="G34" i="17"/>
  <c r="F4" i="17"/>
  <c r="F129" i="20"/>
  <c r="F100" i="20"/>
  <c r="G99" i="20"/>
  <c r="F101" i="20"/>
  <c r="F110" i="20" s="1"/>
  <c r="F134" i="20"/>
  <c r="H124" i="20"/>
  <c r="H125" i="20" s="1"/>
  <c r="E168" i="20"/>
  <c r="F168" i="20" s="1"/>
  <c r="G77" i="20"/>
  <c r="G78" i="20" s="1"/>
  <c r="F159" i="20"/>
  <c r="E160" i="20"/>
  <c r="E169" i="20"/>
  <c r="H76" i="20"/>
  <c r="H67" i="20"/>
  <c r="I66" i="20" s="1"/>
  <c r="I67" i="20" s="1"/>
  <c r="J66" i="20" s="1"/>
  <c r="F55" i="20"/>
  <c r="G53" i="20" s="1"/>
  <c r="G35" i="20"/>
  <c r="F38" i="20"/>
  <c r="F41" i="20" s="1"/>
  <c r="F15" i="20"/>
  <c r="F17" i="20" s="1"/>
  <c r="F56" i="20"/>
  <c r="F40" i="20"/>
  <c r="I52" i="20"/>
  <c r="H12" i="20"/>
  <c r="I12" i="20" s="1"/>
  <c r="G13" i="20"/>
  <c r="G14" i="20"/>
  <c r="G16" i="20"/>
  <c r="F19" i="20"/>
  <c r="H33" i="20"/>
  <c r="H37" i="20" s="1"/>
  <c r="G34" i="20"/>
  <c r="G213" i="18"/>
  <c r="F217" i="18"/>
  <c r="F216" i="18"/>
  <c r="E216" i="18"/>
  <c r="E217" i="18"/>
  <c r="F215" i="18"/>
  <c r="D217" i="18"/>
  <c r="D215" i="18"/>
  <c r="E215" i="18"/>
  <c r="D206" i="18"/>
  <c r="D219" i="18" s="1"/>
  <c r="D198" i="18"/>
  <c r="D185" i="18"/>
  <c r="D186" i="18" s="1"/>
  <c r="D171" i="18"/>
  <c r="E171" i="18" s="1"/>
  <c r="F171" i="18" s="1"/>
  <c r="G171" i="18" s="1"/>
  <c r="H171" i="18" s="1"/>
  <c r="I171" i="18" s="1"/>
  <c r="J171" i="18" s="1"/>
  <c r="K171" i="18" s="1"/>
  <c r="L171" i="18" s="1"/>
  <c r="M171" i="18" s="1"/>
  <c r="N171" i="18" s="1"/>
  <c r="O171" i="18" s="1"/>
  <c r="P171" i="18" s="1"/>
  <c r="Q171" i="18" s="1"/>
  <c r="R171" i="18" s="1"/>
  <c r="S171" i="18" s="1"/>
  <c r="T171" i="18" s="1"/>
  <c r="U171" i="18" s="1"/>
  <c r="V171" i="18" s="1"/>
  <c r="W171" i="18" s="1"/>
  <c r="X171" i="18" s="1"/>
  <c r="Y171" i="18" s="1"/>
  <c r="Z171" i="18" s="1"/>
  <c r="AA171" i="18" s="1"/>
  <c r="AB171" i="18" s="1"/>
  <c r="AC171" i="18" s="1"/>
  <c r="AD171" i="18" s="1"/>
  <c r="AE171" i="18" s="1"/>
  <c r="AF171" i="18" s="1"/>
  <c r="AG171" i="18" s="1"/>
  <c r="AH171" i="18" s="1"/>
  <c r="AI171" i="18" s="1"/>
  <c r="AJ171" i="18" s="1"/>
  <c r="AK171" i="18" s="1"/>
  <c r="AL171" i="18" s="1"/>
  <c r="AM171" i="18" s="1"/>
  <c r="AN171" i="18" s="1"/>
  <c r="AO171" i="18" s="1"/>
  <c r="AP171" i="18" s="1"/>
  <c r="AQ171" i="18" s="1"/>
  <c r="AR171" i="18" s="1"/>
  <c r="AS171" i="18" s="1"/>
  <c r="AT171" i="18" s="1"/>
  <c r="AU171" i="18" s="1"/>
  <c r="AV171" i="18" s="1"/>
  <c r="AW171" i="18" s="1"/>
  <c r="AX171" i="18" s="1"/>
  <c r="AY171" i="18" s="1"/>
  <c r="AZ171" i="18" s="1"/>
  <c r="BA171" i="18" s="1"/>
  <c r="BB171" i="18" s="1"/>
  <c r="BC171" i="18" s="1"/>
  <c r="BD171" i="18" s="1"/>
  <c r="BE171" i="18" s="1"/>
  <c r="BF171" i="18" s="1"/>
  <c r="BG171" i="18" s="1"/>
  <c r="BH171" i="18" s="1"/>
  <c r="BI171" i="18" s="1"/>
  <c r="BJ171" i="18" s="1"/>
  <c r="BK171" i="18" s="1"/>
  <c r="BL171" i="18" s="1"/>
  <c r="BM171" i="18" s="1"/>
  <c r="BN171" i="18" s="1"/>
  <c r="BO171" i="18" s="1"/>
  <c r="BP171" i="18" s="1"/>
  <c r="BQ171" i="18" s="1"/>
  <c r="BR171" i="18" s="1"/>
  <c r="BS171" i="18" s="1"/>
  <c r="BT171" i="18" s="1"/>
  <c r="BU171" i="18" s="1"/>
  <c r="BV171" i="18" s="1"/>
  <c r="BW171" i="18" s="1"/>
  <c r="BX171" i="18" s="1"/>
  <c r="BY171" i="18" s="1"/>
  <c r="BZ171" i="18" s="1"/>
  <c r="CA171" i="18" s="1"/>
  <c r="CB171" i="18" s="1"/>
  <c r="CC171" i="18" s="1"/>
  <c r="CD171" i="18" s="1"/>
  <c r="CE171" i="18" s="1"/>
  <c r="CF171" i="18" s="1"/>
  <c r="CG171" i="18" s="1"/>
  <c r="CH171" i="18" s="1"/>
  <c r="CI171" i="18" s="1"/>
  <c r="CJ171" i="18" s="1"/>
  <c r="CK171" i="18" s="1"/>
  <c r="CL171" i="18" s="1"/>
  <c r="CM171" i="18" s="1"/>
  <c r="CN171" i="18" s="1"/>
  <c r="CO171" i="18" s="1"/>
  <c r="D175" i="18"/>
  <c r="D162" i="18"/>
  <c r="D163" i="18" s="1"/>
  <c r="D150" i="18"/>
  <c r="D140" i="18"/>
  <c r="E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F133" i="18"/>
  <c r="F134" i="18" s="1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AR257" i="16" s="1"/>
  <c r="AS257" i="16" s="1"/>
  <c r="AT257" i="16" s="1"/>
  <c r="AU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E15" i="18" s="1"/>
  <c r="F15" i="18" s="1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D12" i="18"/>
  <c r="D7" i="18"/>
  <c r="D8" i="18" s="1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D143" i="18" l="1"/>
  <c r="D144" i="18" s="1"/>
  <c r="D199" i="18"/>
  <c r="D200" i="18"/>
  <c r="H66" i="17"/>
  <c r="H65" i="17" s="1"/>
  <c r="G69" i="17"/>
  <c r="G40" i="17"/>
  <c r="G39" i="17"/>
  <c r="G64" i="17"/>
  <c r="E72" i="17"/>
  <c r="F74" i="17"/>
  <c r="E73" i="17"/>
  <c r="H64" i="17"/>
  <c r="G128" i="20"/>
  <c r="H126" i="20" s="1"/>
  <c r="J58" i="17"/>
  <c r="K57" i="17"/>
  <c r="G4" i="17"/>
  <c r="H128" i="20"/>
  <c r="G133" i="20"/>
  <c r="H99" i="20"/>
  <c r="G101" i="20"/>
  <c r="G110" i="20" s="1"/>
  <c r="G100" i="20"/>
  <c r="F109" i="20"/>
  <c r="F111" i="20" s="1"/>
  <c r="G132" i="20"/>
  <c r="I124" i="20"/>
  <c r="I125" i="20" s="1"/>
  <c r="H77" i="20"/>
  <c r="H78" i="20" s="1"/>
  <c r="G159" i="20"/>
  <c r="F160" i="20"/>
  <c r="G168" i="20"/>
  <c r="F169" i="20"/>
  <c r="I76" i="20"/>
  <c r="J67" i="20"/>
  <c r="K66" i="20" s="1"/>
  <c r="F42" i="20"/>
  <c r="I35" i="20"/>
  <c r="G40" i="20"/>
  <c r="G38" i="20"/>
  <c r="G41" i="20" s="1"/>
  <c r="H35" i="20"/>
  <c r="G55" i="20"/>
  <c r="H53" i="20" s="1"/>
  <c r="G54" i="20"/>
  <c r="G36" i="20"/>
  <c r="J52" i="20"/>
  <c r="G19" i="20"/>
  <c r="I14" i="20"/>
  <c r="I13" i="20"/>
  <c r="I16" i="20"/>
  <c r="H13" i="20"/>
  <c r="H14" i="20"/>
  <c r="H16" i="20"/>
  <c r="G15" i="20"/>
  <c r="G17" i="20" s="1"/>
  <c r="I33" i="20"/>
  <c r="I37" i="20" s="1"/>
  <c r="H34" i="20"/>
  <c r="J12" i="20"/>
  <c r="F20" i="20"/>
  <c r="F21" i="20" s="1"/>
  <c r="D220" i="18"/>
  <c r="E219" i="18"/>
  <c r="E220" i="18" s="1"/>
  <c r="E206" i="18"/>
  <c r="F206" i="18" s="1"/>
  <c r="G206" i="18" s="1"/>
  <c r="H206" i="18" s="1"/>
  <c r="I206" i="18" s="1"/>
  <c r="J206" i="18" s="1"/>
  <c r="K206" i="18" s="1"/>
  <c r="L206" i="18" s="1"/>
  <c r="M206" i="18" s="1"/>
  <c r="N206" i="18" s="1"/>
  <c r="O206" i="18" s="1"/>
  <c r="P206" i="18" s="1"/>
  <c r="Q206" i="18" s="1"/>
  <c r="R206" i="18" s="1"/>
  <c r="S206" i="18" s="1"/>
  <c r="T206" i="18" s="1"/>
  <c r="U206" i="18" s="1"/>
  <c r="V206" i="18" s="1"/>
  <c r="W206" i="18" s="1"/>
  <c r="X206" i="18" s="1"/>
  <c r="Y206" i="18" s="1"/>
  <c r="Z206" i="18" s="1"/>
  <c r="AA206" i="18" s="1"/>
  <c r="AB206" i="18" s="1"/>
  <c r="AC206" i="18" s="1"/>
  <c r="AD206" i="18" s="1"/>
  <c r="AE206" i="18" s="1"/>
  <c r="AF206" i="18" s="1"/>
  <c r="AG206" i="18" s="1"/>
  <c r="AH206" i="18" s="1"/>
  <c r="AI206" i="18" s="1"/>
  <c r="AJ206" i="18" s="1"/>
  <c r="AK206" i="18" s="1"/>
  <c r="AL206" i="18" s="1"/>
  <c r="AM206" i="18" s="1"/>
  <c r="AN206" i="18" s="1"/>
  <c r="AO206" i="18" s="1"/>
  <c r="AP206" i="18" s="1"/>
  <c r="AQ206" i="18" s="1"/>
  <c r="AR206" i="18" s="1"/>
  <c r="AS206" i="18" s="1"/>
  <c r="AT206" i="18" s="1"/>
  <c r="AU206" i="18" s="1"/>
  <c r="AV206" i="18" s="1"/>
  <c r="AW206" i="18" s="1"/>
  <c r="AX206" i="18" s="1"/>
  <c r="AY206" i="18" s="1"/>
  <c r="AZ206" i="18" s="1"/>
  <c r="BA206" i="18" s="1"/>
  <c r="BB206" i="18" s="1"/>
  <c r="BC206" i="18" s="1"/>
  <c r="BD206" i="18" s="1"/>
  <c r="BE206" i="18" s="1"/>
  <c r="BF206" i="18" s="1"/>
  <c r="BG206" i="18" s="1"/>
  <c r="BH206" i="18" s="1"/>
  <c r="BI206" i="18" s="1"/>
  <c r="BJ206" i="18" s="1"/>
  <c r="BK206" i="18" s="1"/>
  <c r="BL206" i="18" s="1"/>
  <c r="BM206" i="18" s="1"/>
  <c r="BN206" i="18" s="1"/>
  <c r="BO206" i="18" s="1"/>
  <c r="BP206" i="18" s="1"/>
  <c r="BQ206" i="18" s="1"/>
  <c r="BR206" i="18" s="1"/>
  <c r="BS206" i="18" s="1"/>
  <c r="BT206" i="18" s="1"/>
  <c r="BU206" i="18" s="1"/>
  <c r="BV206" i="18" s="1"/>
  <c r="BW206" i="18" s="1"/>
  <c r="BX206" i="18" s="1"/>
  <c r="BY206" i="18" s="1"/>
  <c r="BZ206" i="18" s="1"/>
  <c r="CA206" i="18" s="1"/>
  <c r="CB206" i="18" s="1"/>
  <c r="CC206" i="18" s="1"/>
  <c r="CD206" i="18" s="1"/>
  <c r="CE206" i="18" s="1"/>
  <c r="CF206" i="18" s="1"/>
  <c r="CG206" i="18" s="1"/>
  <c r="CH206" i="18" s="1"/>
  <c r="CI206" i="18" s="1"/>
  <c r="CJ206" i="18" s="1"/>
  <c r="CK206" i="18" s="1"/>
  <c r="CL206" i="18" s="1"/>
  <c r="CM206" i="18" s="1"/>
  <c r="CN206" i="18" s="1"/>
  <c r="CO206" i="18" s="1"/>
  <c r="H213" i="18"/>
  <c r="G215" i="18"/>
  <c r="G217" i="18"/>
  <c r="G216" i="18"/>
  <c r="E198" i="18"/>
  <c r="D177" i="18"/>
  <c r="D176" i="18"/>
  <c r="E185" i="18"/>
  <c r="E186" i="18" s="1"/>
  <c r="E175" i="18"/>
  <c r="E134" i="18"/>
  <c r="H134" i="18"/>
  <c r="E150" i="18"/>
  <c r="F150" i="18" s="1"/>
  <c r="G150" i="18" s="1"/>
  <c r="H150" i="18" s="1"/>
  <c r="I150" i="18" s="1"/>
  <c r="J150" i="18" s="1"/>
  <c r="K150" i="18" s="1"/>
  <c r="L150" i="18" s="1"/>
  <c r="M150" i="18" s="1"/>
  <c r="N150" i="18" s="1"/>
  <c r="O150" i="18" s="1"/>
  <c r="P150" i="18" s="1"/>
  <c r="Q150" i="18" s="1"/>
  <c r="R150" i="18" s="1"/>
  <c r="S150" i="18" s="1"/>
  <c r="T150" i="18" s="1"/>
  <c r="U150" i="18" s="1"/>
  <c r="V150" i="18" s="1"/>
  <c r="W150" i="18" s="1"/>
  <c r="X150" i="18" s="1"/>
  <c r="Y150" i="18" s="1"/>
  <c r="Z150" i="18" s="1"/>
  <c r="AA150" i="18" s="1"/>
  <c r="AB150" i="18" s="1"/>
  <c r="AC150" i="18" s="1"/>
  <c r="AD150" i="18" s="1"/>
  <c r="AE150" i="18" s="1"/>
  <c r="AF150" i="18" s="1"/>
  <c r="AG150" i="18" s="1"/>
  <c r="AH150" i="18" s="1"/>
  <c r="AI150" i="18" s="1"/>
  <c r="AJ150" i="18" s="1"/>
  <c r="AK150" i="18" s="1"/>
  <c r="AL150" i="18" s="1"/>
  <c r="AM150" i="18" s="1"/>
  <c r="AN150" i="18" s="1"/>
  <c r="AO150" i="18" s="1"/>
  <c r="AP150" i="18" s="1"/>
  <c r="AQ150" i="18" s="1"/>
  <c r="AR150" i="18" s="1"/>
  <c r="AS150" i="18" s="1"/>
  <c r="AT150" i="18" s="1"/>
  <c r="AU150" i="18" s="1"/>
  <c r="AV150" i="18" s="1"/>
  <c r="AW150" i="18" s="1"/>
  <c r="AX150" i="18" s="1"/>
  <c r="AY150" i="18" s="1"/>
  <c r="AZ150" i="18" s="1"/>
  <c r="BA150" i="18" s="1"/>
  <c r="BB150" i="18" s="1"/>
  <c r="BC150" i="18" s="1"/>
  <c r="BD150" i="18" s="1"/>
  <c r="BE150" i="18" s="1"/>
  <c r="BF150" i="18" s="1"/>
  <c r="BG150" i="18" s="1"/>
  <c r="BH150" i="18" s="1"/>
  <c r="BI150" i="18" s="1"/>
  <c r="BJ150" i="18" s="1"/>
  <c r="BK150" i="18" s="1"/>
  <c r="BL150" i="18" s="1"/>
  <c r="BM150" i="18" s="1"/>
  <c r="BN150" i="18" s="1"/>
  <c r="BO150" i="18" s="1"/>
  <c r="BP150" i="18" s="1"/>
  <c r="BQ150" i="18" s="1"/>
  <c r="BR150" i="18" s="1"/>
  <c r="BS150" i="18" s="1"/>
  <c r="BT150" i="18" s="1"/>
  <c r="BU150" i="18" s="1"/>
  <c r="BV150" i="18" s="1"/>
  <c r="BW150" i="18" s="1"/>
  <c r="BX150" i="18" s="1"/>
  <c r="BY150" i="18" s="1"/>
  <c r="BZ150" i="18" s="1"/>
  <c r="CA150" i="18" s="1"/>
  <c r="CB150" i="18" s="1"/>
  <c r="CC150" i="18" s="1"/>
  <c r="CD150" i="18" s="1"/>
  <c r="CE150" i="18" s="1"/>
  <c r="CF150" i="18" s="1"/>
  <c r="CG150" i="18" s="1"/>
  <c r="CH150" i="18" s="1"/>
  <c r="CI150" i="18" s="1"/>
  <c r="CJ150" i="18" s="1"/>
  <c r="CK150" i="18" s="1"/>
  <c r="CL150" i="18" s="1"/>
  <c r="CM150" i="18" s="1"/>
  <c r="CN150" i="18" s="1"/>
  <c r="CO150" i="18" s="1"/>
  <c r="D153" i="18"/>
  <c r="D154" i="18" s="1"/>
  <c r="G134" i="18"/>
  <c r="E162" i="18"/>
  <c r="E163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E8" i="18" s="1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98" i="17"/>
  <c r="E98" i="17" s="1"/>
  <c r="D103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E199" i="18" l="1"/>
  <c r="E200" i="18"/>
  <c r="G129" i="20"/>
  <c r="I66" i="17"/>
  <c r="I65" i="17" s="1"/>
  <c r="H69" i="17"/>
  <c r="I69" i="17"/>
  <c r="F73" i="17"/>
  <c r="G74" i="17"/>
  <c r="F72" i="17"/>
  <c r="J66" i="17"/>
  <c r="I64" i="17"/>
  <c r="L57" i="17"/>
  <c r="K58" i="17"/>
  <c r="H4" i="17"/>
  <c r="I128" i="20"/>
  <c r="H129" i="20"/>
  <c r="I126" i="20"/>
  <c r="I133" i="20" s="1"/>
  <c r="G134" i="20"/>
  <c r="G109" i="20"/>
  <c r="G111" i="20" s="1"/>
  <c r="I99" i="20"/>
  <c r="H101" i="20"/>
  <c r="H110" i="20" s="1"/>
  <c r="H100" i="20"/>
  <c r="H133" i="20"/>
  <c r="H132" i="20"/>
  <c r="J124" i="20"/>
  <c r="J125" i="20" s="1"/>
  <c r="H159" i="20"/>
  <c r="G160" i="20"/>
  <c r="G169" i="20"/>
  <c r="H168" i="20"/>
  <c r="I77" i="20"/>
  <c r="G42" i="20"/>
  <c r="J76" i="20"/>
  <c r="K67" i="20"/>
  <c r="L66" i="20" s="1"/>
  <c r="L67" i="20" s="1"/>
  <c r="M66" i="20" s="1"/>
  <c r="H40" i="20"/>
  <c r="H55" i="20"/>
  <c r="I53" i="20" s="1"/>
  <c r="I55" i="20" s="1"/>
  <c r="J53" i="20" s="1"/>
  <c r="J35" i="20"/>
  <c r="G56" i="20"/>
  <c r="H54" i="20" s="1"/>
  <c r="H38" i="20"/>
  <c r="H41" i="20" s="1"/>
  <c r="H36" i="20"/>
  <c r="K52" i="20"/>
  <c r="J13" i="20"/>
  <c r="J14" i="20"/>
  <c r="J16" i="20"/>
  <c r="H19" i="20"/>
  <c r="I19" i="20"/>
  <c r="H15" i="20"/>
  <c r="H17" i="20" s="1"/>
  <c r="H20" i="20" s="1"/>
  <c r="G20" i="20"/>
  <c r="G21" i="20" s="1"/>
  <c r="J33" i="20"/>
  <c r="J37" i="20" s="1"/>
  <c r="I34" i="20"/>
  <c r="K12" i="20"/>
  <c r="I213" i="18"/>
  <c r="H215" i="18"/>
  <c r="H217" i="18"/>
  <c r="H216" i="18"/>
  <c r="F219" i="18"/>
  <c r="F220" i="18" s="1"/>
  <c r="F198" i="18"/>
  <c r="E176" i="18"/>
  <c r="E177" i="18"/>
  <c r="F185" i="18"/>
  <c r="F186" i="18" s="1"/>
  <c r="F175" i="18"/>
  <c r="E153" i="18"/>
  <c r="E154" i="18" s="1"/>
  <c r="F162" i="18"/>
  <c r="F163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F8" i="18" s="1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D97" i="17"/>
  <c r="E97" i="17"/>
  <c r="F98" i="17"/>
  <c r="E103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F199" i="18" l="1"/>
  <c r="F200" i="18"/>
  <c r="D276" i="16"/>
  <c r="D280" i="16" s="1"/>
  <c r="J69" i="17"/>
  <c r="J65" i="17"/>
  <c r="G72" i="17"/>
  <c r="G73" i="17"/>
  <c r="H74" i="17"/>
  <c r="K66" i="17"/>
  <c r="K65" i="17" s="1"/>
  <c r="J64" i="17"/>
  <c r="L58" i="17"/>
  <c r="M57" i="17"/>
  <c r="I4" i="17"/>
  <c r="J126" i="20"/>
  <c r="J128" i="20"/>
  <c r="I129" i="20"/>
  <c r="H134" i="20"/>
  <c r="H109" i="20"/>
  <c r="H111" i="20" s="1"/>
  <c r="J99" i="20"/>
  <c r="I100" i="20"/>
  <c r="I101" i="20"/>
  <c r="I110" i="20" s="1"/>
  <c r="K124" i="20"/>
  <c r="K125" i="20" s="1"/>
  <c r="I132" i="20"/>
  <c r="I134" i="20" s="1"/>
  <c r="I159" i="20"/>
  <c r="H160" i="20"/>
  <c r="I168" i="20"/>
  <c r="H169" i="20"/>
  <c r="M67" i="20"/>
  <c r="N66" i="20" s="1"/>
  <c r="N67" i="20" s="1"/>
  <c r="O66" i="20" s="1"/>
  <c r="I78" i="20"/>
  <c r="J77" i="20" s="1"/>
  <c r="J78" i="20" s="1"/>
  <c r="K76" i="20"/>
  <c r="J55" i="20"/>
  <c r="K53" i="20" s="1"/>
  <c r="K55" i="20" s="1"/>
  <c r="H56" i="20"/>
  <c r="I54" i="20" s="1"/>
  <c r="K35" i="20"/>
  <c r="H42" i="20"/>
  <c r="I40" i="20"/>
  <c r="I36" i="20"/>
  <c r="I38" i="20"/>
  <c r="I41" i="20" s="1"/>
  <c r="L52" i="20"/>
  <c r="H21" i="20"/>
  <c r="K13" i="20"/>
  <c r="K14" i="20"/>
  <c r="K16" i="20"/>
  <c r="I15" i="20"/>
  <c r="I17" i="20" s="1"/>
  <c r="J19" i="20"/>
  <c r="K33" i="20"/>
  <c r="K37" i="20" s="1"/>
  <c r="J34" i="20"/>
  <c r="L12" i="20"/>
  <c r="G219" i="18"/>
  <c r="G220" i="18" s="1"/>
  <c r="J213" i="18"/>
  <c r="I217" i="18"/>
  <c r="I216" i="18"/>
  <c r="I215" i="18"/>
  <c r="F153" i="18"/>
  <c r="F154" i="18" s="1"/>
  <c r="G198" i="18"/>
  <c r="F176" i="18"/>
  <c r="F177" i="18"/>
  <c r="G185" i="18"/>
  <c r="G186" i="18" s="1"/>
  <c r="G175" i="18"/>
  <c r="G162" i="18"/>
  <c r="G163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G8" i="18" s="1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F97" i="17"/>
  <c r="G98" i="17"/>
  <c r="F103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G153" i="18" l="1"/>
  <c r="G154" i="18" s="1"/>
  <c r="G199" i="18"/>
  <c r="G200" i="18"/>
  <c r="H72" i="17"/>
  <c r="I74" i="17"/>
  <c r="H73" i="17"/>
  <c r="K64" i="17"/>
  <c r="L66" i="17"/>
  <c r="L65" i="17" s="1"/>
  <c r="M58" i="17"/>
  <c r="N57" i="17"/>
  <c r="J4" i="17"/>
  <c r="K128" i="20"/>
  <c r="J129" i="20"/>
  <c r="K126" i="20"/>
  <c r="I109" i="20"/>
  <c r="I111" i="20" s="1"/>
  <c r="K99" i="20"/>
  <c r="J100" i="20"/>
  <c r="J101" i="20"/>
  <c r="J110" i="20" s="1"/>
  <c r="J133" i="20"/>
  <c r="L124" i="20"/>
  <c r="L125" i="20" s="1"/>
  <c r="J132" i="20"/>
  <c r="K77" i="20"/>
  <c r="K78" i="20" s="1"/>
  <c r="J159" i="20"/>
  <c r="I160" i="20"/>
  <c r="I169" i="20"/>
  <c r="J168" i="20"/>
  <c r="L76" i="20"/>
  <c r="I42" i="20"/>
  <c r="O67" i="20"/>
  <c r="P66" i="20" s="1"/>
  <c r="P67" i="20" s="1"/>
  <c r="Q66" i="20" s="1"/>
  <c r="I56" i="20"/>
  <c r="J54" i="20" s="1"/>
  <c r="J40" i="20"/>
  <c r="J38" i="20"/>
  <c r="J41" i="20" s="1"/>
  <c r="L35" i="20"/>
  <c r="L53" i="20"/>
  <c r="L55" i="20" s="1"/>
  <c r="J36" i="20"/>
  <c r="M52" i="20"/>
  <c r="L13" i="20"/>
  <c r="L14" i="20"/>
  <c r="L16" i="20"/>
  <c r="I20" i="20"/>
  <c r="I21" i="20" s="1"/>
  <c r="J15" i="20"/>
  <c r="J17" i="20" s="1"/>
  <c r="K19" i="20"/>
  <c r="L33" i="20"/>
  <c r="L37" i="20" s="1"/>
  <c r="K34" i="20"/>
  <c r="M12" i="20"/>
  <c r="K213" i="18"/>
  <c r="J217" i="18"/>
  <c r="J216" i="18"/>
  <c r="J215" i="18"/>
  <c r="H219" i="18"/>
  <c r="H220" i="18" s="1"/>
  <c r="H198" i="18"/>
  <c r="G176" i="18"/>
  <c r="G177" i="18"/>
  <c r="H185" i="18"/>
  <c r="H186" i="18" s="1"/>
  <c r="H175" i="18"/>
  <c r="H162" i="18"/>
  <c r="H163" i="18" s="1"/>
  <c r="H153" i="18"/>
  <c r="H154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H8" i="18" s="1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G97" i="17"/>
  <c r="H98" i="17"/>
  <c r="G103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68" i="16" s="1"/>
  <c r="D13" i="15"/>
  <c r="D8" i="16"/>
  <c r="H199" i="18" l="1"/>
  <c r="H200" i="18"/>
  <c r="D215" i="16"/>
  <c r="D177" i="16"/>
  <c r="D76" i="16"/>
  <c r="F76" i="16"/>
  <c r="E76" i="16"/>
  <c r="G76" i="16"/>
  <c r="I72" i="17"/>
  <c r="J74" i="17"/>
  <c r="I73" i="17"/>
  <c r="M66" i="17"/>
  <c r="M65" i="17" s="1"/>
  <c r="L64" i="17"/>
  <c r="O57" i="17"/>
  <c r="N58" i="17"/>
  <c r="K4" i="17"/>
  <c r="K69" i="17" s="1"/>
  <c r="K129" i="20"/>
  <c r="L126" i="20"/>
  <c r="L128" i="20"/>
  <c r="J109" i="20"/>
  <c r="J111" i="20" s="1"/>
  <c r="L99" i="20"/>
  <c r="K101" i="20"/>
  <c r="K110" i="20" s="1"/>
  <c r="K100" i="20"/>
  <c r="J134" i="20"/>
  <c r="K133" i="20"/>
  <c r="M124" i="20"/>
  <c r="M125" i="20" s="1"/>
  <c r="K132" i="20"/>
  <c r="K159" i="20"/>
  <c r="J160" i="20"/>
  <c r="K168" i="20"/>
  <c r="J169" i="20"/>
  <c r="L77" i="20"/>
  <c r="Q67" i="20"/>
  <c r="R66" i="20" s="1"/>
  <c r="R67" i="20" s="1"/>
  <c r="S66" i="20" s="1"/>
  <c r="M53" i="20"/>
  <c r="M55" i="20" s="1"/>
  <c r="M76" i="20"/>
  <c r="J56" i="20"/>
  <c r="K54" i="20" s="1"/>
  <c r="K56" i="20" s="1"/>
  <c r="L54" i="20" s="1"/>
  <c r="L56" i="20" s="1"/>
  <c r="M35" i="20"/>
  <c r="K38" i="20"/>
  <c r="K41" i="20" s="1"/>
  <c r="J42" i="20"/>
  <c r="K40" i="20"/>
  <c r="K36" i="20"/>
  <c r="N52" i="20"/>
  <c r="M13" i="20"/>
  <c r="M16" i="20"/>
  <c r="M14" i="20"/>
  <c r="J20" i="20"/>
  <c r="J21" i="20" s="1"/>
  <c r="K15" i="20"/>
  <c r="K17" i="20" s="1"/>
  <c r="K20" i="20" s="1"/>
  <c r="K21" i="20" s="1"/>
  <c r="L19" i="20"/>
  <c r="M33" i="20"/>
  <c r="M37" i="20" s="1"/>
  <c r="L34" i="20"/>
  <c r="N12" i="20"/>
  <c r="I219" i="18"/>
  <c r="I220" i="18" s="1"/>
  <c r="L213" i="18"/>
  <c r="K215" i="18"/>
  <c r="K217" i="18"/>
  <c r="K216" i="18"/>
  <c r="I198" i="18"/>
  <c r="H176" i="18"/>
  <c r="H177" i="18"/>
  <c r="I185" i="18"/>
  <c r="I186" i="18" s="1"/>
  <c r="I175" i="18"/>
  <c r="I162" i="18"/>
  <c r="I163" i="18" s="1"/>
  <c r="I153" i="18"/>
  <c r="I154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I8" i="18" s="1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H97" i="17"/>
  <c r="I98" i="17"/>
  <c r="H103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B94" i="8"/>
  <c r="B20" i="8"/>
  <c r="D20" i="8"/>
  <c r="B21" i="8"/>
  <c r="D21" i="8"/>
  <c r="B22" i="8"/>
  <c r="D22" i="8"/>
  <c r="B23" i="8"/>
  <c r="D23" i="8"/>
  <c r="B24" i="8"/>
  <c r="D24" i="8"/>
  <c r="B25" i="8"/>
  <c r="D25" i="8"/>
  <c r="D19" i="8"/>
  <c r="B19" i="8"/>
  <c r="C19" i="8"/>
  <c r="C26" i="8" s="1"/>
  <c r="C21" i="8"/>
  <c r="C22" i="8"/>
  <c r="C23" i="8"/>
  <c r="C24" i="8"/>
  <c r="C25" i="8"/>
  <c r="B31" i="8"/>
  <c r="H31" i="8" s="1"/>
  <c r="C31" i="8"/>
  <c r="D31" i="8"/>
  <c r="E31" i="8"/>
  <c r="F31" i="8"/>
  <c r="G31" i="8"/>
  <c r="B30" i="8"/>
  <c r="H30" i="8" s="1"/>
  <c r="C30" i="8"/>
  <c r="C37" i="8" s="1"/>
  <c r="D30" i="8"/>
  <c r="D37" i="8" s="1"/>
  <c r="E30" i="8"/>
  <c r="E37" i="8" s="1"/>
  <c r="F30" i="8"/>
  <c r="G30" i="8"/>
  <c r="G37" i="8" s="1"/>
  <c r="B41" i="8"/>
  <c r="H41" i="8" s="1"/>
  <c r="C41" i="8"/>
  <c r="D41" i="8"/>
  <c r="E41" i="8"/>
  <c r="F41" i="8"/>
  <c r="G41" i="8"/>
  <c r="B40" i="8"/>
  <c r="B47" i="8" s="1"/>
  <c r="H47" i="8" s="1"/>
  <c r="C40" i="8"/>
  <c r="C47" i="8" s="1"/>
  <c r="D40" i="8"/>
  <c r="D47" i="8" s="1"/>
  <c r="E40" i="8"/>
  <c r="F40" i="8"/>
  <c r="F47" i="8" s="1"/>
  <c r="G40" i="8"/>
  <c r="G47" i="8" s="1"/>
  <c r="C214" i="8"/>
  <c r="D214" i="8" s="1"/>
  <c r="E214" i="8" s="1"/>
  <c r="F214" i="8" s="1"/>
  <c r="G214" i="8" s="1"/>
  <c r="H214" i="8" s="1"/>
  <c r="I214" i="8" s="1"/>
  <c r="J214" i="8" s="1"/>
  <c r="K214" i="8" s="1"/>
  <c r="L214" i="8" s="1"/>
  <c r="M214" i="8" s="1"/>
  <c r="N214" i="8" s="1"/>
  <c r="O214" i="8" s="1"/>
  <c r="P214" i="8" s="1"/>
  <c r="R3" i="8"/>
  <c r="R14" i="8" s="1"/>
  <c r="R6" i="8"/>
  <c r="R7" i="8"/>
  <c r="R9" i="8"/>
  <c r="R11" i="8"/>
  <c r="R12" i="8"/>
  <c r="R13" i="8"/>
  <c r="Q3" i="8"/>
  <c r="Q14" i="8" s="1"/>
  <c r="Q6" i="8"/>
  <c r="Q7" i="8"/>
  <c r="Q9" i="8"/>
  <c r="Q11" i="8"/>
  <c r="Q12" i="8"/>
  <c r="Q13" i="8"/>
  <c r="O3" i="8"/>
  <c r="O14" i="8" s="1"/>
  <c r="O6" i="8"/>
  <c r="O7" i="8"/>
  <c r="O9" i="8"/>
  <c r="O11" i="8"/>
  <c r="O12" i="8"/>
  <c r="O13" i="8"/>
  <c r="N3" i="8"/>
  <c r="N6" i="8"/>
  <c r="N7" i="8"/>
  <c r="N11" i="8"/>
  <c r="P11" i="8" s="1"/>
  <c r="N12" i="8"/>
  <c r="L3" i="8"/>
  <c r="L6" i="8"/>
  <c r="L7" i="8"/>
  <c r="L9" i="8"/>
  <c r="L11" i="8"/>
  <c r="M11" i="8" s="1"/>
  <c r="L12" i="8"/>
  <c r="L13" i="8"/>
  <c r="K3" i="8"/>
  <c r="K14" i="8" s="1"/>
  <c r="K6" i="8"/>
  <c r="K7" i="8"/>
  <c r="K9" i="8"/>
  <c r="K11" i="8"/>
  <c r="K12" i="8"/>
  <c r="K13" i="8"/>
  <c r="I3" i="8"/>
  <c r="I14" i="8" s="1"/>
  <c r="I6" i="8"/>
  <c r="I7" i="8"/>
  <c r="J7" i="8" s="1"/>
  <c r="I9" i="8"/>
  <c r="I11" i="8"/>
  <c r="I12" i="8"/>
  <c r="I13" i="8"/>
  <c r="H3" i="8"/>
  <c r="H14" i="8" s="1"/>
  <c r="H6" i="8"/>
  <c r="H7" i="8"/>
  <c r="H11" i="8"/>
  <c r="H12" i="8"/>
  <c r="F3" i="8"/>
  <c r="F6" i="8"/>
  <c r="F7" i="8"/>
  <c r="G7" i="8" s="1"/>
  <c r="F9" i="8"/>
  <c r="F10" i="8"/>
  <c r="F11" i="8"/>
  <c r="F12" i="8"/>
  <c r="F13" i="8"/>
  <c r="E3" i="8"/>
  <c r="E14" i="8" s="1"/>
  <c r="E6" i="8"/>
  <c r="E7" i="8"/>
  <c r="E9" i="8"/>
  <c r="E11" i="8"/>
  <c r="E12" i="8"/>
  <c r="G12" i="8" s="1"/>
  <c r="E13" i="8"/>
  <c r="C3" i="8"/>
  <c r="C6" i="8"/>
  <c r="C7" i="8"/>
  <c r="C9" i="8"/>
  <c r="C11" i="8"/>
  <c r="C12" i="8"/>
  <c r="C13" i="8"/>
  <c r="B3" i="8"/>
  <c r="B6" i="8"/>
  <c r="B7" i="8"/>
  <c r="B11" i="8"/>
  <c r="B12" i="8"/>
  <c r="G32" i="8"/>
  <c r="C42" i="8"/>
  <c r="G42" i="8"/>
  <c r="D32" i="8"/>
  <c r="D42" i="8"/>
  <c r="E42" i="8"/>
  <c r="B32" i="8"/>
  <c r="H32" i="8" s="1"/>
  <c r="B42" i="8"/>
  <c r="H42" i="8" s="1"/>
  <c r="F42" i="8"/>
  <c r="F32" i="8"/>
  <c r="G35" i="8"/>
  <c r="F35" i="8"/>
  <c r="E35" i="8"/>
  <c r="E32" i="8"/>
  <c r="C32" i="8"/>
  <c r="C20" i="8"/>
  <c r="B36" i="8"/>
  <c r="H36" i="8" s="1"/>
  <c r="F36" i="8"/>
  <c r="C46" i="8"/>
  <c r="G46" i="8"/>
  <c r="C36" i="8"/>
  <c r="D46" i="8"/>
  <c r="D36" i="8"/>
  <c r="E36" i="8"/>
  <c r="B46" i="8"/>
  <c r="H46" i="8" s="1"/>
  <c r="G36" i="8"/>
  <c r="E46" i="8"/>
  <c r="F46" i="8"/>
  <c r="N5" i="8"/>
  <c r="E45" i="8"/>
  <c r="C45" i="8"/>
  <c r="G45" i="8"/>
  <c r="B35" i="8"/>
  <c r="H35" i="8" s="1"/>
  <c r="F210" i="8" s="1"/>
  <c r="B45" i="8"/>
  <c r="H45" i="8" s="1"/>
  <c r="D35" i="8"/>
  <c r="F45" i="8"/>
  <c r="N9" i="8"/>
  <c r="H9" i="8"/>
  <c r="B9" i="8"/>
  <c r="N13" i="8"/>
  <c r="H13" i="8"/>
  <c r="B13" i="8"/>
  <c r="C35" i="8"/>
  <c r="D45" i="8"/>
  <c r="E5" i="8"/>
  <c r="C5" i="8"/>
  <c r="K5" i="8"/>
  <c r="I205" i="8"/>
  <c r="I212" i="8" s="1"/>
  <c r="H205" i="8" s="1"/>
  <c r="F33" i="8"/>
  <c r="K206" i="8"/>
  <c r="H5" i="8"/>
  <c r="F5" i="8"/>
  <c r="B5" i="8"/>
  <c r="D33" i="8"/>
  <c r="F44" i="8"/>
  <c r="R4" i="8"/>
  <c r="I72" i="8"/>
  <c r="F4" i="8"/>
  <c r="J71" i="8"/>
  <c r="F182" i="8" s="1"/>
  <c r="O4" i="8"/>
  <c r="I5" i="8"/>
  <c r="B33" i="8"/>
  <c r="C4" i="8"/>
  <c r="B71" i="8"/>
  <c r="C72" i="8"/>
  <c r="B4" i="8"/>
  <c r="D4" i="8" s="1"/>
  <c r="I4" i="8"/>
  <c r="I68" i="8"/>
  <c r="E4" i="8"/>
  <c r="H4" i="8"/>
  <c r="D44" i="8"/>
  <c r="J68" i="8"/>
  <c r="N4" i="8"/>
  <c r="K4" i="8"/>
  <c r="L5" i="8"/>
  <c r="K205" i="8"/>
  <c r="K212" i="8" s="1"/>
  <c r="O8" i="8"/>
  <c r="I73" i="8"/>
  <c r="O5" i="8"/>
  <c r="Q5" i="8"/>
  <c r="R5" i="8"/>
  <c r="J67" i="8"/>
  <c r="F178" i="8" s="1"/>
  <c r="F185" i="8" s="1"/>
  <c r="C43" i="8"/>
  <c r="G43" i="8"/>
  <c r="C34" i="8"/>
  <c r="I69" i="8"/>
  <c r="B69" i="8"/>
  <c r="I71" i="8"/>
  <c r="E33" i="8"/>
  <c r="G34" i="8"/>
  <c r="I206" i="8"/>
  <c r="J206" i="8"/>
  <c r="B72" i="8"/>
  <c r="I70" i="8"/>
  <c r="J69" i="8"/>
  <c r="C68" i="8"/>
  <c r="F43" i="8"/>
  <c r="D43" i="8"/>
  <c r="B44" i="8"/>
  <c r="H44" i="8" s="1"/>
  <c r="B43" i="8"/>
  <c r="H43" i="8" s="1"/>
  <c r="D34" i="8"/>
  <c r="E43" i="8"/>
  <c r="G44" i="8"/>
  <c r="C8" i="8"/>
  <c r="J70" i="8"/>
  <c r="F181" i="8"/>
  <c r="F34" i="8"/>
  <c r="G33" i="8"/>
  <c r="J205" i="8"/>
  <c r="J212" i="8" s="1"/>
  <c r="B68" i="8"/>
  <c r="I67" i="8"/>
  <c r="J73" i="8"/>
  <c r="F184" i="8" s="1"/>
  <c r="C69" i="8"/>
  <c r="K8" i="8"/>
  <c r="R8" i="8"/>
  <c r="C33" i="8"/>
  <c r="E44" i="8"/>
  <c r="B34" i="8"/>
  <c r="H34" i="8" s="1"/>
  <c r="C44" i="8"/>
  <c r="I8" i="8"/>
  <c r="J72" i="8"/>
  <c r="F183" i="8" s="1"/>
  <c r="B67" i="8"/>
  <c r="E34" i="8"/>
  <c r="C71" i="8"/>
  <c r="F156" i="8" s="1"/>
  <c r="B70" i="8"/>
  <c r="C70" i="8"/>
  <c r="F155" i="8" s="1"/>
  <c r="C67" i="8"/>
  <c r="B8" i="8"/>
  <c r="C10" i="8"/>
  <c r="L4" i="8"/>
  <c r="M4" i="8" s="1"/>
  <c r="N8" i="8"/>
  <c r="O10" i="8"/>
  <c r="Q4" i="8"/>
  <c r="F8" i="8"/>
  <c r="H10" i="8"/>
  <c r="J10" i="8" s="1"/>
  <c r="K10" i="8"/>
  <c r="R10" i="8"/>
  <c r="Q8" i="8"/>
  <c r="L8" i="8"/>
  <c r="H8" i="8"/>
  <c r="E8" i="8"/>
  <c r="N10" i="8"/>
  <c r="E10" i="8"/>
  <c r="Q10" i="8"/>
  <c r="L10" i="8"/>
  <c r="I10" i="8"/>
  <c r="B10" i="8"/>
  <c r="M3" i="8"/>
  <c r="B26" i="8"/>
  <c r="F37" i="8"/>
  <c r="B73" i="8"/>
  <c r="E47" i="8"/>
  <c r="H33" i="8"/>
  <c r="I74" i="8"/>
  <c r="L14" i="8"/>
  <c r="N14" i="8"/>
  <c r="B14" i="8"/>
  <c r="E227" i="8"/>
  <c r="K211" i="8"/>
  <c r="K210" i="8"/>
  <c r="J211" i="8"/>
  <c r="I211" i="8"/>
  <c r="J184" i="8"/>
  <c r="I210" i="8"/>
  <c r="J210" i="8"/>
  <c r="J182" i="8"/>
  <c r="J207" i="8"/>
  <c r="J180" i="8"/>
  <c r="J157" i="8"/>
  <c r="J179" i="8"/>
  <c r="J152" i="8"/>
  <c r="J158" i="8" s="1"/>
  <c r="J155" i="8"/>
  <c r="J183" i="8"/>
  <c r="J153" i="8"/>
  <c r="J181" i="8"/>
  <c r="J209" i="8"/>
  <c r="J178" i="8"/>
  <c r="J185" i="8" s="1"/>
  <c r="J208" i="8"/>
  <c r="J154" i="8"/>
  <c r="J156" i="8"/>
  <c r="K184" i="8"/>
  <c r="K182" i="8"/>
  <c r="K207" i="8"/>
  <c r="K152" i="8"/>
  <c r="K180" i="8"/>
  <c r="K209" i="8"/>
  <c r="K157" i="8"/>
  <c r="K179" i="8"/>
  <c r="K155" i="8"/>
  <c r="K183" i="8"/>
  <c r="K153" i="8"/>
  <c r="K181" i="8"/>
  <c r="K156" i="8"/>
  <c r="K208" i="8"/>
  <c r="K154" i="8"/>
  <c r="E154" i="8" s="1"/>
  <c r="K178" i="8"/>
  <c r="K185" i="8" s="1"/>
  <c r="B100" i="8"/>
  <c r="I182" i="8"/>
  <c r="I184" i="8"/>
  <c r="I152" i="8"/>
  <c r="I180" i="8"/>
  <c r="I207" i="8"/>
  <c r="I181" i="8"/>
  <c r="I154" i="8"/>
  <c r="I209" i="8"/>
  <c r="I156" i="8"/>
  <c r="I183" i="8"/>
  <c r="I153" i="8"/>
  <c r="I179" i="8"/>
  <c r="I157" i="8"/>
  <c r="I155" i="8"/>
  <c r="I208" i="8"/>
  <c r="I178" i="8"/>
  <c r="I185" i="8" s="1"/>
  <c r="D192" i="16" l="1"/>
  <c r="D189" i="16"/>
  <c r="E206" i="8"/>
  <c r="S5" i="8"/>
  <c r="S9" i="8"/>
  <c r="I199" i="18"/>
  <c r="I200" i="18"/>
  <c r="D230" i="16"/>
  <c r="D227" i="16"/>
  <c r="E227" i="16" s="1"/>
  <c r="G13" i="8"/>
  <c r="H40" i="8"/>
  <c r="B37" i="8"/>
  <c r="G5" i="8"/>
  <c r="E152" i="8"/>
  <c r="D12" i="8"/>
  <c r="H182" i="8"/>
  <c r="C155" i="8"/>
  <c r="D8" i="8"/>
  <c r="E179" i="8"/>
  <c r="E182" i="8"/>
  <c r="J73" i="17"/>
  <c r="J72" i="17"/>
  <c r="K74" i="17"/>
  <c r="N66" i="17"/>
  <c r="N65" i="17" s="1"/>
  <c r="M64" i="17"/>
  <c r="D181" i="8"/>
  <c r="L73" i="8"/>
  <c r="M13" i="8"/>
  <c r="M12" i="8"/>
  <c r="M6" i="8"/>
  <c r="P6" i="8"/>
  <c r="D210" i="8"/>
  <c r="D5" i="8"/>
  <c r="G6" i="8"/>
  <c r="J6" i="8"/>
  <c r="P3" i="8"/>
  <c r="S7" i="8"/>
  <c r="D155" i="8"/>
  <c r="D184" i="8"/>
  <c r="C181" i="8"/>
  <c r="C184" i="8"/>
  <c r="J74" i="8"/>
  <c r="K69" i="8" s="1"/>
  <c r="G180" i="8" s="1"/>
  <c r="D10" i="8"/>
  <c r="L70" i="8"/>
  <c r="G4" i="8"/>
  <c r="D13" i="8"/>
  <c r="D7" i="8"/>
  <c r="G11" i="8"/>
  <c r="M9" i="8"/>
  <c r="M7" i="8"/>
  <c r="S12" i="8"/>
  <c r="S6" i="8"/>
  <c r="D182" i="8"/>
  <c r="C185" i="8"/>
  <c r="P9" i="8"/>
  <c r="D11" i="8"/>
  <c r="J12" i="8"/>
  <c r="P12" i="8"/>
  <c r="L67" i="8"/>
  <c r="M8" i="8"/>
  <c r="L71" i="8"/>
  <c r="C178" i="8"/>
  <c r="E157" i="8"/>
  <c r="P10" i="8"/>
  <c r="C183" i="8"/>
  <c r="P5" i="8"/>
  <c r="P4" i="8"/>
  <c r="J13" i="8"/>
  <c r="S13" i="8"/>
  <c r="H212" i="8"/>
  <c r="H185" i="8"/>
  <c r="E210" i="8"/>
  <c r="C210" i="8"/>
  <c r="S10" i="8"/>
  <c r="G3" i="8"/>
  <c r="F14" i="8"/>
  <c r="G14" i="8" s="1"/>
  <c r="C94" i="8"/>
  <c r="B101" i="8"/>
  <c r="B95" i="8"/>
  <c r="H208" i="8"/>
  <c r="H153" i="8"/>
  <c r="H154" i="8"/>
  <c r="H152" i="8"/>
  <c r="D26" i="8"/>
  <c r="F205" i="8"/>
  <c r="C205" i="8" s="1"/>
  <c r="D6" i="8"/>
  <c r="J9" i="8"/>
  <c r="P7" i="8"/>
  <c r="S11" i="8"/>
  <c r="S3" i="8"/>
  <c r="S4" i="8"/>
  <c r="J8" i="8"/>
  <c r="H206" i="8"/>
  <c r="H181" i="8"/>
  <c r="D156" i="8"/>
  <c r="S14" i="8"/>
  <c r="E71" i="8"/>
  <c r="M14" i="8"/>
  <c r="S8" i="8"/>
  <c r="J4" i="8"/>
  <c r="E181" i="8"/>
  <c r="C182" i="8"/>
  <c r="H211" i="8"/>
  <c r="P14" i="8"/>
  <c r="H37" i="8"/>
  <c r="B96" i="8" s="1"/>
  <c r="P8" i="8"/>
  <c r="L72" i="8"/>
  <c r="D9" i="8"/>
  <c r="H179" i="8"/>
  <c r="H210" i="8"/>
  <c r="H155" i="8"/>
  <c r="E178" i="8"/>
  <c r="E153" i="8"/>
  <c r="F180" i="8"/>
  <c r="C180" i="8" s="1"/>
  <c r="H209" i="8"/>
  <c r="H183" i="8"/>
  <c r="H156" i="8"/>
  <c r="I158" i="8"/>
  <c r="H158" i="8" s="1"/>
  <c r="H157" i="8"/>
  <c r="H207" i="8"/>
  <c r="H184" i="8"/>
  <c r="E212" i="8"/>
  <c r="K158" i="8"/>
  <c r="E158" i="8" s="1"/>
  <c r="D183" i="8"/>
  <c r="E209" i="8"/>
  <c r="E207" i="8"/>
  <c r="J5" i="8"/>
  <c r="H178" i="8"/>
  <c r="H180" i="8"/>
  <c r="E156" i="8"/>
  <c r="C156" i="8"/>
  <c r="D3" i="8"/>
  <c r="C14" i="8"/>
  <c r="D14" i="8" s="1"/>
  <c r="G9" i="8"/>
  <c r="M10" i="8"/>
  <c r="E205" i="8"/>
  <c r="M5" i="8"/>
  <c r="G10" i="8"/>
  <c r="J11" i="8"/>
  <c r="J3" i="8"/>
  <c r="P13" i="8"/>
  <c r="E185" i="8"/>
  <c r="D185" i="8"/>
  <c r="F208" i="8"/>
  <c r="D208" i="8" s="1"/>
  <c r="I33" i="8"/>
  <c r="G208" i="8" s="1"/>
  <c r="F153" i="8"/>
  <c r="D153" i="8" s="1"/>
  <c r="E68" i="8"/>
  <c r="E208" i="8"/>
  <c r="E183" i="8"/>
  <c r="J14" i="8"/>
  <c r="F206" i="8"/>
  <c r="I31" i="8"/>
  <c r="G206" i="8" s="1"/>
  <c r="I36" i="8"/>
  <c r="G211" i="8" s="1"/>
  <c r="F211" i="8"/>
  <c r="G8" i="8"/>
  <c r="F209" i="8"/>
  <c r="D209" i="8" s="1"/>
  <c r="I34" i="8"/>
  <c r="G209" i="8" s="1"/>
  <c r="F152" i="8"/>
  <c r="C73" i="8"/>
  <c r="D178" i="8"/>
  <c r="E184" i="8"/>
  <c r="E211" i="8"/>
  <c r="E67" i="8"/>
  <c r="F207" i="8"/>
  <c r="C207" i="8" s="1"/>
  <c r="I32" i="8"/>
  <c r="G207" i="8" s="1"/>
  <c r="F154" i="8"/>
  <c r="D154" i="8" s="1"/>
  <c r="E69" i="8"/>
  <c r="F157" i="8"/>
  <c r="C157" i="8" s="1"/>
  <c r="E72" i="8"/>
  <c r="E155" i="8"/>
  <c r="E180" i="8"/>
  <c r="I37" i="8"/>
  <c r="I35" i="8"/>
  <c r="G210" i="8" s="1"/>
  <c r="F179" i="8"/>
  <c r="D179" i="8" s="1"/>
  <c r="L68" i="8"/>
  <c r="L74" i="8"/>
  <c r="L69" i="8"/>
  <c r="E70" i="8"/>
  <c r="P57" i="17"/>
  <c r="O58" i="17"/>
  <c r="L4" i="17"/>
  <c r="L69" i="17" s="1"/>
  <c r="L129" i="20"/>
  <c r="M126" i="20"/>
  <c r="M128" i="20"/>
  <c r="K109" i="20"/>
  <c r="K111" i="20" s="1"/>
  <c r="M99" i="20"/>
  <c r="L101" i="20"/>
  <c r="L110" i="20" s="1"/>
  <c r="L100" i="20"/>
  <c r="K134" i="20"/>
  <c r="L133" i="20"/>
  <c r="N124" i="20"/>
  <c r="L132" i="20"/>
  <c r="L159" i="20"/>
  <c r="K160" i="20"/>
  <c r="L168" i="20"/>
  <c r="K169" i="20"/>
  <c r="M54" i="20"/>
  <c r="M56" i="20" s="1"/>
  <c r="L78" i="20"/>
  <c r="M77" i="20" s="1"/>
  <c r="M78" i="20" s="1"/>
  <c r="N76" i="20"/>
  <c r="S67" i="20"/>
  <c r="T66" i="20" s="1"/>
  <c r="K42" i="20"/>
  <c r="L38" i="20"/>
  <c r="L41" i="20" s="1"/>
  <c r="N53" i="20"/>
  <c r="L36" i="20"/>
  <c r="N35" i="20"/>
  <c r="L40" i="20"/>
  <c r="O52" i="20"/>
  <c r="M19" i="20"/>
  <c r="N14" i="20"/>
  <c r="N13" i="20"/>
  <c r="N16" i="20"/>
  <c r="L15" i="20"/>
  <c r="L17" i="20" s="1"/>
  <c r="L20" i="20" s="1"/>
  <c r="L21" i="20" s="1"/>
  <c r="N33" i="20"/>
  <c r="N37" i="20" s="1"/>
  <c r="M34" i="20"/>
  <c r="M40" i="20" s="1"/>
  <c r="O12" i="20"/>
  <c r="M213" i="18"/>
  <c r="L217" i="18"/>
  <c r="L216" i="18"/>
  <c r="L215" i="18"/>
  <c r="J219" i="18"/>
  <c r="J220" i="18" s="1"/>
  <c r="J198" i="18"/>
  <c r="I176" i="18"/>
  <c r="I177" i="18"/>
  <c r="J185" i="18"/>
  <c r="J186" i="18" s="1"/>
  <c r="J175" i="18"/>
  <c r="J65" i="18"/>
  <c r="J66" i="18" s="1"/>
  <c r="J162" i="18"/>
  <c r="J163" i="18" s="1"/>
  <c r="J153" i="18"/>
  <c r="J154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J8" i="18" s="1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98" i="17"/>
  <c r="I97" i="17"/>
  <c r="I103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J199" i="18" l="1"/>
  <c r="J200" i="18"/>
  <c r="K68" i="8"/>
  <c r="G179" i="8" s="1"/>
  <c r="K71" i="8"/>
  <c r="G182" i="8" s="1"/>
  <c r="K73" i="8"/>
  <c r="G184" i="8" s="1"/>
  <c r="K72" i="8"/>
  <c r="G183" i="8" s="1"/>
  <c r="E232" i="16"/>
  <c r="D232" i="16"/>
  <c r="E230" i="16"/>
  <c r="F232" i="16"/>
  <c r="G232" i="16"/>
  <c r="H232" i="16"/>
  <c r="I232" i="16"/>
  <c r="J232" i="16"/>
  <c r="K232" i="16"/>
  <c r="L232" i="16"/>
  <c r="E192" i="16"/>
  <c r="E189" i="16"/>
  <c r="F189" i="16" s="1"/>
  <c r="K67" i="8"/>
  <c r="G178" i="8" s="1"/>
  <c r="G185" i="8" s="1"/>
  <c r="D194" i="16"/>
  <c r="E194" i="16"/>
  <c r="F194" i="16"/>
  <c r="G194" i="16"/>
  <c r="H194" i="16"/>
  <c r="I194" i="16"/>
  <c r="J194" i="16"/>
  <c r="K194" i="16"/>
  <c r="L194" i="16"/>
  <c r="L74" i="17"/>
  <c r="K72" i="17"/>
  <c r="K73" i="17"/>
  <c r="O66" i="17"/>
  <c r="O65" i="17" s="1"/>
  <c r="N64" i="17"/>
  <c r="K74" i="8"/>
  <c r="K70" i="8"/>
  <c r="G181" i="8" s="1"/>
  <c r="D180" i="8"/>
  <c r="I30" i="8"/>
  <c r="G205" i="8" s="1"/>
  <c r="G212" i="8" s="1"/>
  <c r="E225" i="8"/>
  <c r="D205" i="8"/>
  <c r="F212" i="8"/>
  <c r="C154" i="8"/>
  <c r="D94" i="8"/>
  <c r="C96" i="8"/>
  <c r="C101" i="8"/>
  <c r="C95" i="8"/>
  <c r="C100" i="8"/>
  <c r="D157" i="8"/>
  <c r="D73" i="8"/>
  <c r="D71" i="8"/>
  <c r="G156" i="8" s="1"/>
  <c r="E73" i="8"/>
  <c r="D70" i="8"/>
  <c r="G155" i="8" s="1"/>
  <c r="D67" i="8"/>
  <c r="G152" i="8" s="1"/>
  <c r="G158" i="8" s="1"/>
  <c r="D72" i="8"/>
  <c r="G157" i="8" s="1"/>
  <c r="D69" i="8"/>
  <c r="G154" i="8" s="1"/>
  <c r="D68" i="8"/>
  <c r="G153" i="8" s="1"/>
  <c r="C211" i="8"/>
  <c r="D211" i="8"/>
  <c r="F158" i="8"/>
  <c r="C152" i="8"/>
  <c r="D152" i="8"/>
  <c r="D207" i="8"/>
  <c r="C209" i="8"/>
  <c r="C153" i="8"/>
  <c r="D206" i="8"/>
  <c r="C206" i="8"/>
  <c r="C179" i="8"/>
  <c r="C208" i="8"/>
  <c r="P58" i="17"/>
  <c r="Q57" i="17"/>
  <c r="M4" i="17"/>
  <c r="M69" i="17" s="1"/>
  <c r="M129" i="20"/>
  <c r="N125" i="20" s="1"/>
  <c r="N126" i="20" s="1"/>
  <c r="L134" i="20"/>
  <c r="L109" i="20"/>
  <c r="L111" i="20" s="1"/>
  <c r="N99" i="20"/>
  <c r="M100" i="20"/>
  <c r="M101" i="20"/>
  <c r="M110" i="20" s="1"/>
  <c r="M133" i="20"/>
  <c r="O124" i="20"/>
  <c r="M132" i="20"/>
  <c r="M159" i="20"/>
  <c r="L160" i="20"/>
  <c r="L169" i="20"/>
  <c r="M168" i="20"/>
  <c r="N77" i="20"/>
  <c r="O76" i="20"/>
  <c r="T67" i="20"/>
  <c r="U66" i="20" s="1"/>
  <c r="U67" i="20" s="1"/>
  <c r="V66" i="20" s="1"/>
  <c r="V67" i="20" s="1"/>
  <c r="W66" i="20" s="1"/>
  <c r="W67" i="20" s="1"/>
  <c r="X66" i="20" s="1"/>
  <c r="N54" i="20"/>
  <c r="N56" i="20" s="1"/>
  <c r="O35" i="20"/>
  <c r="L42" i="20"/>
  <c r="M38" i="20"/>
  <c r="M41" i="20" s="1"/>
  <c r="M42" i="20" s="1"/>
  <c r="M36" i="20"/>
  <c r="N55" i="20"/>
  <c r="O53" i="20" s="1"/>
  <c r="P52" i="20"/>
  <c r="N19" i="20"/>
  <c r="M15" i="20"/>
  <c r="M17" i="20" s="1"/>
  <c r="M20" i="20" s="1"/>
  <c r="M21" i="20" s="1"/>
  <c r="O13" i="20"/>
  <c r="O14" i="20"/>
  <c r="O16" i="20"/>
  <c r="O33" i="20"/>
  <c r="O37" i="20" s="1"/>
  <c r="N34" i="20"/>
  <c r="P12" i="20"/>
  <c r="K219" i="18"/>
  <c r="K220" i="18" s="1"/>
  <c r="N213" i="18"/>
  <c r="M215" i="18"/>
  <c r="M217" i="18"/>
  <c r="M216" i="18"/>
  <c r="K65" i="18"/>
  <c r="K66" i="18" s="1"/>
  <c r="K198" i="18"/>
  <c r="J177" i="18"/>
  <c r="J176" i="18"/>
  <c r="K185" i="18"/>
  <c r="K186" i="18" s="1"/>
  <c r="K175" i="18"/>
  <c r="K162" i="18"/>
  <c r="K163" i="18" s="1"/>
  <c r="K153" i="18"/>
  <c r="K154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K34" i="18"/>
  <c r="J33" i="18"/>
  <c r="N38" i="18"/>
  <c r="M39" i="18"/>
  <c r="K47" i="18"/>
  <c r="K48" i="18" s="1"/>
  <c r="K7" i="18"/>
  <c r="K8" i="18" s="1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98" i="17"/>
  <c r="J97" i="17"/>
  <c r="J103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L65" i="18" l="1"/>
  <c r="L66" i="18" s="1"/>
  <c r="K199" i="18"/>
  <c r="K200" i="18"/>
  <c r="G189" i="16"/>
  <c r="H189" i="16" s="1"/>
  <c r="G192" i="16"/>
  <c r="L73" i="17"/>
  <c r="L72" i="17"/>
  <c r="M74" i="17"/>
  <c r="O64" i="17"/>
  <c r="P66" i="17"/>
  <c r="P65" i="17" s="1"/>
  <c r="E94" i="8"/>
  <c r="D96" i="8"/>
  <c r="D101" i="8"/>
  <c r="D100" i="8"/>
  <c r="D95" i="8"/>
  <c r="C212" i="8"/>
  <c r="D212" i="8"/>
  <c r="D158" i="8"/>
  <c r="C158" i="8"/>
  <c r="Q58" i="17"/>
  <c r="R57" i="17"/>
  <c r="N4" i="17"/>
  <c r="N69" i="17" s="1"/>
  <c r="N128" i="20"/>
  <c r="N133" i="20"/>
  <c r="M134" i="20"/>
  <c r="M109" i="20"/>
  <c r="M111" i="20" s="1"/>
  <c r="O99" i="20"/>
  <c r="N100" i="20"/>
  <c r="N101" i="20" s="1"/>
  <c r="N110" i="20" s="1"/>
  <c r="P124" i="20"/>
  <c r="N132" i="20"/>
  <c r="N159" i="20"/>
  <c r="M160" i="20"/>
  <c r="M169" i="20"/>
  <c r="N168" i="20"/>
  <c r="N78" i="20"/>
  <c r="O77" i="20" s="1"/>
  <c r="P76" i="20"/>
  <c r="X67" i="20"/>
  <c r="Y66" i="20" s="1"/>
  <c r="Y67" i="20" s="1"/>
  <c r="Z66" i="20" s="1"/>
  <c r="P35" i="20"/>
  <c r="N38" i="20"/>
  <c r="N41" i="20" s="1"/>
  <c r="N36" i="20"/>
  <c r="O54" i="20"/>
  <c r="N40" i="20"/>
  <c r="O55" i="20"/>
  <c r="P53" i="20" s="1"/>
  <c r="Q52" i="20"/>
  <c r="P13" i="20"/>
  <c r="P14" i="20"/>
  <c r="P16" i="20"/>
  <c r="O19" i="20"/>
  <c r="N15" i="20"/>
  <c r="N17" i="20" s="1"/>
  <c r="N20" i="20" s="1"/>
  <c r="N21" i="20" s="1"/>
  <c r="P33" i="20"/>
  <c r="P37" i="20" s="1"/>
  <c r="O34" i="20"/>
  <c r="Q12" i="20"/>
  <c r="O213" i="18"/>
  <c r="N217" i="18"/>
  <c r="N216" i="18"/>
  <c r="N215" i="18"/>
  <c r="L219" i="18"/>
  <c r="L220" i="18" s="1"/>
  <c r="L198" i="18"/>
  <c r="K176" i="18"/>
  <c r="K177" i="18"/>
  <c r="L185" i="18"/>
  <c r="L186" i="18" s="1"/>
  <c r="L175" i="18"/>
  <c r="L162" i="18"/>
  <c r="L163" i="18" s="1"/>
  <c r="L153" i="18"/>
  <c r="L154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L8" i="18" s="1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98" i="17"/>
  <c r="K97" i="17"/>
  <c r="K103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E226" i="8"/>
  <c r="L200" i="18" l="1"/>
  <c r="L199" i="18"/>
  <c r="N74" i="17"/>
  <c r="M73" i="17"/>
  <c r="M72" i="17"/>
  <c r="P64" i="17"/>
  <c r="Q66" i="17"/>
  <c r="Q65" i="17" s="1"/>
  <c r="F94" i="8"/>
  <c r="E96" i="8"/>
  <c r="E100" i="8"/>
  <c r="E101" i="8"/>
  <c r="E95" i="8"/>
  <c r="R58" i="17"/>
  <c r="S57" i="17"/>
  <c r="O4" i="17"/>
  <c r="O69" i="17" s="1"/>
  <c r="N129" i="20"/>
  <c r="O125" i="20" s="1"/>
  <c r="O126" i="20" s="1"/>
  <c r="O133" i="20" s="1"/>
  <c r="P99" i="20"/>
  <c r="O100" i="20"/>
  <c r="N109" i="20"/>
  <c r="N111" i="20" s="1"/>
  <c r="N134" i="20"/>
  <c r="Q124" i="20"/>
  <c r="O159" i="20"/>
  <c r="N160" i="20"/>
  <c r="O168" i="20"/>
  <c r="N169" i="20"/>
  <c r="O78" i="20"/>
  <c r="P77" i="20" s="1"/>
  <c r="Q76" i="20"/>
  <c r="Z67" i="20"/>
  <c r="AA66" i="20" s="1"/>
  <c r="AA67" i="20" s="1"/>
  <c r="AB66" i="20" s="1"/>
  <c r="AB67" i="20" s="1"/>
  <c r="AC66" i="20" s="1"/>
  <c r="AC67" i="20" s="1"/>
  <c r="AD66" i="20" s="1"/>
  <c r="N42" i="20"/>
  <c r="O36" i="20"/>
  <c r="O38" i="20"/>
  <c r="O41" i="20" s="1"/>
  <c r="P55" i="20"/>
  <c r="Q53" i="20" s="1"/>
  <c r="Q55" i="20" s="1"/>
  <c r="Q35" i="20"/>
  <c r="O56" i="20"/>
  <c r="P54" i="20" s="1"/>
  <c r="P56" i="20" s="1"/>
  <c r="O40" i="20"/>
  <c r="R52" i="20"/>
  <c r="O15" i="20"/>
  <c r="O17" i="20" s="1"/>
  <c r="Q14" i="20"/>
  <c r="Q13" i="20"/>
  <c r="Q16" i="20"/>
  <c r="P19" i="20"/>
  <c r="Q33" i="20"/>
  <c r="Q37" i="20" s="1"/>
  <c r="P34" i="20"/>
  <c r="R12" i="20"/>
  <c r="M219" i="18"/>
  <c r="M220" i="18" s="1"/>
  <c r="P213" i="18"/>
  <c r="O217" i="18"/>
  <c r="O216" i="18"/>
  <c r="O215" i="18"/>
  <c r="M198" i="18"/>
  <c r="L177" i="18"/>
  <c r="L176" i="18"/>
  <c r="M185" i="18"/>
  <c r="M186" i="18" s="1"/>
  <c r="M175" i="18"/>
  <c r="M162" i="18"/>
  <c r="M163" i="18" s="1"/>
  <c r="M153" i="18"/>
  <c r="M154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M8" i="18" s="1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98" i="17"/>
  <c r="L97" i="17"/>
  <c r="L103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E228" i="8"/>
  <c r="B99" i="8"/>
  <c r="E98" i="8"/>
  <c r="F99" i="8"/>
  <c r="C99" i="8"/>
  <c r="B98" i="8"/>
  <c r="D98" i="8"/>
  <c r="F98" i="8"/>
  <c r="D99" i="8"/>
  <c r="C98" i="8"/>
  <c r="E99" i="8"/>
  <c r="M200" i="18" l="1"/>
  <c r="M199" i="18"/>
  <c r="N72" i="17"/>
  <c r="N73" i="17"/>
  <c r="O74" i="17"/>
  <c r="R66" i="17"/>
  <c r="R65" i="17" s="1"/>
  <c r="Q64" i="17"/>
  <c r="G94" i="8"/>
  <c r="F95" i="8"/>
  <c r="F101" i="8"/>
  <c r="F100" i="8"/>
  <c r="F96" i="8"/>
  <c r="T57" i="17"/>
  <c r="S58" i="17"/>
  <c r="P4" i="17"/>
  <c r="P69" i="17" s="1"/>
  <c r="O132" i="20"/>
  <c r="O134" i="20" s="1"/>
  <c r="O128" i="20"/>
  <c r="O101" i="20"/>
  <c r="O110" i="20" s="1"/>
  <c r="O109" i="20"/>
  <c r="O111" i="20" s="1"/>
  <c r="Q99" i="20"/>
  <c r="P100" i="20"/>
  <c r="R124" i="20"/>
  <c r="P159" i="20"/>
  <c r="O160" i="20"/>
  <c r="P168" i="20"/>
  <c r="O169" i="20"/>
  <c r="P78" i="20"/>
  <c r="Q77" i="20" s="1"/>
  <c r="R76" i="20"/>
  <c r="AD67" i="20"/>
  <c r="AE66" i="20" s="1"/>
  <c r="Q54" i="20"/>
  <c r="Q56" i="20" s="1"/>
  <c r="O42" i="20"/>
  <c r="R35" i="20"/>
  <c r="P36" i="20"/>
  <c r="P38" i="20"/>
  <c r="P41" i="20" s="1"/>
  <c r="R53" i="20"/>
  <c r="P40" i="20"/>
  <c r="S52" i="20"/>
  <c r="O20" i="20"/>
  <c r="O21" i="20" s="1"/>
  <c r="P15" i="20"/>
  <c r="P17" i="20" s="1"/>
  <c r="P20" i="20" s="1"/>
  <c r="P21" i="20" s="1"/>
  <c r="Q19" i="20"/>
  <c r="R13" i="20"/>
  <c r="R14" i="20"/>
  <c r="R16" i="20"/>
  <c r="R33" i="20"/>
  <c r="R37" i="20" s="1"/>
  <c r="Q34" i="20"/>
  <c r="Q40" i="20" s="1"/>
  <c r="S12" i="20"/>
  <c r="Q213" i="18"/>
  <c r="P217" i="18"/>
  <c r="P216" i="18"/>
  <c r="P215" i="18"/>
  <c r="N219" i="18"/>
  <c r="N198" i="18"/>
  <c r="M176" i="18"/>
  <c r="M177" i="18"/>
  <c r="N185" i="18"/>
  <c r="N186" i="18" s="1"/>
  <c r="N175" i="18"/>
  <c r="N162" i="18"/>
  <c r="N163" i="18" s="1"/>
  <c r="N153" i="18"/>
  <c r="N154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N8" i="18" s="1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98" i="17"/>
  <c r="M97" i="17"/>
  <c r="M103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N200" i="18" l="1"/>
  <c r="N199" i="18"/>
  <c r="P74" i="17"/>
  <c r="O72" i="17"/>
  <c r="O73" i="17"/>
  <c r="S66" i="17"/>
  <c r="S65" i="17" s="1"/>
  <c r="R64" i="17"/>
  <c r="H94" i="8"/>
  <c r="G95" i="8"/>
  <c r="G100" i="8"/>
  <c r="G101" i="8"/>
  <c r="G96" i="8"/>
  <c r="G98" i="8"/>
  <c r="G99" i="8"/>
  <c r="T58" i="17"/>
  <c r="U57" i="17"/>
  <c r="Q4" i="17"/>
  <c r="Q69" i="17" s="1"/>
  <c r="O129" i="20"/>
  <c r="P125" i="20" s="1"/>
  <c r="P132" i="20" s="1"/>
  <c r="P101" i="20"/>
  <c r="P110" i="20" s="1"/>
  <c r="P109" i="20"/>
  <c r="P111" i="20" s="1"/>
  <c r="R99" i="20"/>
  <c r="Q100" i="20"/>
  <c r="S124" i="20"/>
  <c r="Q159" i="20"/>
  <c r="P160" i="20"/>
  <c r="P169" i="20"/>
  <c r="Q168" i="20"/>
  <c r="Q78" i="20"/>
  <c r="R77" i="20" s="1"/>
  <c r="S76" i="20"/>
  <c r="AE67" i="20"/>
  <c r="AF66" i="20" s="1"/>
  <c r="Q36" i="20"/>
  <c r="Q38" i="20"/>
  <c r="Q41" i="20" s="1"/>
  <c r="Q42" i="20" s="1"/>
  <c r="R54" i="20"/>
  <c r="S35" i="20"/>
  <c r="R55" i="20"/>
  <c r="S53" i="20" s="1"/>
  <c r="S55" i="20" s="1"/>
  <c r="P42" i="20"/>
  <c r="T52" i="20"/>
  <c r="Q15" i="20"/>
  <c r="Q17" i="20" s="1"/>
  <c r="R15" i="20" s="1"/>
  <c r="R17" i="20" s="1"/>
  <c r="R20" i="20" s="1"/>
  <c r="R19" i="20"/>
  <c r="S13" i="20"/>
  <c r="S14" i="20"/>
  <c r="S16" i="20"/>
  <c r="S33" i="20"/>
  <c r="S37" i="20" s="1"/>
  <c r="R34" i="20"/>
  <c r="R40" i="20" s="1"/>
  <c r="T12" i="20"/>
  <c r="O219" i="18"/>
  <c r="N220" i="18"/>
  <c r="R213" i="18"/>
  <c r="Q215" i="18"/>
  <c r="Q217" i="18"/>
  <c r="Q216" i="18"/>
  <c r="O198" i="18"/>
  <c r="N177" i="18"/>
  <c r="N176" i="18"/>
  <c r="O185" i="18"/>
  <c r="O186" i="18" s="1"/>
  <c r="O175" i="18"/>
  <c r="O162" i="18"/>
  <c r="O163" i="18" s="1"/>
  <c r="O153" i="18"/>
  <c r="O154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O8" i="18" s="1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98" i="17"/>
  <c r="N97" i="17"/>
  <c r="N103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O200" i="18" l="1"/>
  <c r="O199" i="18"/>
  <c r="P72" i="17"/>
  <c r="P73" i="17"/>
  <c r="Q74" i="17"/>
  <c r="S64" i="17"/>
  <c r="T66" i="17"/>
  <c r="T65" i="17" s="1"/>
  <c r="I94" i="8"/>
  <c r="H95" i="8"/>
  <c r="H100" i="8"/>
  <c r="H96" i="8"/>
  <c r="H101" i="8"/>
  <c r="H98" i="8"/>
  <c r="H99" i="8"/>
  <c r="U58" i="17"/>
  <c r="V57" i="17"/>
  <c r="R4" i="17"/>
  <c r="R69" i="17" s="1"/>
  <c r="P128" i="20"/>
  <c r="P126" i="20"/>
  <c r="P133" i="20" s="1"/>
  <c r="P134" i="20" s="1"/>
  <c r="S99" i="20"/>
  <c r="R100" i="20"/>
  <c r="Q109" i="20"/>
  <c r="Q111" i="20" s="1"/>
  <c r="Q101" i="20"/>
  <c r="Q110" i="20" s="1"/>
  <c r="T124" i="20"/>
  <c r="R159" i="20"/>
  <c r="Q160" i="20"/>
  <c r="Q169" i="20"/>
  <c r="R168" i="20"/>
  <c r="R78" i="20"/>
  <c r="S77" i="20" s="1"/>
  <c r="T76" i="20"/>
  <c r="AF67" i="20"/>
  <c r="AG66" i="20" s="1"/>
  <c r="T35" i="20"/>
  <c r="T53" i="20"/>
  <c r="R56" i="20"/>
  <c r="S54" i="20" s="1"/>
  <c r="S56" i="20" s="1"/>
  <c r="R38" i="20"/>
  <c r="R41" i="20" s="1"/>
  <c r="R42" i="20" s="1"/>
  <c r="R36" i="20"/>
  <c r="R21" i="20"/>
  <c r="U52" i="20"/>
  <c r="Q20" i="20"/>
  <c r="Q21" i="20" s="1"/>
  <c r="T13" i="20"/>
  <c r="T14" i="20"/>
  <c r="T16" i="20"/>
  <c r="S19" i="20"/>
  <c r="S15" i="20"/>
  <c r="S17" i="20" s="1"/>
  <c r="S20" i="20" s="1"/>
  <c r="T33" i="20"/>
  <c r="T37" i="20" s="1"/>
  <c r="S34" i="20"/>
  <c r="U12" i="20"/>
  <c r="P219" i="18"/>
  <c r="O220" i="18"/>
  <c r="S213" i="18"/>
  <c r="R217" i="18"/>
  <c r="R216" i="18"/>
  <c r="R215" i="18"/>
  <c r="P198" i="18"/>
  <c r="O176" i="18"/>
  <c r="O177" i="18"/>
  <c r="P185" i="18"/>
  <c r="P186" i="18" s="1"/>
  <c r="P175" i="18"/>
  <c r="P162" i="18"/>
  <c r="P163" i="18" s="1"/>
  <c r="P153" i="18"/>
  <c r="P154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P8" i="18" s="1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98" i="17"/>
  <c r="O97" i="17"/>
  <c r="O103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P200" i="18" l="1"/>
  <c r="P199" i="18"/>
  <c r="R74" i="17"/>
  <c r="Q73" i="17"/>
  <c r="Q72" i="17"/>
  <c r="T64" i="17"/>
  <c r="U66" i="17"/>
  <c r="U65" i="17" s="1"/>
  <c r="I101" i="8"/>
  <c r="J94" i="8"/>
  <c r="I95" i="8"/>
  <c r="I100" i="8"/>
  <c r="I96" i="8"/>
  <c r="I98" i="8"/>
  <c r="I99" i="8"/>
  <c r="W57" i="17"/>
  <c r="V58" i="17"/>
  <c r="S4" i="17"/>
  <c r="S69" i="17" s="1"/>
  <c r="P129" i="20"/>
  <c r="Q125" i="20" s="1"/>
  <c r="Q126" i="20" s="1"/>
  <c r="Q133" i="20" s="1"/>
  <c r="R109" i="20"/>
  <c r="R111" i="20" s="1"/>
  <c r="T99" i="20"/>
  <c r="S100" i="20"/>
  <c r="R101" i="20"/>
  <c r="R110" i="20" s="1"/>
  <c r="U124" i="20"/>
  <c r="S159" i="20"/>
  <c r="R160" i="20"/>
  <c r="S168" i="20"/>
  <c r="R169" i="20"/>
  <c r="S78" i="20"/>
  <c r="T77" i="20" s="1"/>
  <c r="T54" i="20"/>
  <c r="T56" i="20" s="1"/>
  <c r="U54" i="20" s="1"/>
  <c r="U76" i="20"/>
  <c r="AG67" i="20"/>
  <c r="AH66" i="20" s="1"/>
  <c r="U35" i="20"/>
  <c r="T55" i="20"/>
  <c r="U53" i="20" s="1"/>
  <c r="U55" i="20" s="1"/>
  <c r="S36" i="20"/>
  <c r="S38" i="20"/>
  <c r="S41" i="20" s="1"/>
  <c r="S40" i="20"/>
  <c r="V52" i="20"/>
  <c r="S21" i="20"/>
  <c r="T15" i="20"/>
  <c r="T17" i="20" s="1"/>
  <c r="T20" i="20" s="1"/>
  <c r="T19" i="20"/>
  <c r="U13" i="20"/>
  <c r="U14" i="20"/>
  <c r="U16" i="20"/>
  <c r="U33" i="20"/>
  <c r="U37" i="20" s="1"/>
  <c r="T34" i="20"/>
  <c r="T40" i="20" s="1"/>
  <c r="V12" i="20"/>
  <c r="Q219" i="18"/>
  <c r="P220" i="18"/>
  <c r="T213" i="18"/>
  <c r="S215" i="18"/>
  <c r="S217" i="18"/>
  <c r="S216" i="18"/>
  <c r="Q198" i="18"/>
  <c r="P177" i="18"/>
  <c r="P176" i="18"/>
  <c r="Q185" i="18"/>
  <c r="Q186" i="18" s="1"/>
  <c r="Q175" i="18"/>
  <c r="Q162" i="18"/>
  <c r="Q163" i="18" s="1"/>
  <c r="Q153" i="18"/>
  <c r="Q154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Q8" i="18" s="1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98" i="17"/>
  <c r="P97" i="17"/>
  <c r="P103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Q199" i="18" l="1"/>
  <c r="Q200" i="18"/>
  <c r="R73" i="17"/>
  <c r="S74" i="17"/>
  <c r="R72" i="17"/>
  <c r="V66" i="17"/>
  <c r="V65" i="17" s="1"/>
  <c r="U64" i="17"/>
  <c r="J101" i="8"/>
  <c r="J95" i="8"/>
  <c r="J100" i="8"/>
  <c r="J96" i="8"/>
  <c r="K94" i="8"/>
  <c r="J98" i="8"/>
  <c r="J99" i="8"/>
  <c r="X57" i="17"/>
  <c r="W58" i="17"/>
  <c r="T4" i="17"/>
  <c r="T69" i="17" s="1"/>
  <c r="Q128" i="20"/>
  <c r="Q132" i="20"/>
  <c r="Q134" i="20" s="1"/>
  <c r="S109" i="20"/>
  <c r="S111" i="20" s="1"/>
  <c r="S101" i="20"/>
  <c r="S110" i="20" s="1"/>
  <c r="U99" i="20"/>
  <c r="T100" i="20"/>
  <c r="V124" i="20"/>
  <c r="T159" i="20"/>
  <c r="S160" i="20"/>
  <c r="S169" i="20"/>
  <c r="T168" i="20"/>
  <c r="S42" i="20"/>
  <c r="T78" i="20"/>
  <c r="U77" i="20" s="1"/>
  <c r="V76" i="20"/>
  <c r="AH67" i="20"/>
  <c r="AI66" i="20" s="1"/>
  <c r="V53" i="20"/>
  <c r="V55" i="20" s="1"/>
  <c r="T38" i="20"/>
  <c r="T41" i="20" s="1"/>
  <c r="T42" i="20" s="1"/>
  <c r="T36" i="20"/>
  <c r="V35" i="20"/>
  <c r="U56" i="20"/>
  <c r="W52" i="20"/>
  <c r="T21" i="20"/>
  <c r="V14" i="20"/>
  <c r="V13" i="20"/>
  <c r="V16" i="20"/>
  <c r="U19" i="20"/>
  <c r="U15" i="20"/>
  <c r="U17" i="20" s="1"/>
  <c r="U20" i="20" s="1"/>
  <c r="V33" i="20"/>
  <c r="V37" i="20" s="1"/>
  <c r="U34" i="20"/>
  <c r="U40" i="20" s="1"/>
  <c r="W12" i="20"/>
  <c r="R219" i="18"/>
  <c r="Q220" i="18"/>
  <c r="U213" i="18"/>
  <c r="T217" i="18"/>
  <c r="T215" i="18"/>
  <c r="T216" i="18"/>
  <c r="R198" i="18"/>
  <c r="Q176" i="18"/>
  <c r="Q177" i="18"/>
  <c r="R185" i="18"/>
  <c r="R186" i="18" s="1"/>
  <c r="R175" i="18"/>
  <c r="R162" i="18"/>
  <c r="R163" i="18" s="1"/>
  <c r="R153" i="18"/>
  <c r="R154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R8" i="18" s="1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98" i="17"/>
  <c r="Q97" i="17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R200" i="18" l="1"/>
  <c r="R199" i="18"/>
  <c r="S72" i="17"/>
  <c r="S73" i="17"/>
  <c r="T74" i="17"/>
  <c r="W66" i="17"/>
  <c r="W65" i="17" s="1"/>
  <c r="V64" i="17"/>
  <c r="K100" i="8"/>
  <c r="L94" i="8"/>
  <c r="K95" i="8"/>
  <c r="K101" i="8"/>
  <c r="K96" i="8"/>
  <c r="K98" i="8"/>
  <c r="K99" i="8"/>
  <c r="X58" i="17"/>
  <c r="Y57" i="17"/>
  <c r="U4" i="17"/>
  <c r="U69" i="17" s="1"/>
  <c r="Q129" i="20"/>
  <c r="R125" i="20" s="1"/>
  <c r="T101" i="20"/>
  <c r="T110" i="20" s="1"/>
  <c r="T109" i="20"/>
  <c r="T111" i="20" s="1"/>
  <c r="V99" i="20"/>
  <c r="U100" i="20"/>
  <c r="U101" i="20" s="1"/>
  <c r="U110" i="20" s="1"/>
  <c r="W124" i="20"/>
  <c r="U159" i="20"/>
  <c r="T160" i="20"/>
  <c r="T169" i="20"/>
  <c r="U168" i="20"/>
  <c r="U78" i="20"/>
  <c r="V77" i="20" s="1"/>
  <c r="W76" i="20"/>
  <c r="AI67" i="20"/>
  <c r="AJ66" i="20" s="1"/>
  <c r="V54" i="20"/>
  <c r="V56" i="20" s="1"/>
  <c r="W35" i="20"/>
  <c r="U38" i="20"/>
  <c r="U41" i="20" s="1"/>
  <c r="U42" i="20" s="1"/>
  <c r="U36" i="20"/>
  <c r="W53" i="20"/>
  <c r="X52" i="20"/>
  <c r="V19" i="20"/>
  <c r="V15" i="20"/>
  <c r="V17" i="20" s="1"/>
  <c r="V20" i="20" s="1"/>
  <c r="W13" i="20"/>
  <c r="W14" i="20"/>
  <c r="W16" i="20"/>
  <c r="U21" i="20"/>
  <c r="W33" i="20"/>
  <c r="W37" i="20" s="1"/>
  <c r="V34" i="20"/>
  <c r="X12" i="20"/>
  <c r="S219" i="18"/>
  <c r="R220" i="18"/>
  <c r="V213" i="18"/>
  <c r="U215" i="18"/>
  <c r="U216" i="18"/>
  <c r="U217" i="18"/>
  <c r="S198" i="18"/>
  <c r="R177" i="18"/>
  <c r="R176" i="18"/>
  <c r="S185" i="18"/>
  <c r="S186" i="18" s="1"/>
  <c r="S175" i="18"/>
  <c r="S162" i="18"/>
  <c r="S163" i="18" s="1"/>
  <c r="S153" i="18"/>
  <c r="S154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S8" i="18" s="1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98" i="17"/>
  <c r="R97" i="17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S200" i="18" l="1"/>
  <c r="S199" i="18"/>
  <c r="T73" i="17"/>
  <c r="T72" i="17"/>
  <c r="U74" i="17"/>
  <c r="W64" i="17"/>
  <c r="X66" i="17"/>
  <c r="X65" i="17" s="1"/>
  <c r="L95" i="8"/>
  <c r="L101" i="8"/>
  <c r="L100" i="8"/>
  <c r="L99" i="8"/>
  <c r="L96" i="8"/>
  <c r="L98" i="8"/>
  <c r="Z57" i="17"/>
  <c r="Y58" i="17"/>
  <c r="V4" i="17"/>
  <c r="V69" i="17" s="1"/>
  <c r="R128" i="20"/>
  <c r="R132" i="20"/>
  <c r="R126" i="20"/>
  <c r="R133" i="20" s="1"/>
  <c r="W99" i="20"/>
  <c r="V100" i="20"/>
  <c r="V101" i="20" s="1"/>
  <c r="V110" i="20" s="1"/>
  <c r="U109" i="20"/>
  <c r="U111" i="20" s="1"/>
  <c r="X124" i="20"/>
  <c r="V159" i="20"/>
  <c r="U160" i="20"/>
  <c r="U169" i="20"/>
  <c r="V168" i="20"/>
  <c r="V78" i="20"/>
  <c r="W77" i="20" s="1"/>
  <c r="W78" i="20" s="1"/>
  <c r="X76" i="20"/>
  <c r="AJ67" i="20"/>
  <c r="AK66" i="20" s="1"/>
  <c r="W54" i="20"/>
  <c r="W56" i="20" s="1"/>
  <c r="V36" i="20"/>
  <c r="V38" i="20"/>
  <c r="V41" i="20" s="1"/>
  <c r="W55" i="20"/>
  <c r="X53" i="20" s="1"/>
  <c r="X55" i="20" s="1"/>
  <c r="V40" i="20"/>
  <c r="X35" i="20"/>
  <c r="Y52" i="20"/>
  <c r="V21" i="20"/>
  <c r="W19" i="20"/>
  <c r="W15" i="20"/>
  <c r="W17" i="20" s="1"/>
  <c r="W20" i="20" s="1"/>
  <c r="X13" i="20"/>
  <c r="X14" i="20"/>
  <c r="X16" i="20"/>
  <c r="X33" i="20"/>
  <c r="X37" i="20" s="1"/>
  <c r="W34" i="20"/>
  <c r="Y12" i="20"/>
  <c r="T219" i="18"/>
  <c r="S220" i="18"/>
  <c r="W213" i="18"/>
  <c r="V217" i="18"/>
  <c r="V216" i="18"/>
  <c r="V215" i="18"/>
  <c r="T198" i="18"/>
  <c r="S176" i="18"/>
  <c r="S177" i="18"/>
  <c r="T185" i="18"/>
  <c r="T186" i="18" s="1"/>
  <c r="T175" i="18"/>
  <c r="T162" i="18"/>
  <c r="T163" i="18" s="1"/>
  <c r="T153" i="18"/>
  <c r="T154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T8" i="18" s="1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98" i="17"/>
  <c r="S97" i="17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T200" i="18" l="1"/>
  <c r="T199" i="18"/>
  <c r="U73" i="17"/>
  <c r="U72" i="17"/>
  <c r="V74" i="17"/>
  <c r="X64" i="17"/>
  <c r="Y66" i="17"/>
  <c r="Y65" i="17" s="1"/>
  <c r="R134" i="20"/>
  <c r="AA57" i="17"/>
  <c r="Z58" i="17"/>
  <c r="W4" i="17"/>
  <c r="W69" i="17" s="1"/>
  <c r="R129" i="20"/>
  <c r="S125" i="20" s="1"/>
  <c r="X99" i="20"/>
  <c r="W100" i="20"/>
  <c r="W101" i="20" s="1"/>
  <c r="W110" i="20" s="1"/>
  <c r="V109" i="20"/>
  <c r="V111" i="20" s="1"/>
  <c r="Y124" i="20"/>
  <c r="W159" i="20"/>
  <c r="V160" i="20"/>
  <c r="W168" i="20"/>
  <c r="V169" i="20"/>
  <c r="X77" i="20"/>
  <c r="X78" i="20" s="1"/>
  <c r="Y76" i="20"/>
  <c r="AK67" i="20"/>
  <c r="AL66" i="20" s="1"/>
  <c r="X54" i="20"/>
  <c r="X56" i="20" s="1"/>
  <c r="W36" i="20"/>
  <c r="W38" i="20"/>
  <c r="W41" i="20" s="1"/>
  <c r="W40" i="20"/>
  <c r="Y53" i="20"/>
  <c r="V42" i="20"/>
  <c r="Y35" i="20"/>
  <c r="W21" i="20"/>
  <c r="Z52" i="20"/>
  <c r="X19" i="20"/>
  <c r="Y14" i="20"/>
  <c r="Y13" i="20"/>
  <c r="Y16" i="20"/>
  <c r="X15" i="20"/>
  <c r="X17" i="20" s="1"/>
  <c r="X20" i="20" s="1"/>
  <c r="Y33" i="20"/>
  <c r="Y37" i="20" s="1"/>
  <c r="X34" i="20"/>
  <c r="Z12" i="20"/>
  <c r="U219" i="18"/>
  <c r="T220" i="18"/>
  <c r="X213" i="18"/>
  <c r="W215" i="18"/>
  <c r="W217" i="18"/>
  <c r="W216" i="18"/>
  <c r="U198" i="18"/>
  <c r="T176" i="18"/>
  <c r="T177" i="18"/>
  <c r="U185" i="18"/>
  <c r="U186" i="18" s="1"/>
  <c r="U175" i="18"/>
  <c r="U162" i="18"/>
  <c r="U163" i="18" s="1"/>
  <c r="U153" i="18"/>
  <c r="U154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U8" i="18" s="1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98" i="17"/>
  <c r="T97" i="17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U200" i="18" l="1"/>
  <c r="U199" i="18"/>
  <c r="W74" i="17"/>
  <c r="V73" i="17"/>
  <c r="V72" i="17"/>
  <c r="Z66" i="17"/>
  <c r="Z65" i="17" s="1"/>
  <c r="Y64" i="17"/>
  <c r="AB57" i="17"/>
  <c r="AA58" i="17"/>
  <c r="X4" i="17"/>
  <c r="X69" i="17" s="1"/>
  <c r="S128" i="20"/>
  <c r="S132" i="20"/>
  <c r="S126" i="20"/>
  <c r="S133" i="20" s="1"/>
  <c r="W109" i="20"/>
  <c r="W111" i="20" s="1"/>
  <c r="Y99" i="20"/>
  <c r="X100" i="20"/>
  <c r="Z124" i="20"/>
  <c r="X159" i="20"/>
  <c r="W160" i="20"/>
  <c r="X168" i="20"/>
  <c r="W169" i="20"/>
  <c r="Y77" i="20"/>
  <c r="Y78" i="20" s="1"/>
  <c r="Y54" i="20"/>
  <c r="Y56" i="20" s="1"/>
  <c r="Z76" i="20"/>
  <c r="AL67" i="20"/>
  <c r="AM66" i="20" s="1"/>
  <c r="W42" i="20"/>
  <c r="X38" i="20"/>
  <c r="X41" i="20" s="1"/>
  <c r="X36" i="20"/>
  <c r="Y55" i="20"/>
  <c r="Z53" i="20" s="1"/>
  <c r="X40" i="20"/>
  <c r="Z35" i="20"/>
  <c r="AA52" i="20"/>
  <c r="X21" i="20"/>
  <c r="Y15" i="20"/>
  <c r="Y17" i="20" s="1"/>
  <c r="Y20" i="20" s="1"/>
  <c r="Z13" i="20"/>
  <c r="Z14" i="20"/>
  <c r="Z16" i="20"/>
  <c r="Y19" i="20"/>
  <c r="Z33" i="20"/>
  <c r="Z37" i="20" s="1"/>
  <c r="Y34" i="20"/>
  <c r="AA12" i="20"/>
  <c r="V219" i="18"/>
  <c r="U220" i="18"/>
  <c r="Y213" i="18"/>
  <c r="X215" i="18"/>
  <c r="X217" i="18"/>
  <c r="X216" i="18"/>
  <c r="V198" i="18"/>
  <c r="U176" i="18"/>
  <c r="U177" i="18"/>
  <c r="V185" i="18"/>
  <c r="V186" i="18" s="1"/>
  <c r="V175" i="18"/>
  <c r="V162" i="18"/>
  <c r="V163" i="18" s="1"/>
  <c r="V153" i="18"/>
  <c r="V154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V8" i="18" s="1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98" i="17"/>
  <c r="U97" i="17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V199" i="18" l="1"/>
  <c r="V200" i="18"/>
  <c r="X74" i="17"/>
  <c r="W73" i="17"/>
  <c r="W72" i="17"/>
  <c r="AA66" i="17"/>
  <c r="AA65" i="17" s="1"/>
  <c r="Z64" i="17"/>
  <c r="S134" i="20"/>
  <c r="AC57" i="17"/>
  <c r="AB58" i="17"/>
  <c r="Y4" i="17"/>
  <c r="Y69" i="17" s="1"/>
  <c r="S129" i="20"/>
  <c r="T125" i="20" s="1"/>
  <c r="X101" i="20"/>
  <c r="X110" i="20" s="1"/>
  <c r="X109" i="20"/>
  <c r="X111" i="20" s="1"/>
  <c r="Z99" i="20"/>
  <c r="Y100" i="20"/>
  <c r="Y101" i="20" s="1"/>
  <c r="Y110" i="20" s="1"/>
  <c r="AA124" i="20"/>
  <c r="Y159" i="20"/>
  <c r="X160" i="20"/>
  <c r="X169" i="20"/>
  <c r="Y168" i="20"/>
  <c r="Z77" i="20"/>
  <c r="Z78" i="20" s="1"/>
  <c r="AA76" i="20"/>
  <c r="AX67" i="20"/>
  <c r="CE67" i="20"/>
  <c r="BL67" i="20"/>
  <c r="BD67" i="20"/>
  <c r="BN67" i="20"/>
  <c r="DZ67" i="20"/>
  <c r="BV67" i="20"/>
  <c r="DF67" i="20"/>
  <c r="AQ67" i="20"/>
  <c r="DC67" i="20"/>
  <c r="DG67" i="20"/>
  <c r="CL67" i="20"/>
  <c r="CF67" i="20"/>
  <c r="BZ67" i="20"/>
  <c r="DU67" i="20"/>
  <c r="AV67" i="20"/>
  <c r="CA67" i="20"/>
  <c r="CM67" i="20"/>
  <c r="BA67" i="20"/>
  <c r="DM67" i="20"/>
  <c r="AY67" i="20"/>
  <c r="CB67" i="20"/>
  <c r="CT67" i="20"/>
  <c r="BG67" i="20"/>
  <c r="AR67" i="20"/>
  <c r="CN67" i="20"/>
  <c r="BE67" i="20"/>
  <c r="DK67" i="20"/>
  <c r="CR67" i="20"/>
  <c r="DV67" i="20"/>
  <c r="DH67" i="20"/>
  <c r="BI67" i="20"/>
  <c r="DS67" i="20"/>
  <c r="DR67" i="20"/>
  <c r="AN67" i="20"/>
  <c r="CW67" i="20"/>
  <c r="DP67" i="20"/>
  <c r="CJ67" i="20"/>
  <c r="CO67" i="20"/>
  <c r="BJ67" i="20"/>
  <c r="CK67" i="20"/>
  <c r="CZ67" i="20"/>
  <c r="DD67" i="20"/>
  <c r="DE67" i="20"/>
  <c r="BH67" i="20"/>
  <c r="BF67" i="20"/>
  <c r="DA67" i="20"/>
  <c r="AO67" i="20"/>
  <c r="CG67" i="20"/>
  <c r="CP67" i="20"/>
  <c r="DI67" i="20"/>
  <c r="BM67" i="20"/>
  <c r="DJ67" i="20"/>
  <c r="CH67" i="20"/>
  <c r="AM67" i="20"/>
  <c r="BT67" i="20"/>
  <c r="DB67" i="20"/>
  <c r="BK67" i="20"/>
  <c r="BR67" i="20"/>
  <c r="CX67" i="20"/>
  <c r="BB67" i="20"/>
  <c r="DN67" i="20"/>
  <c r="CI67" i="20"/>
  <c r="BY67" i="20"/>
  <c r="AP67" i="20"/>
  <c r="CU67" i="20"/>
  <c r="DW67" i="20"/>
  <c r="BO67" i="20"/>
  <c r="BW67" i="20"/>
  <c r="AT67" i="20"/>
  <c r="CD67" i="20"/>
  <c r="BP67" i="20"/>
  <c r="AZ67" i="20"/>
  <c r="BS67" i="20"/>
  <c r="CQ67" i="20"/>
  <c r="DQ67" i="20"/>
  <c r="BU67" i="20"/>
  <c r="BX67" i="20"/>
  <c r="BQ67" i="20"/>
  <c r="DX67" i="20"/>
  <c r="CV67" i="20"/>
  <c r="BC67" i="20"/>
  <c r="AU67" i="20"/>
  <c r="AS67" i="20"/>
  <c r="CC67" i="20"/>
  <c r="DY67" i="20"/>
  <c r="DL67" i="20"/>
  <c r="AW67" i="20"/>
  <c r="CS67" i="20"/>
  <c r="DO67" i="20"/>
  <c r="CY67" i="20"/>
  <c r="DT67" i="20"/>
  <c r="Z54" i="20"/>
  <c r="Z56" i="20" s="1"/>
  <c r="X42" i="20"/>
  <c r="AA35" i="20"/>
  <c r="Y38" i="20"/>
  <c r="Y41" i="20" s="1"/>
  <c r="Y36" i="20"/>
  <c r="Y40" i="20"/>
  <c r="Z55" i="20"/>
  <c r="AA53" i="20" s="1"/>
  <c r="AB52" i="20"/>
  <c r="Z15" i="20"/>
  <c r="Z17" i="20" s="1"/>
  <c r="Z20" i="20" s="1"/>
  <c r="Y21" i="20"/>
  <c r="AA13" i="20"/>
  <c r="AA14" i="20"/>
  <c r="AA16" i="20"/>
  <c r="Z19" i="20"/>
  <c r="AA33" i="20"/>
  <c r="AA37" i="20" s="1"/>
  <c r="Z34" i="20"/>
  <c r="AB12" i="20"/>
  <c r="W219" i="18"/>
  <c r="V220" i="18"/>
  <c r="Z213" i="18"/>
  <c r="Y217" i="18"/>
  <c r="Y216" i="18"/>
  <c r="Y215" i="18"/>
  <c r="W198" i="18"/>
  <c r="V177" i="18"/>
  <c r="V176" i="18"/>
  <c r="W185" i="18"/>
  <c r="W186" i="18" s="1"/>
  <c r="W175" i="18"/>
  <c r="W162" i="18"/>
  <c r="W163" i="18" s="1"/>
  <c r="W153" i="18"/>
  <c r="W154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W8" i="18" s="1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98" i="17"/>
  <c r="V97" i="17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W199" i="18" l="1"/>
  <c r="W200" i="18"/>
  <c r="X73" i="17"/>
  <c r="Y74" i="17"/>
  <c r="X72" i="17"/>
  <c r="AA64" i="17"/>
  <c r="AB66" i="17"/>
  <c r="AB65" i="17" s="1"/>
  <c r="AC58" i="17"/>
  <c r="AD57" i="17"/>
  <c r="Z4" i="17"/>
  <c r="Z69" i="17" s="1"/>
  <c r="T126" i="20"/>
  <c r="T133" i="20" s="1"/>
  <c r="T132" i="20"/>
  <c r="T128" i="20"/>
  <c r="AA99" i="20"/>
  <c r="Z100" i="20"/>
  <c r="Z101" i="20" s="1"/>
  <c r="Z110" i="20" s="1"/>
  <c r="Y109" i="20"/>
  <c r="Y111" i="20" s="1"/>
  <c r="AB124" i="20"/>
  <c r="AA77" i="20"/>
  <c r="AA78" i="20" s="1"/>
  <c r="Z159" i="20"/>
  <c r="Y160" i="20"/>
  <c r="Y169" i="20"/>
  <c r="Z168" i="20"/>
  <c r="AA54" i="20"/>
  <c r="AA56" i="20" s="1"/>
  <c r="AB76" i="20"/>
  <c r="Z40" i="20"/>
  <c r="Z36" i="20"/>
  <c r="Z38" i="20"/>
  <c r="Z41" i="20" s="1"/>
  <c r="AA55" i="20"/>
  <c r="AB53" i="20" s="1"/>
  <c r="Y42" i="20"/>
  <c r="AB35" i="20"/>
  <c r="AC52" i="20"/>
  <c r="Z21" i="20"/>
  <c r="AB13" i="20"/>
  <c r="AB14" i="20"/>
  <c r="AB16" i="20"/>
  <c r="AA19" i="20"/>
  <c r="AA15" i="20"/>
  <c r="AA17" i="20" s="1"/>
  <c r="AA20" i="20" s="1"/>
  <c r="AB33" i="20"/>
  <c r="AB37" i="20" s="1"/>
  <c r="AA34" i="20"/>
  <c r="AC12" i="20"/>
  <c r="X219" i="18"/>
  <c r="W220" i="18"/>
  <c r="AA213" i="18"/>
  <c r="Z217" i="18"/>
  <c r="Z216" i="18"/>
  <c r="Z215" i="18"/>
  <c r="X198" i="18"/>
  <c r="W176" i="18"/>
  <c r="W177" i="18"/>
  <c r="X185" i="18"/>
  <c r="X186" i="18" s="1"/>
  <c r="X175" i="18"/>
  <c r="X162" i="18"/>
  <c r="X163" i="18" s="1"/>
  <c r="X153" i="18"/>
  <c r="X154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X8" i="18" s="1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98" i="17"/>
  <c r="W97" i="17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X200" i="18" l="1"/>
  <c r="X199" i="18"/>
  <c r="Z74" i="17"/>
  <c r="Y73" i="17"/>
  <c r="Y72" i="17"/>
  <c r="AB64" i="17"/>
  <c r="AC66" i="17"/>
  <c r="AC65" i="17" s="1"/>
  <c r="T134" i="20"/>
  <c r="AE57" i="17"/>
  <c r="AD58" i="17"/>
  <c r="AA4" i="17"/>
  <c r="AA69" i="17" s="1"/>
  <c r="T129" i="20"/>
  <c r="U125" i="20" s="1"/>
  <c r="AB99" i="20"/>
  <c r="AA100" i="20"/>
  <c r="AA101" i="20" s="1"/>
  <c r="AA110" i="20" s="1"/>
  <c r="Z109" i="20"/>
  <c r="Z111" i="20" s="1"/>
  <c r="AC124" i="20"/>
  <c r="AB77" i="20"/>
  <c r="AB78" i="20" s="1"/>
  <c r="AA159" i="20"/>
  <c r="Z160" i="20"/>
  <c r="AA168" i="20"/>
  <c r="Z169" i="20"/>
  <c r="AC76" i="20"/>
  <c r="AB54" i="20"/>
  <c r="AB56" i="20" s="1"/>
  <c r="AA38" i="20"/>
  <c r="AA41" i="20" s="1"/>
  <c r="AA36" i="20"/>
  <c r="AA40" i="20"/>
  <c r="AB55" i="20"/>
  <c r="AC53" i="20" s="1"/>
  <c r="Z42" i="20"/>
  <c r="AC35" i="20"/>
  <c r="AD52" i="20"/>
  <c r="AA21" i="20"/>
  <c r="AB19" i="20"/>
  <c r="AC13" i="20"/>
  <c r="AC14" i="20"/>
  <c r="AC16" i="20"/>
  <c r="AB15" i="20"/>
  <c r="AB17" i="20" s="1"/>
  <c r="AB20" i="20" s="1"/>
  <c r="AB21" i="20" s="1"/>
  <c r="AC33" i="20"/>
  <c r="AC37" i="20" s="1"/>
  <c r="AB34" i="20"/>
  <c r="AB40" i="20" s="1"/>
  <c r="AD12" i="20"/>
  <c r="Y219" i="18"/>
  <c r="X220" i="18"/>
  <c r="AB213" i="18"/>
  <c r="AA215" i="18"/>
  <c r="AA217" i="18"/>
  <c r="AA216" i="18"/>
  <c r="Y198" i="18"/>
  <c r="X177" i="18"/>
  <c r="X176" i="18"/>
  <c r="Y185" i="18"/>
  <c r="Y186" i="18" s="1"/>
  <c r="Y175" i="18"/>
  <c r="Y162" i="18"/>
  <c r="Y163" i="18" s="1"/>
  <c r="Y153" i="18"/>
  <c r="Y154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Y8" i="18" s="1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98" i="17"/>
  <c r="X97" i="17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Y200" i="18" l="1"/>
  <c r="Y199" i="18"/>
  <c r="Z73" i="17"/>
  <c r="Z72" i="17"/>
  <c r="AA74" i="17"/>
  <c r="AD66" i="17"/>
  <c r="AD65" i="17" s="1"/>
  <c r="AC64" i="17"/>
  <c r="AE58" i="17"/>
  <c r="AF57" i="17"/>
  <c r="AB4" i="17"/>
  <c r="AB69" i="17" s="1"/>
  <c r="U128" i="20"/>
  <c r="U132" i="20"/>
  <c r="U126" i="20"/>
  <c r="U133" i="20" s="1"/>
  <c r="AC77" i="20"/>
  <c r="AC78" i="20" s="1"/>
  <c r="AC99" i="20"/>
  <c r="AB100" i="20"/>
  <c r="AA109" i="20"/>
  <c r="AA111" i="20" s="1"/>
  <c r="AD124" i="20"/>
  <c r="AB159" i="20"/>
  <c r="AA160" i="20"/>
  <c r="AA169" i="20"/>
  <c r="AB168" i="20"/>
  <c r="AD76" i="20"/>
  <c r="AD77" i="20" s="1"/>
  <c r="AD78" i="20" s="1"/>
  <c r="AC54" i="20"/>
  <c r="AD35" i="20"/>
  <c r="AB36" i="20"/>
  <c r="AB38" i="20"/>
  <c r="AB41" i="20" s="1"/>
  <c r="AB42" i="20" s="1"/>
  <c r="AC55" i="20"/>
  <c r="AD53" i="20" s="1"/>
  <c r="AA42" i="20"/>
  <c r="AE52" i="20"/>
  <c r="AC15" i="20"/>
  <c r="AC17" i="20" s="1"/>
  <c r="AC20" i="20" s="1"/>
  <c r="AC19" i="20"/>
  <c r="AD14" i="20"/>
  <c r="AD13" i="20"/>
  <c r="AD16" i="20"/>
  <c r="AD33" i="20"/>
  <c r="AD37" i="20" s="1"/>
  <c r="AC34" i="20"/>
  <c r="AC40" i="20" s="1"/>
  <c r="AE12" i="20"/>
  <c r="Z219" i="18"/>
  <c r="Y220" i="18"/>
  <c r="AC213" i="18"/>
  <c r="AB217" i="18"/>
  <c r="AB215" i="18"/>
  <c r="AB216" i="18"/>
  <c r="Z198" i="18"/>
  <c r="Y176" i="18"/>
  <c r="Y177" i="18"/>
  <c r="Z185" i="18"/>
  <c r="Z186" i="18" s="1"/>
  <c r="Z175" i="18"/>
  <c r="Z162" i="18"/>
  <c r="Z163" i="18" s="1"/>
  <c r="Z153" i="18"/>
  <c r="Z154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Z8" i="18" s="1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98" i="17"/>
  <c r="Y97" i="17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Z200" i="18" l="1"/>
  <c r="Z199" i="18"/>
  <c r="AB74" i="17"/>
  <c r="AA72" i="17"/>
  <c r="AA73" i="17"/>
  <c r="AE66" i="17"/>
  <c r="AE65" i="17" s="1"/>
  <c r="AD64" i="17"/>
  <c r="U134" i="20"/>
  <c r="AF58" i="17"/>
  <c r="AG57" i="17"/>
  <c r="AC4" i="17"/>
  <c r="AC69" i="17" s="1"/>
  <c r="U129" i="20"/>
  <c r="V125" i="20" s="1"/>
  <c r="AD99" i="20"/>
  <c r="AC100" i="20"/>
  <c r="AB101" i="20"/>
  <c r="AB110" i="20" s="1"/>
  <c r="AB109" i="20"/>
  <c r="AB111" i="20" s="1"/>
  <c r="AE124" i="20"/>
  <c r="AC159" i="20"/>
  <c r="AB160" i="20"/>
  <c r="AB169" i="20"/>
  <c r="AC168" i="20"/>
  <c r="AE76" i="20"/>
  <c r="AE77" i="20" s="1"/>
  <c r="AE78" i="20" s="1"/>
  <c r="AD55" i="20"/>
  <c r="AE53" i="20" s="1"/>
  <c r="AE55" i="20" s="1"/>
  <c r="AC56" i="20"/>
  <c r="AD54" i="20" s="1"/>
  <c r="AD56" i="20" s="1"/>
  <c r="AE35" i="20"/>
  <c r="AC38" i="20"/>
  <c r="AC41" i="20" s="1"/>
  <c r="AC42" i="20" s="1"/>
  <c r="AC36" i="20"/>
  <c r="AD15" i="20"/>
  <c r="AD17" i="20" s="1"/>
  <c r="AD20" i="20" s="1"/>
  <c r="AF52" i="20"/>
  <c r="AC21" i="20"/>
  <c r="AE13" i="20"/>
  <c r="AE14" i="20"/>
  <c r="AE16" i="20"/>
  <c r="AD19" i="20"/>
  <c r="AE33" i="20"/>
  <c r="AE37" i="20" s="1"/>
  <c r="AD34" i="20"/>
  <c r="AF12" i="20"/>
  <c r="AA219" i="18"/>
  <c r="Z220" i="18"/>
  <c r="AD213" i="18"/>
  <c r="AC215" i="18"/>
  <c r="AC216" i="18"/>
  <c r="AC217" i="18"/>
  <c r="AA198" i="18"/>
  <c r="Z177" i="18"/>
  <c r="Z176" i="18"/>
  <c r="AA185" i="18"/>
  <c r="AA186" i="18" s="1"/>
  <c r="AA175" i="18"/>
  <c r="AA162" i="18"/>
  <c r="AA163" i="18" s="1"/>
  <c r="AA153" i="18"/>
  <c r="AA154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A8" i="18" s="1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98" i="17"/>
  <c r="Z97" i="17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A200" i="18" l="1"/>
  <c r="AA199" i="18"/>
  <c r="AB73" i="17"/>
  <c r="AB72" i="17"/>
  <c r="AC74" i="17"/>
  <c r="AE64" i="17"/>
  <c r="AF66" i="17"/>
  <c r="AF65" i="17" s="1"/>
  <c r="AG58" i="17"/>
  <c r="AH57" i="17"/>
  <c r="AD4" i="17"/>
  <c r="AD69" i="17" s="1"/>
  <c r="V128" i="20"/>
  <c r="V132" i="20"/>
  <c r="V126" i="20"/>
  <c r="V133" i="20" s="1"/>
  <c r="AC101" i="20"/>
  <c r="AC110" i="20" s="1"/>
  <c r="AC109" i="20"/>
  <c r="AC111" i="20" s="1"/>
  <c r="AE99" i="20"/>
  <c r="AD100" i="20"/>
  <c r="AD101" i="20" s="1"/>
  <c r="AD110" i="20" s="1"/>
  <c r="AF124" i="20"/>
  <c r="AD159" i="20"/>
  <c r="AC160" i="20"/>
  <c r="AC169" i="20"/>
  <c r="AD168" i="20"/>
  <c r="AF76" i="20"/>
  <c r="AF77" i="20" s="1"/>
  <c r="AF78" i="20" s="1"/>
  <c r="AE54" i="20"/>
  <c r="AE56" i="20" s="1"/>
  <c r="AD21" i="20"/>
  <c r="AF35" i="20"/>
  <c r="AD38" i="20"/>
  <c r="AD41" i="20" s="1"/>
  <c r="AD36" i="20"/>
  <c r="AD40" i="20"/>
  <c r="AF53" i="20"/>
  <c r="AG52" i="20"/>
  <c r="AE15" i="20"/>
  <c r="AE17" i="20" s="1"/>
  <c r="AE20" i="20" s="1"/>
  <c r="AF13" i="20"/>
  <c r="AF14" i="20"/>
  <c r="AF16" i="20"/>
  <c r="AE19" i="20"/>
  <c r="AF33" i="20"/>
  <c r="AF37" i="20" s="1"/>
  <c r="AE34" i="20"/>
  <c r="AE40" i="20" s="1"/>
  <c r="AG12" i="20"/>
  <c r="AB219" i="18"/>
  <c r="AA220" i="18"/>
  <c r="AE213" i="18"/>
  <c r="AD217" i="18"/>
  <c r="AD216" i="18"/>
  <c r="AD215" i="18"/>
  <c r="AB198" i="18"/>
  <c r="AA176" i="18"/>
  <c r="AA177" i="18"/>
  <c r="AB185" i="18"/>
  <c r="AB186" i="18" s="1"/>
  <c r="AB175" i="18"/>
  <c r="AB162" i="18"/>
  <c r="AB163" i="18" s="1"/>
  <c r="AB153" i="18"/>
  <c r="AB154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B8" i="18" s="1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98" i="17"/>
  <c r="AA97" i="17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B200" i="18" l="1"/>
  <c r="AB199" i="18"/>
  <c r="AC73" i="17"/>
  <c r="AC72" i="17"/>
  <c r="AD74" i="17"/>
  <c r="AF64" i="17"/>
  <c r="AG66" i="17"/>
  <c r="AG65" i="17" s="1"/>
  <c r="V134" i="20"/>
  <c r="AI57" i="17"/>
  <c r="AH58" i="17"/>
  <c r="AE4" i="17"/>
  <c r="AE69" i="17" s="1"/>
  <c r="V129" i="20"/>
  <c r="W125" i="20" s="1"/>
  <c r="W126" i="20" s="1"/>
  <c r="W133" i="20" s="1"/>
  <c r="AF99" i="20"/>
  <c r="AE100" i="20"/>
  <c r="AD109" i="20"/>
  <c r="AD111" i="20" s="1"/>
  <c r="AG124" i="20"/>
  <c r="AE159" i="20"/>
  <c r="AD160" i="20"/>
  <c r="AE168" i="20"/>
  <c r="AD169" i="20"/>
  <c r="AG76" i="20"/>
  <c r="AG77" i="20" s="1"/>
  <c r="AG78" i="20" s="1"/>
  <c r="AG35" i="20"/>
  <c r="AD42" i="20"/>
  <c r="AE36" i="20"/>
  <c r="AE38" i="20"/>
  <c r="AE41" i="20" s="1"/>
  <c r="AE42" i="20" s="1"/>
  <c r="AF55" i="20"/>
  <c r="AG53" i="20" s="1"/>
  <c r="AG55" i="20" s="1"/>
  <c r="AF54" i="20"/>
  <c r="AH52" i="20"/>
  <c r="AE21" i="20"/>
  <c r="AF19" i="20"/>
  <c r="AF15" i="20"/>
  <c r="AF17" i="20" s="1"/>
  <c r="AF20" i="20" s="1"/>
  <c r="AG14" i="20"/>
  <c r="AG16" i="20"/>
  <c r="AG13" i="20"/>
  <c r="AG33" i="20"/>
  <c r="AG37" i="20" s="1"/>
  <c r="AF34" i="20"/>
  <c r="AH12" i="20"/>
  <c r="AC219" i="18"/>
  <c r="AB220" i="18"/>
  <c r="AF213" i="18"/>
  <c r="AE215" i="18"/>
  <c r="AE216" i="18"/>
  <c r="AE217" i="18"/>
  <c r="AC198" i="18"/>
  <c r="AB177" i="18"/>
  <c r="AB176" i="18"/>
  <c r="AC185" i="18"/>
  <c r="AC186" i="18" s="1"/>
  <c r="AC175" i="18"/>
  <c r="AC162" i="18"/>
  <c r="AC163" i="18" s="1"/>
  <c r="AC153" i="18"/>
  <c r="AC154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C8" i="18" s="1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98" i="17"/>
  <c r="AB97" i="17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C199" i="18" l="1"/>
  <c r="AC200" i="18"/>
  <c r="AE74" i="17"/>
  <c r="AD73" i="17"/>
  <c r="AD72" i="17"/>
  <c r="AH66" i="17"/>
  <c r="AH65" i="17" s="1"/>
  <c r="AG64" i="17"/>
  <c r="AJ57" i="17"/>
  <c r="AI58" i="17"/>
  <c r="AF4" i="17"/>
  <c r="AF69" i="17" s="1"/>
  <c r="W128" i="20"/>
  <c r="W132" i="20"/>
  <c r="W134" i="20" s="1"/>
  <c r="AE101" i="20"/>
  <c r="AE110" i="20" s="1"/>
  <c r="AE109" i="20"/>
  <c r="AE111" i="20" s="1"/>
  <c r="AG99" i="20"/>
  <c r="AF100" i="20"/>
  <c r="AH124" i="20"/>
  <c r="AF159" i="20"/>
  <c r="AE160" i="20"/>
  <c r="AF168" i="20"/>
  <c r="AE169" i="20"/>
  <c r="AH76" i="20"/>
  <c r="AH77" i="20" s="1"/>
  <c r="AH78" i="20" s="1"/>
  <c r="AF36" i="20"/>
  <c r="AF38" i="20"/>
  <c r="AF41" i="20" s="1"/>
  <c r="AF40" i="20"/>
  <c r="AF56" i="20"/>
  <c r="AG54" i="20" s="1"/>
  <c r="AG56" i="20" s="1"/>
  <c r="AH53" i="20"/>
  <c r="AH35" i="20"/>
  <c r="AI52" i="20"/>
  <c r="AF21" i="20"/>
  <c r="AG19" i="20"/>
  <c r="AG15" i="20"/>
  <c r="AG17" i="20" s="1"/>
  <c r="AG20" i="20" s="1"/>
  <c r="AH13" i="20"/>
  <c r="AH14" i="20"/>
  <c r="AH16" i="20"/>
  <c r="AH33" i="20"/>
  <c r="AH37" i="20" s="1"/>
  <c r="AG34" i="20"/>
  <c r="AI12" i="20"/>
  <c r="AD219" i="18"/>
  <c r="AC220" i="18"/>
  <c r="AG213" i="18"/>
  <c r="AF217" i="18"/>
  <c r="AF215" i="18"/>
  <c r="AF216" i="18"/>
  <c r="AD198" i="18"/>
  <c r="AC176" i="18"/>
  <c r="AC177" i="18"/>
  <c r="AD185" i="18"/>
  <c r="AD186" i="18" s="1"/>
  <c r="AD175" i="18"/>
  <c r="AD162" i="18"/>
  <c r="AD163" i="18" s="1"/>
  <c r="AD153" i="18"/>
  <c r="AD154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D8" i="18" s="1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98" i="17"/>
  <c r="AC97" i="17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D200" i="18" l="1"/>
  <c r="AD199" i="18"/>
  <c r="AE73" i="17"/>
  <c r="AF74" i="17"/>
  <c r="AE72" i="17"/>
  <c r="AI66" i="17"/>
  <c r="AI65" i="17" s="1"/>
  <c r="AH64" i="17"/>
  <c r="AK57" i="17"/>
  <c r="AJ58" i="17"/>
  <c r="AG4" i="17"/>
  <c r="AG69" i="17" s="1"/>
  <c r="W129" i="20"/>
  <c r="X125" i="20" s="1"/>
  <c r="X126" i="20" s="1"/>
  <c r="X133" i="20" s="1"/>
  <c r="AF101" i="20"/>
  <c r="AF110" i="20" s="1"/>
  <c r="AF109" i="20"/>
  <c r="AF111" i="20" s="1"/>
  <c r="AH99" i="20"/>
  <c r="AG100" i="20"/>
  <c r="AG101" i="20" s="1"/>
  <c r="AG110" i="20" s="1"/>
  <c r="AI124" i="20"/>
  <c r="AG159" i="20"/>
  <c r="AF160" i="20"/>
  <c r="AF169" i="20"/>
  <c r="AG168" i="20"/>
  <c r="AI76" i="20"/>
  <c r="AI77" i="20" s="1"/>
  <c r="AI78" i="20" s="1"/>
  <c r="AH54" i="20"/>
  <c r="AF42" i="20"/>
  <c r="AG36" i="20"/>
  <c r="AG38" i="20"/>
  <c r="AG41" i="20" s="1"/>
  <c r="AH55" i="20"/>
  <c r="AI53" i="20" s="1"/>
  <c r="AI55" i="20" s="1"/>
  <c r="AI35" i="20"/>
  <c r="AG40" i="20"/>
  <c r="AJ52" i="20"/>
  <c r="AG21" i="20"/>
  <c r="AI13" i="20"/>
  <c r="AI14" i="20"/>
  <c r="AI16" i="20"/>
  <c r="AH19" i="20"/>
  <c r="AH15" i="20"/>
  <c r="AH17" i="20" s="1"/>
  <c r="AH20" i="20" s="1"/>
  <c r="AI33" i="20"/>
  <c r="AI37" i="20" s="1"/>
  <c r="AH34" i="20"/>
  <c r="AJ12" i="20"/>
  <c r="AE219" i="18"/>
  <c r="AD220" i="18"/>
  <c r="AH213" i="18"/>
  <c r="AG217" i="18"/>
  <c r="AG216" i="18"/>
  <c r="AG215" i="18"/>
  <c r="AE198" i="18"/>
  <c r="AD177" i="18"/>
  <c r="AD176" i="18"/>
  <c r="AE185" i="18"/>
  <c r="AE186" i="18" s="1"/>
  <c r="AE175" i="18"/>
  <c r="AE162" i="18"/>
  <c r="AE163" i="18" s="1"/>
  <c r="AE153" i="18"/>
  <c r="AE154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E8" i="18" s="1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98" i="17"/>
  <c r="AD97" i="17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E200" i="18" l="1"/>
  <c r="AE199" i="18"/>
  <c r="AG74" i="17"/>
  <c r="AF72" i="17"/>
  <c r="AF73" i="17"/>
  <c r="AI64" i="17"/>
  <c r="AJ66" i="17"/>
  <c r="AJ65" i="17" s="1"/>
  <c r="AL57" i="17"/>
  <c r="AK58" i="17"/>
  <c r="AH4" i="17"/>
  <c r="AH69" i="17" s="1"/>
  <c r="X128" i="20"/>
  <c r="X132" i="20"/>
  <c r="X134" i="20" s="1"/>
  <c r="AI99" i="20"/>
  <c r="AH100" i="20"/>
  <c r="AH101" i="20" s="1"/>
  <c r="AH110" i="20" s="1"/>
  <c r="AG109" i="20"/>
  <c r="AG111" i="20" s="1"/>
  <c r="AJ124" i="20"/>
  <c r="AH159" i="20"/>
  <c r="AG160" i="20"/>
  <c r="AG169" i="20"/>
  <c r="AH168" i="20"/>
  <c r="AJ76" i="20"/>
  <c r="AJ77" i="20" s="1"/>
  <c r="AJ78" i="20" s="1"/>
  <c r="AH56" i="20"/>
  <c r="AI54" i="20" s="1"/>
  <c r="AI56" i="20" s="1"/>
  <c r="AJ35" i="20"/>
  <c r="AH36" i="20"/>
  <c r="AH38" i="20"/>
  <c r="AH41" i="20" s="1"/>
  <c r="AG42" i="20"/>
  <c r="AJ53" i="20"/>
  <c r="AJ55" i="20" s="1"/>
  <c r="AH40" i="20"/>
  <c r="AK52" i="20"/>
  <c r="AI15" i="20"/>
  <c r="AI17" i="20" s="1"/>
  <c r="AI20" i="20" s="1"/>
  <c r="AH21" i="20"/>
  <c r="AJ13" i="20"/>
  <c r="AJ14" i="20"/>
  <c r="AJ16" i="20"/>
  <c r="AI19" i="20"/>
  <c r="AJ33" i="20"/>
  <c r="AJ37" i="20" s="1"/>
  <c r="AI34" i="20"/>
  <c r="AI40" i="20" s="1"/>
  <c r="AK12" i="20"/>
  <c r="AF219" i="18"/>
  <c r="AE220" i="18"/>
  <c r="AI213" i="18"/>
  <c r="AH217" i="18"/>
  <c r="AH215" i="18"/>
  <c r="AH216" i="18"/>
  <c r="AF198" i="18"/>
  <c r="AE176" i="18"/>
  <c r="AE177" i="18"/>
  <c r="AF185" i="18"/>
  <c r="AF186" i="18" s="1"/>
  <c r="AF175" i="18"/>
  <c r="AF162" i="18"/>
  <c r="AF163" i="18" s="1"/>
  <c r="AF153" i="18"/>
  <c r="AF154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F8" i="18" s="1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98" i="17"/>
  <c r="AE97" i="17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F200" i="18" l="1"/>
  <c r="AF199" i="18"/>
  <c r="AH74" i="17"/>
  <c r="AG73" i="17"/>
  <c r="AG72" i="17"/>
  <c r="AJ64" i="17"/>
  <c r="AK66" i="17"/>
  <c r="AK65" i="17" s="1"/>
  <c r="AL58" i="17"/>
  <c r="AM57" i="17"/>
  <c r="AI4" i="17"/>
  <c r="AI69" i="17" s="1"/>
  <c r="X129" i="20"/>
  <c r="Y125" i="20" s="1"/>
  <c r="Y128" i="20" s="1"/>
  <c r="AH109" i="20"/>
  <c r="AH111" i="20" s="1"/>
  <c r="AJ99" i="20"/>
  <c r="AI100" i="20"/>
  <c r="AI101" i="20" s="1"/>
  <c r="AI110" i="20" s="1"/>
  <c r="AK124" i="20"/>
  <c r="AI159" i="20"/>
  <c r="AH160" i="20"/>
  <c r="AI168" i="20"/>
  <c r="AH169" i="20"/>
  <c r="AJ54" i="20"/>
  <c r="AJ56" i="20" s="1"/>
  <c r="AK76" i="20"/>
  <c r="AK77" i="20" s="1"/>
  <c r="AK78" i="20" s="1"/>
  <c r="AK35" i="20"/>
  <c r="AK53" i="20"/>
  <c r="AK55" i="20" s="1"/>
  <c r="AI38" i="20"/>
  <c r="AI41" i="20" s="1"/>
  <c r="AI42" i="20" s="1"/>
  <c r="AI36" i="20"/>
  <c r="AH42" i="20"/>
  <c r="AL52" i="20"/>
  <c r="AI21" i="20"/>
  <c r="AJ19" i="20"/>
  <c r="AJ15" i="20"/>
  <c r="AJ17" i="20" s="1"/>
  <c r="AJ20" i="20" s="1"/>
  <c r="AK13" i="20"/>
  <c r="AK16" i="20"/>
  <c r="AK14" i="20"/>
  <c r="AK33" i="20"/>
  <c r="AK37" i="20" s="1"/>
  <c r="AJ34" i="20"/>
  <c r="AL12" i="20"/>
  <c r="AG219" i="18"/>
  <c r="AF220" i="18"/>
  <c r="AJ213" i="18"/>
  <c r="AI217" i="18"/>
  <c r="AI216" i="18"/>
  <c r="AI215" i="18"/>
  <c r="AG198" i="18"/>
  <c r="AF176" i="18"/>
  <c r="AF177" i="18"/>
  <c r="AG185" i="18"/>
  <c r="AG186" i="18" s="1"/>
  <c r="AG175" i="18"/>
  <c r="AG162" i="18"/>
  <c r="AG163" i="18" s="1"/>
  <c r="AG153" i="18"/>
  <c r="AG154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G47" i="18"/>
  <c r="AG48" i="18" s="1"/>
  <c r="AG7" i="18"/>
  <c r="AG8" i="18" s="1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98" i="17"/>
  <c r="AF97" i="17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G200" i="18" l="1"/>
  <c r="AG199" i="18"/>
  <c r="AH73" i="17"/>
  <c r="AH72" i="17"/>
  <c r="AI74" i="17"/>
  <c r="AL66" i="17"/>
  <c r="AL65" i="17" s="1"/>
  <c r="AK64" i="17"/>
  <c r="AN57" i="17"/>
  <c r="AM58" i="17"/>
  <c r="AJ4" i="17"/>
  <c r="AJ69" i="17" s="1"/>
  <c r="Y129" i="20"/>
  <c r="Z125" i="20" s="1"/>
  <c r="Z126" i="20" s="1"/>
  <c r="Z133" i="20" s="1"/>
  <c r="Y126" i="20"/>
  <c r="Y133" i="20" s="1"/>
  <c r="Y132" i="20"/>
  <c r="AI109" i="20"/>
  <c r="AI111" i="20" s="1"/>
  <c r="AK99" i="20"/>
  <c r="AJ100" i="20"/>
  <c r="AL124" i="20"/>
  <c r="AJ159" i="20"/>
  <c r="AI160" i="20"/>
  <c r="AI169" i="20"/>
  <c r="AJ168" i="20"/>
  <c r="AL76" i="20"/>
  <c r="AL77" i="20" s="1"/>
  <c r="AL78" i="20" s="1"/>
  <c r="AK54" i="20"/>
  <c r="AK56" i="20" s="1"/>
  <c r="AL53" i="20"/>
  <c r="AL55" i="20" s="1"/>
  <c r="AL35" i="20"/>
  <c r="AJ38" i="20"/>
  <c r="AJ41" i="20" s="1"/>
  <c r="AJ36" i="20"/>
  <c r="AJ40" i="20"/>
  <c r="AM52" i="20"/>
  <c r="AK19" i="20"/>
  <c r="AJ21" i="20"/>
  <c r="AL14" i="20"/>
  <c r="AL13" i="20"/>
  <c r="AL16" i="20"/>
  <c r="AK15" i="20"/>
  <c r="AK17" i="20" s="1"/>
  <c r="AK20" i="20" s="1"/>
  <c r="AL33" i="20"/>
  <c r="AL37" i="20" s="1"/>
  <c r="AK34" i="20"/>
  <c r="AM12" i="20"/>
  <c r="AH219" i="18"/>
  <c r="AG220" i="18"/>
  <c r="AK213" i="18"/>
  <c r="AJ217" i="18"/>
  <c r="AJ216" i="18"/>
  <c r="AJ215" i="18"/>
  <c r="AH198" i="18"/>
  <c r="AG176" i="18"/>
  <c r="AG177" i="18"/>
  <c r="AH185" i="18"/>
  <c r="AH186" i="18" s="1"/>
  <c r="AH175" i="18"/>
  <c r="AH162" i="18"/>
  <c r="AH163" i="18" s="1"/>
  <c r="AH153" i="18"/>
  <c r="AH154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H8" i="18" s="1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98" i="17"/>
  <c r="AG97" i="17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H200" i="18" l="1"/>
  <c r="AH199" i="18"/>
  <c r="AI72" i="17"/>
  <c r="AJ74" i="17"/>
  <c r="AI73" i="17"/>
  <c r="AM66" i="17"/>
  <c r="AM65" i="17" s="1"/>
  <c r="AL64" i="17"/>
  <c r="Z132" i="20"/>
  <c r="Z134" i="20" s="1"/>
  <c r="Y134" i="20"/>
  <c r="Z128" i="20"/>
  <c r="Z129" i="20" s="1"/>
  <c r="AA125" i="20" s="1"/>
  <c r="AA128" i="20" s="1"/>
  <c r="AN58" i="17"/>
  <c r="AO57" i="17"/>
  <c r="AK4" i="17"/>
  <c r="AK69" i="17" s="1"/>
  <c r="AJ101" i="20"/>
  <c r="AJ110" i="20" s="1"/>
  <c r="AJ109" i="20"/>
  <c r="AJ111" i="20" s="1"/>
  <c r="AL99" i="20"/>
  <c r="AK100" i="20"/>
  <c r="AM124" i="20"/>
  <c r="AK159" i="20"/>
  <c r="AK160" i="20" s="1"/>
  <c r="AJ160" i="20"/>
  <c r="AJ169" i="20"/>
  <c r="AK168" i="20"/>
  <c r="AK169" i="20" s="1"/>
  <c r="AM76" i="20"/>
  <c r="AM77" i="20" s="1"/>
  <c r="AL54" i="20"/>
  <c r="AL56" i="20" s="1"/>
  <c r="AJ42" i="20"/>
  <c r="AK38" i="20"/>
  <c r="AK41" i="20" s="1"/>
  <c r="AK36" i="20"/>
  <c r="AK40" i="20"/>
  <c r="AM53" i="20"/>
  <c r="AM55" i="20" s="1"/>
  <c r="AM35" i="20"/>
  <c r="AN52" i="20"/>
  <c r="AN54" i="20" s="1"/>
  <c r="AK21" i="20"/>
  <c r="AL15" i="20"/>
  <c r="AL17" i="20" s="1"/>
  <c r="AL20" i="20" s="1"/>
  <c r="AL19" i="20"/>
  <c r="AM13" i="20"/>
  <c r="AM14" i="20"/>
  <c r="AM33" i="20"/>
  <c r="AL34" i="20"/>
  <c r="AN12" i="20"/>
  <c r="AI219" i="18"/>
  <c r="AH220" i="18"/>
  <c r="AL213" i="18"/>
  <c r="AK216" i="18"/>
  <c r="AK217" i="18"/>
  <c r="AK215" i="18"/>
  <c r="AI198" i="18"/>
  <c r="AH177" i="18"/>
  <c r="AH176" i="18"/>
  <c r="AI185" i="18"/>
  <c r="AI186" i="18" s="1"/>
  <c r="AI175" i="18"/>
  <c r="AI162" i="18"/>
  <c r="AI163" i="18" s="1"/>
  <c r="AI153" i="18"/>
  <c r="AI154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I8" i="18" s="1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98" i="17"/>
  <c r="AH97" i="17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I199" i="18" l="1"/>
  <c r="AI200" i="18"/>
  <c r="AJ73" i="17"/>
  <c r="AJ72" i="17"/>
  <c r="AK74" i="17"/>
  <c r="AM64" i="17"/>
  <c r="AN66" i="17"/>
  <c r="AN65" i="17" s="1"/>
  <c r="AO58" i="17"/>
  <c r="AP57" i="17"/>
  <c r="AL4" i="17"/>
  <c r="AL69" i="17" s="1"/>
  <c r="AA126" i="20"/>
  <c r="AA133" i="20" s="1"/>
  <c r="AA129" i="20"/>
  <c r="AB125" i="20" s="1"/>
  <c r="AB128" i="20" s="1"/>
  <c r="AM99" i="20"/>
  <c r="AL100" i="20"/>
  <c r="AL101" i="20" s="1"/>
  <c r="AL110" i="20" s="1"/>
  <c r="AK109" i="20"/>
  <c r="AK111" i="20" s="1"/>
  <c r="AK101" i="20"/>
  <c r="AK110" i="20" s="1"/>
  <c r="AA132" i="20"/>
  <c r="AN124" i="20"/>
  <c r="AM78" i="20"/>
  <c r="AN76" i="20"/>
  <c r="AN77" i="20" s="1"/>
  <c r="AN78" i="20" s="1"/>
  <c r="AN53" i="20"/>
  <c r="AN55" i="20" s="1"/>
  <c r="AL36" i="20"/>
  <c r="AL38" i="20"/>
  <c r="AL41" i="20" s="1"/>
  <c r="AL40" i="20"/>
  <c r="AM54" i="20"/>
  <c r="AK42" i="20"/>
  <c r="AN35" i="20"/>
  <c r="AO52" i="20"/>
  <c r="AO54" i="20" s="1"/>
  <c r="AL21" i="20"/>
  <c r="AM15" i="20"/>
  <c r="AM16" i="20" s="1"/>
  <c r="AM17" i="20" s="1"/>
  <c r="AM20" i="20" s="1"/>
  <c r="AN13" i="20"/>
  <c r="AN14" i="20"/>
  <c r="AN16" i="20"/>
  <c r="AM19" i="20"/>
  <c r="AN33" i="20"/>
  <c r="AM34" i="20"/>
  <c r="AM40" i="20" s="1"/>
  <c r="AO12" i="20"/>
  <c r="AJ219" i="18"/>
  <c r="AI220" i="18"/>
  <c r="AM213" i="18"/>
  <c r="AL217" i="18"/>
  <c r="AL216" i="18"/>
  <c r="AL215" i="18"/>
  <c r="AJ198" i="18"/>
  <c r="AI176" i="18"/>
  <c r="AI177" i="18"/>
  <c r="AJ185" i="18"/>
  <c r="AJ186" i="18" s="1"/>
  <c r="AJ175" i="18"/>
  <c r="AJ162" i="18"/>
  <c r="AJ163" i="18" s="1"/>
  <c r="AJ153" i="18"/>
  <c r="AJ154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J8" i="18" s="1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98" i="17"/>
  <c r="AI97" i="17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J200" i="18" l="1"/>
  <c r="AJ199" i="18"/>
  <c r="AL74" i="17"/>
  <c r="AK73" i="17"/>
  <c r="AK72" i="17"/>
  <c r="AN64" i="17"/>
  <c r="AO66" i="17"/>
  <c r="AO65" i="17" s="1"/>
  <c r="AQ57" i="17"/>
  <c r="AP58" i="17"/>
  <c r="AM4" i="17"/>
  <c r="AM69" i="17" s="1"/>
  <c r="AB126" i="20"/>
  <c r="AB129" i="20"/>
  <c r="AC125" i="20" s="1"/>
  <c r="AC126" i="20" s="1"/>
  <c r="AA134" i="20"/>
  <c r="AL109" i="20"/>
  <c r="AL111" i="20" s="1"/>
  <c r="AN99" i="20"/>
  <c r="AM100" i="20"/>
  <c r="AO124" i="20"/>
  <c r="AO76" i="20"/>
  <c r="AO77" i="20" s="1"/>
  <c r="AO78" i="20" s="1"/>
  <c r="AL42" i="20"/>
  <c r="AO35" i="20"/>
  <c r="AM36" i="20"/>
  <c r="AM37" i="20" s="1"/>
  <c r="AM38" i="20"/>
  <c r="AN34" i="20"/>
  <c r="AN37" i="20"/>
  <c r="AO56" i="20"/>
  <c r="AM56" i="20"/>
  <c r="AN56" i="20"/>
  <c r="AO53" i="20"/>
  <c r="AO55" i="20" s="1"/>
  <c r="AP52" i="20"/>
  <c r="AP54" i="20" s="1"/>
  <c r="AM21" i="20"/>
  <c r="AN15" i="20"/>
  <c r="AN17" i="20" s="1"/>
  <c r="AN20" i="20" s="1"/>
  <c r="AN19" i="20"/>
  <c r="AO16" i="20"/>
  <c r="AO14" i="20"/>
  <c r="AO13" i="20"/>
  <c r="AO33" i="20"/>
  <c r="AP12" i="20"/>
  <c r="AK219" i="18"/>
  <c r="AJ220" i="18"/>
  <c r="AN213" i="18"/>
  <c r="AM217" i="18"/>
  <c r="AM216" i="18"/>
  <c r="AM215" i="18"/>
  <c r="AK198" i="18"/>
  <c r="AJ177" i="18"/>
  <c r="AJ176" i="18"/>
  <c r="AK185" i="18"/>
  <c r="AK186" i="18" s="1"/>
  <c r="AK175" i="18"/>
  <c r="AK162" i="18"/>
  <c r="AK163" i="18" s="1"/>
  <c r="AK153" i="18"/>
  <c r="AK154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K8" i="18" s="1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98" i="17"/>
  <c r="AJ97" i="17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K200" i="18" l="1"/>
  <c r="AK199" i="18"/>
  <c r="AL73" i="17"/>
  <c r="AL72" i="17"/>
  <c r="AM74" i="17"/>
  <c r="AP66" i="17"/>
  <c r="AP65" i="17" s="1"/>
  <c r="AO64" i="17"/>
  <c r="AQ58" i="17"/>
  <c r="AR57" i="17"/>
  <c r="AN4" i="17"/>
  <c r="AN69" i="17" s="1"/>
  <c r="AC128" i="20"/>
  <c r="AM109" i="20"/>
  <c r="AM111" i="20" s="1"/>
  <c r="AM101" i="20"/>
  <c r="AM110" i="20" s="1"/>
  <c r="AO99" i="20"/>
  <c r="AN100" i="20"/>
  <c r="AN101" i="20" s="1"/>
  <c r="AN110" i="20" s="1"/>
  <c r="AB133" i="20"/>
  <c r="AP124" i="20"/>
  <c r="AP76" i="20"/>
  <c r="AP77" i="20" s="1"/>
  <c r="AP78" i="20" s="1"/>
  <c r="AM41" i="20"/>
  <c r="AM42" i="20" s="1"/>
  <c r="AP53" i="20"/>
  <c r="AP55" i="20" s="1"/>
  <c r="AP35" i="20"/>
  <c r="AO37" i="20"/>
  <c r="AO34" i="20"/>
  <c r="AN40" i="20"/>
  <c r="AN36" i="20"/>
  <c r="AN38" i="20"/>
  <c r="AN41" i="20" s="1"/>
  <c r="AP56" i="20"/>
  <c r="AQ52" i="20"/>
  <c r="AQ54" i="20" s="1"/>
  <c r="AN21" i="20"/>
  <c r="AO19" i="20"/>
  <c r="AO15" i="20"/>
  <c r="AO17" i="20" s="1"/>
  <c r="AO20" i="20" s="1"/>
  <c r="AP13" i="20"/>
  <c r="AP14" i="20"/>
  <c r="AP16" i="20"/>
  <c r="AP33" i="20"/>
  <c r="AQ12" i="20"/>
  <c r="AL219" i="18"/>
  <c r="AK220" i="18"/>
  <c r="AO213" i="18"/>
  <c r="AN217" i="18"/>
  <c r="AN216" i="18"/>
  <c r="AN215" i="18"/>
  <c r="AL198" i="18"/>
  <c r="AK176" i="18"/>
  <c r="AK177" i="18"/>
  <c r="AL185" i="18"/>
  <c r="AL186" i="18" s="1"/>
  <c r="AL175" i="18"/>
  <c r="AL162" i="18"/>
  <c r="AL163" i="18" s="1"/>
  <c r="AL153" i="18"/>
  <c r="AL154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L8" i="18" s="1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98" i="17"/>
  <c r="AK97" i="17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L200" i="18" l="1"/>
  <c r="AL199" i="18"/>
  <c r="AM73" i="17"/>
  <c r="AM72" i="17"/>
  <c r="AN74" i="17"/>
  <c r="AQ66" i="17"/>
  <c r="AQ65" i="17" s="1"/>
  <c r="AP64" i="17"/>
  <c r="AR58" i="17"/>
  <c r="AS57" i="17"/>
  <c r="AO4" i="17"/>
  <c r="AO69" i="17" s="1"/>
  <c r="AC129" i="20"/>
  <c r="AD125" i="20" s="1"/>
  <c r="AD126" i="20" s="1"/>
  <c r="AP99" i="20"/>
  <c r="AO100" i="20"/>
  <c r="AO101" i="20" s="1"/>
  <c r="AO110" i="20" s="1"/>
  <c r="AN109" i="20"/>
  <c r="AN111" i="20" s="1"/>
  <c r="AB132" i="20"/>
  <c r="AB134" i="20" s="1"/>
  <c r="AQ124" i="20"/>
  <c r="AN42" i="20"/>
  <c r="AQ76" i="20"/>
  <c r="AQ77" i="20" s="1"/>
  <c r="AQ78" i="20" s="1"/>
  <c r="AQ35" i="20"/>
  <c r="AQ53" i="20"/>
  <c r="AQ55" i="20" s="1"/>
  <c r="AP37" i="20"/>
  <c r="AP34" i="20"/>
  <c r="AQ56" i="20"/>
  <c r="AO40" i="20"/>
  <c r="AO36" i="20"/>
  <c r="AO38" i="20"/>
  <c r="AO41" i="20" s="1"/>
  <c r="AR52" i="20"/>
  <c r="AR54" i="20" s="1"/>
  <c r="AP15" i="20"/>
  <c r="AP17" i="20" s="1"/>
  <c r="AP20" i="20" s="1"/>
  <c r="AO21" i="20"/>
  <c r="AQ13" i="20"/>
  <c r="AQ14" i="20"/>
  <c r="AQ16" i="20"/>
  <c r="AP19" i="20"/>
  <c r="AQ33" i="20"/>
  <c r="AR12" i="20"/>
  <c r="AM219" i="18"/>
  <c r="AL220" i="18"/>
  <c r="AP213" i="18"/>
  <c r="AO217" i="18"/>
  <c r="AO216" i="18"/>
  <c r="AO215" i="18"/>
  <c r="AM198" i="18"/>
  <c r="AL177" i="18"/>
  <c r="AL176" i="18"/>
  <c r="AM185" i="18"/>
  <c r="AM186" i="18" s="1"/>
  <c r="AM175" i="18"/>
  <c r="AM162" i="18"/>
  <c r="AM163" i="18" s="1"/>
  <c r="AM153" i="18"/>
  <c r="AM154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M8" i="18" s="1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98" i="17"/>
  <c r="AL97" i="17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M200" i="18" l="1"/>
  <c r="AM199" i="18"/>
  <c r="AO74" i="17"/>
  <c r="AN73" i="17"/>
  <c r="AN72" i="17"/>
  <c r="AQ64" i="17"/>
  <c r="AR66" i="17"/>
  <c r="AR65" i="17" s="1"/>
  <c r="AT57" i="17"/>
  <c r="AS58" i="17"/>
  <c r="AP4" i="17"/>
  <c r="AP69" i="17" s="1"/>
  <c r="AD128" i="20"/>
  <c r="AO109" i="20"/>
  <c r="AO111" i="20" s="1"/>
  <c r="AQ99" i="20"/>
  <c r="AP100" i="20"/>
  <c r="AR124" i="20"/>
  <c r="AR76" i="20"/>
  <c r="AR77" i="20" s="1"/>
  <c r="AR35" i="20"/>
  <c r="AR53" i="20"/>
  <c r="AR55" i="20" s="1"/>
  <c r="AQ34" i="20"/>
  <c r="AQ37" i="20"/>
  <c r="AR56" i="20"/>
  <c r="AO42" i="20"/>
  <c r="AP40" i="20"/>
  <c r="AP36" i="20"/>
  <c r="AP38" i="20"/>
  <c r="AP41" i="20" s="1"/>
  <c r="AS52" i="20"/>
  <c r="AS54" i="20" s="1"/>
  <c r="AP21" i="20"/>
  <c r="AR13" i="20"/>
  <c r="AR14" i="20"/>
  <c r="AR16" i="20"/>
  <c r="AQ19" i="20"/>
  <c r="AQ15" i="20"/>
  <c r="AQ17" i="20" s="1"/>
  <c r="AQ20" i="20" s="1"/>
  <c r="AR33" i="20"/>
  <c r="AS12" i="20"/>
  <c r="AN219" i="18"/>
  <c r="AM220" i="18"/>
  <c r="AQ213" i="18"/>
  <c r="AP216" i="18"/>
  <c r="AP215" i="18"/>
  <c r="AP217" i="18"/>
  <c r="AN198" i="18"/>
  <c r="AM176" i="18"/>
  <c r="AM177" i="18"/>
  <c r="AN185" i="18"/>
  <c r="AN186" i="18" s="1"/>
  <c r="AN175" i="18"/>
  <c r="AN162" i="18"/>
  <c r="AN163" i="18" s="1"/>
  <c r="AN153" i="18"/>
  <c r="AN154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N8" i="18" s="1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98" i="17"/>
  <c r="AM97" i="17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N200" i="18" l="1"/>
  <c r="AN199" i="18"/>
  <c r="AP74" i="17"/>
  <c r="AO73" i="17"/>
  <c r="AO72" i="17"/>
  <c r="AR64" i="17"/>
  <c r="AS66" i="17"/>
  <c r="AS65" i="17" s="1"/>
  <c r="AT58" i="17"/>
  <c r="AU57" i="17"/>
  <c r="AQ4" i="17"/>
  <c r="AQ69" i="17" s="1"/>
  <c r="AD129" i="20"/>
  <c r="AE125" i="20" s="1"/>
  <c r="AE128" i="20" s="1"/>
  <c r="AP109" i="20"/>
  <c r="AP111" i="20" s="1"/>
  <c r="AP101" i="20"/>
  <c r="AP110" i="20" s="1"/>
  <c r="AR99" i="20"/>
  <c r="AQ100" i="20"/>
  <c r="AC132" i="20"/>
  <c r="AC133" i="20"/>
  <c r="AS124" i="20"/>
  <c r="AR78" i="20"/>
  <c r="AS76" i="20"/>
  <c r="AS77" i="20" s="1"/>
  <c r="AS78" i="20" s="1"/>
  <c r="AP42" i="20"/>
  <c r="AR34" i="20"/>
  <c r="AR37" i="20"/>
  <c r="AS53" i="20"/>
  <c r="AS55" i="20" s="1"/>
  <c r="AQ40" i="20"/>
  <c r="AQ38" i="20"/>
  <c r="AQ41" i="20" s="1"/>
  <c r="AQ36" i="20"/>
  <c r="AS35" i="20"/>
  <c r="AS56" i="20"/>
  <c r="AQ21" i="20"/>
  <c r="AT52" i="20"/>
  <c r="AT54" i="20" s="1"/>
  <c r="AS16" i="20"/>
  <c r="AS13" i="20"/>
  <c r="AS14" i="20"/>
  <c r="AR19" i="20"/>
  <c r="AR15" i="20"/>
  <c r="AR17" i="20" s="1"/>
  <c r="AR20" i="20" s="1"/>
  <c r="AS33" i="20"/>
  <c r="AT12" i="20"/>
  <c r="AO219" i="18"/>
  <c r="AN220" i="18"/>
  <c r="AR213" i="18"/>
  <c r="AQ217" i="18"/>
  <c r="AQ216" i="18"/>
  <c r="AQ215" i="18"/>
  <c r="AO198" i="18"/>
  <c r="AN176" i="18"/>
  <c r="AN177" i="18"/>
  <c r="AO185" i="18"/>
  <c r="AO186" i="18" s="1"/>
  <c r="AO175" i="18"/>
  <c r="AO162" i="18"/>
  <c r="AO163" i="18" s="1"/>
  <c r="AO153" i="18"/>
  <c r="AO154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O8" i="18" s="1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98" i="17"/>
  <c r="AN97" i="17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O199" i="18" l="1"/>
  <c r="AO200" i="18"/>
  <c r="AP73" i="17"/>
  <c r="AP72" i="17"/>
  <c r="AQ74" i="17"/>
  <c r="AT66" i="17"/>
  <c r="AT65" i="17" s="1"/>
  <c r="AS64" i="17"/>
  <c r="AE126" i="20"/>
  <c r="AV57" i="17"/>
  <c r="AU58" i="17"/>
  <c r="AR4" i="17"/>
  <c r="AR69" i="17" s="1"/>
  <c r="AE129" i="20"/>
  <c r="AF125" i="20" s="1"/>
  <c r="AF128" i="20" s="1"/>
  <c r="AQ109" i="20"/>
  <c r="AQ111" i="20" s="1"/>
  <c r="AQ101" i="20"/>
  <c r="AQ110" i="20" s="1"/>
  <c r="AS99" i="20"/>
  <c r="AR100" i="20"/>
  <c r="AR101" i="20" s="1"/>
  <c r="AR110" i="20" s="1"/>
  <c r="AD133" i="20"/>
  <c r="AC134" i="20"/>
  <c r="AT124" i="20"/>
  <c r="AT76" i="20"/>
  <c r="AT77" i="20" s="1"/>
  <c r="AT35" i="20"/>
  <c r="AS37" i="20"/>
  <c r="AS34" i="20"/>
  <c r="AT53" i="20"/>
  <c r="AT55" i="20" s="1"/>
  <c r="AQ42" i="20"/>
  <c r="AT56" i="20"/>
  <c r="AR40" i="20"/>
  <c r="AR38" i="20"/>
  <c r="AR41" i="20" s="1"/>
  <c r="AR36" i="20"/>
  <c r="AU52" i="20"/>
  <c r="AU54" i="20" s="1"/>
  <c r="AR21" i="20"/>
  <c r="AS19" i="20"/>
  <c r="AS15" i="20"/>
  <c r="AS17" i="20" s="1"/>
  <c r="AS20" i="20" s="1"/>
  <c r="AT14" i="20"/>
  <c r="AT13" i="20"/>
  <c r="AT16" i="20"/>
  <c r="AT33" i="20"/>
  <c r="AU12" i="20"/>
  <c r="AP219" i="18"/>
  <c r="AO220" i="18"/>
  <c r="AS213" i="18"/>
  <c r="AR217" i="18"/>
  <c r="AR216" i="18"/>
  <c r="AR215" i="18"/>
  <c r="AP198" i="18"/>
  <c r="AO176" i="18"/>
  <c r="AO177" i="18"/>
  <c r="AP185" i="18"/>
  <c r="AP186" i="18" s="1"/>
  <c r="AP175" i="18"/>
  <c r="AP162" i="18"/>
  <c r="AP163" i="18" s="1"/>
  <c r="AP153" i="18"/>
  <c r="AP154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P8" i="18" s="1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98" i="17"/>
  <c r="AO97" i="17"/>
  <c r="AM158" i="16"/>
  <c r="AM159" i="16" s="1"/>
  <c r="AM141" i="16"/>
  <c r="AM142" i="16" s="1"/>
  <c r="AM124" i="16"/>
  <c r="AM125" i="16" s="1"/>
  <c r="AM108" i="16"/>
  <c r="AM109" i="16" s="1"/>
  <c r="AP200" i="18" l="1"/>
  <c r="AP199" i="18"/>
  <c r="AR74" i="17"/>
  <c r="AQ73" i="17"/>
  <c r="AQ72" i="17"/>
  <c r="AU66" i="17"/>
  <c r="AU65" i="17" s="1"/>
  <c r="AT64" i="17"/>
  <c r="AF126" i="20"/>
  <c r="AV58" i="17"/>
  <c r="AW57" i="17"/>
  <c r="AW58" i="17" s="1"/>
  <c r="AS4" i="17"/>
  <c r="AS69" i="17" s="1"/>
  <c r="AF129" i="20"/>
  <c r="AG125" i="20" s="1"/>
  <c r="AG126" i="20" s="1"/>
  <c r="AR109" i="20"/>
  <c r="AR111" i="20" s="1"/>
  <c r="AT99" i="20"/>
  <c r="AS100" i="20"/>
  <c r="AS101" i="20" s="1"/>
  <c r="AS110" i="20" s="1"/>
  <c r="AD132" i="20"/>
  <c r="AD134" i="20" s="1"/>
  <c r="AU124" i="20"/>
  <c r="AT78" i="20"/>
  <c r="AU76" i="20"/>
  <c r="AU77" i="20" s="1"/>
  <c r="AU78" i="20" s="1"/>
  <c r="AS40" i="20"/>
  <c r="AS36" i="20"/>
  <c r="AS38" i="20"/>
  <c r="AS41" i="20" s="1"/>
  <c r="AU35" i="20"/>
  <c r="AU56" i="20"/>
  <c r="AR42" i="20"/>
  <c r="AT37" i="20"/>
  <c r="AT34" i="20"/>
  <c r="AU53" i="20"/>
  <c r="AU55" i="20" s="1"/>
  <c r="AV52" i="20"/>
  <c r="AV54" i="20" s="1"/>
  <c r="AT15" i="20"/>
  <c r="AT17" i="20" s="1"/>
  <c r="AT20" i="20" s="1"/>
  <c r="AU13" i="20"/>
  <c r="AU14" i="20"/>
  <c r="AU16" i="20"/>
  <c r="AS21" i="20"/>
  <c r="AT19" i="20"/>
  <c r="AU33" i="20"/>
  <c r="AV12" i="20"/>
  <c r="AQ219" i="18"/>
  <c r="AP220" i="18"/>
  <c r="AT213" i="18"/>
  <c r="AS216" i="18"/>
  <c r="AS217" i="18"/>
  <c r="AS215" i="18"/>
  <c r="AQ198" i="18"/>
  <c r="AP177" i="18"/>
  <c r="AP176" i="18"/>
  <c r="AQ185" i="18"/>
  <c r="AQ186" i="18" s="1"/>
  <c r="AQ175" i="18"/>
  <c r="AQ162" i="18"/>
  <c r="AQ163" i="18" s="1"/>
  <c r="AQ153" i="18"/>
  <c r="AQ154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Q8" i="18" s="1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98" i="17"/>
  <c r="AP97" i="17"/>
  <c r="AN158" i="16"/>
  <c r="AN159" i="16" s="1"/>
  <c r="AN141" i="16"/>
  <c r="AN142" i="16" s="1"/>
  <c r="AN124" i="16"/>
  <c r="AN125" i="16" s="1"/>
  <c r="AN108" i="16"/>
  <c r="AN109" i="16" s="1"/>
  <c r="AQ200" i="18" l="1"/>
  <c r="AQ199" i="18"/>
  <c r="AR72" i="17"/>
  <c r="AS74" i="17"/>
  <c r="AR73" i="17"/>
  <c r="AU64" i="17"/>
  <c r="AV66" i="17"/>
  <c r="AV65" i="17" s="1"/>
  <c r="AG128" i="20"/>
  <c r="AG129" i="20" s="1"/>
  <c r="AH125" i="20" s="1"/>
  <c r="AH126" i="20" s="1"/>
  <c r="AT4" i="17"/>
  <c r="AT69" i="17" s="1"/>
  <c r="AS109" i="20"/>
  <c r="AS111" i="20" s="1"/>
  <c r="AU99" i="20"/>
  <c r="AT100" i="20"/>
  <c r="AV124" i="20"/>
  <c r="AS42" i="20"/>
  <c r="AV76" i="20"/>
  <c r="AV77" i="20" s="1"/>
  <c r="AV78" i="20" s="1"/>
  <c r="AV35" i="20"/>
  <c r="AV56" i="20"/>
  <c r="AV53" i="20"/>
  <c r="AV55" i="20" s="1"/>
  <c r="AT40" i="20"/>
  <c r="AT36" i="20"/>
  <c r="AT38" i="20"/>
  <c r="AT41" i="20" s="1"/>
  <c r="AU34" i="20"/>
  <c r="AU37" i="20"/>
  <c r="AW52" i="20"/>
  <c r="AW54" i="20" s="1"/>
  <c r="AT21" i="20"/>
  <c r="AU15" i="20"/>
  <c r="AU17" i="20" s="1"/>
  <c r="AU20" i="20" s="1"/>
  <c r="AU19" i="20"/>
  <c r="AV13" i="20"/>
  <c r="AV14" i="20"/>
  <c r="AV16" i="20"/>
  <c r="AV33" i="20"/>
  <c r="AW12" i="20"/>
  <c r="AR219" i="18"/>
  <c r="AQ220" i="18"/>
  <c r="AU213" i="18"/>
  <c r="AT215" i="18"/>
  <c r="AT216" i="18"/>
  <c r="AT217" i="18"/>
  <c r="AR198" i="18"/>
  <c r="AQ176" i="18"/>
  <c r="AQ177" i="18"/>
  <c r="AR185" i="18"/>
  <c r="AR186" i="18" s="1"/>
  <c r="AR175" i="18"/>
  <c r="AR162" i="18"/>
  <c r="AR163" i="18" s="1"/>
  <c r="AR153" i="18"/>
  <c r="AR154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R8" i="18" s="1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98" i="17"/>
  <c r="AQ97" i="17"/>
  <c r="AR200" i="18" l="1"/>
  <c r="AR199" i="18"/>
  <c r="AS73" i="17"/>
  <c r="AS72" i="17"/>
  <c r="AT74" i="17"/>
  <c r="AV64" i="17"/>
  <c r="AW66" i="17"/>
  <c r="AW65" i="17" s="1"/>
  <c r="AU4" i="17"/>
  <c r="AU69" i="17" s="1"/>
  <c r="AH128" i="20"/>
  <c r="AT109" i="20"/>
  <c r="AT111" i="20" s="1"/>
  <c r="AT101" i="20"/>
  <c r="AT110" i="20" s="1"/>
  <c r="AV99" i="20"/>
  <c r="AU100" i="20"/>
  <c r="AE132" i="20"/>
  <c r="AE133" i="20"/>
  <c r="AW124" i="20"/>
  <c r="AT42" i="20"/>
  <c r="AW76" i="20"/>
  <c r="AW77" i="20" s="1"/>
  <c r="AW78" i="20" s="1"/>
  <c r="AW53" i="20"/>
  <c r="AW55" i="20" s="1"/>
  <c r="AU40" i="20"/>
  <c r="AU38" i="20"/>
  <c r="AU41" i="20" s="1"/>
  <c r="AU36" i="20"/>
  <c r="AV34" i="20"/>
  <c r="AV37" i="20"/>
  <c r="AW35" i="20"/>
  <c r="AW56" i="20"/>
  <c r="AX52" i="20"/>
  <c r="AX54" i="20" s="1"/>
  <c r="AU21" i="20"/>
  <c r="AW16" i="20"/>
  <c r="AW14" i="20"/>
  <c r="AW13" i="20"/>
  <c r="AV19" i="20"/>
  <c r="AV15" i="20"/>
  <c r="AV17" i="20" s="1"/>
  <c r="AV20" i="20" s="1"/>
  <c r="AW33" i="20"/>
  <c r="AX12" i="20"/>
  <c r="AS219" i="18"/>
  <c r="AR220" i="18"/>
  <c r="AV213" i="18"/>
  <c r="AU217" i="18"/>
  <c r="AU216" i="18"/>
  <c r="AU215" i="18"/>
  <c r="AS198" i="18"/>
  <c r="AR177" i="18"/>
  <c r="AR176" i="18"/>
  <c r="AS185" i="18"/>
  <c r="AS186" i="18" s="1"/>
  <c r="AS175" i="18"/>
  <c r="AS162" i="18"/>
  <c r="AS163" i="18" s="1"/>
  <c r="AS153" i="18"/>
  <c r="AS154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V39" i="18" s="1"/>
  <c r="AS47" i="18"/>
  <c r="AS48" i="18" s="1"/>
  <c r="AS7" i="18"/>
  <c r="AS8" i="18" s="1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98" i="17"/>
  <c r="AR97" i="17"/>
  <c r="AS200" i="18" l="1"/>
  <c r="AS199" i="18"/>
  <c r="AU74" i="17"/>
  <c r="AT73" i="17"/>
  <c r="AT72" i="17"/>
  <c r="AX66" i="17"/>
  <c r="AX65" i="17" s="1"/>
  <c r="AW64" i="17"/>
  <c r="AV4" i="17"/>
  <c r="AV69" i="17" s="1"/>
  <c r="AH129" i="20"/>
  <c r="AI125" i="20" s="1"/>
  <c r="AI128" i="20" s="1"/>
  <c r="AU109" i="20"/>
  <c r="AU111" i="20" s="1"/>
  <c r="AW99" i="20"/>
  <c r="AV100" i="20"/>
  <c r="AU101" i="20"/>
  <c r="AU110" i="20" s="1"/>
  <c r="AE134" i="20"/>
  <c r="AX124" i="20"/>
  <c r="AX76" i="20"/>
  <c r="AX77" i="20" s="1"/>
  <c r="AX78" i="20" s="1"/>
  <c r="AU42" i="20"/>
  <c r="AX35" i="20"/>
  <c r="AX56" i="20"/>
  <c r="AX53" i="20"/>
  <c r="AX55" i="20" s="1"/>
  <c r="AW37" i="20"/>
  <c r="AW34" i="20"/>
  <c r="AV40" i="20"/>
  <c r="AV36" i="20"/>
  <c r="AV38" i="20"/>
  <c r="AV41" i="20" s="1"/>
  <c r="AV21" i="20"/>
  <c r="AY52" i="20"/>
  <c r="AY54" i="20" s="1"/>
  <c r="AW19" i="20"/>
  <c r="AX13" i="20"/>
  <c r="AX14" i="20"/>
  <c r="AX16" i="20"/>
  <c r="AW15" i="20"/>
  <c r="AW17" i="20" s="1"/>
  <c r="AW20" i="20" s="1"/>
  <c r="AX33" i="20"/>
  <c r="AY12" i="20"/>
  <c r="AT219" i="18"/>
  <c r="AS220" i="18"/>
  <c r="AW213" i="18"/>
  <c r="AV217" i="18"/>
  <c r="AV216" i="18"/>
  <c r="AV215" i="18"/>
  <c r="AT198" i="18"/>
  <c r="AS176" i="18"/>
  <c r="AS177" i="18"/>
  <c r="AT185" i="18"/>
  <c r="AT186" i="18" s="1"/>
  <c r="AT175" i="18"/>
  <c r="AT162" i="18"/>
  <c r="AT163" i="18" s="1"/>
  <c r="AT153" i="18"/>
  <c r="AT154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W39" i="18" s="1"/>
  <c r="AT47" i="18"/>
  <c r="AT48" i="18" s="1"/>
  <c r="AT7" i="18"/>
  <c r="AT8" i="18" s="1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98" i="17"/>
  <c r="AS97" i="17"/>
  <c r="AT200" i="18" l="1"/>
  <c r="AT199" i="18"/>
  <c r="AW21" i="20"/>
  <c r="AU73" i="17"/>
  <c r="AU72" i="17"/>
  <c r="AV74" i="17"/>
  <c r="AY66" i="17"/>
  <c r="AY65" i="17" s="1"/>
  <c r="AX64" i="17"/>
  <c r="AI126" i="20"/>
  <c r="AW4" i="17"/>
  <c r="AW69" i="17" s="1"/>
  <c r="AI129" i="20"/>
  <c r="AJ125" i="20" s="1"/>
  <c r="AJ128" i="20" s="1"/>
  <c r="AV109" i="20"/>
  <c r="AV111" i="20" s="1"/>
  <c r="AV101" i="20"/>
  <c r="AV110" i="20" s="1"/>
  <c r="AX99" i="20"/>
  <c r="AW100" i="20"/>
  <c r="AW101" i="20" s="1"/>
  <c r="AW110" i="20" s="1"/>
  <c r="AF132" i="20"/>
  <c r="AF133" i="20"/>
  <c r="AY124" i="20"/>
  <c r="AY76" i="20"/>
  <c r="AY77" i="20" s="1"/>
  <c r="AY78" i="20" s="1"/>
  <c r="AV42" i="20"/>
  <c r="AY56" i="20"/>
  <c r="AW40" i="20"/>
  <c r="AW36" i="20"/>
  <c r="AW38" i="20"/>
  <c r="AW41" i="20" s="1"/>
  <c r="AY35" i="20"/>
  <c r="AX37" i="20"/>
  <c r="AX34" i="20"/>
  <c r="AY53" i="20"/>
  <c r="AY55" i="20" s="1"/>
  <c r="AZ52" i="20"/>
  <c r="AZ54" i="20" s="1"/>
  <c r="AX15" i="20"/>
  <c r="AX17" i="20" s="1"/>
  <c r="AX20" i="20" s="1"/>
  <c r="AX19" i="20"/>
  <c r="AY13" i="20"/>
  <c r="AY14" i="20"/>
  <c r="AY16" i="20"/>
  <c r="AY33" i="20"/>
  <c r="AZ12" i="20"/>
  <c r="AU219" i="18"/>
  <c r="AT220" i="18"/>
  <c r="AX213" i="18"/>
  <c r="AW217" i="18"/>
  <c r="AW216" i="18"/>
  <c r="AW215" i="18"/>
  <c r="AU198" i="18"/>
  <c r="AT177" i="18"/>
  <c r="AT176" i="18"/>
  <c r="AU185" i="18"/>
  <c r="AU186" i="18" s="1"/>
  <c r="AU175" i="18"/>
  <c r="AU162" i="18"/>
  <c r="AU163" i="18" s="1"/>
  <c r="AU153" i="18"/>
  <c r="AU154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X39" i="18" s="1"/>
  <c r="AU47" i="18"/>
  <c r="AU48" i="18" s="1"/>
  <c r="AU7" i="18"/>
  <c r="AU8" i="18" s="1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98" i="17"/>
  <c r="AT97" i="17"/>
  <c r="AU199" i="18" l="1"/>
  <c r="AU200" i="18"/>
  <c r="AV73" i="17"/>
  <c r="AV72" i="17"/>
  <c r="AW74" i="17"/>
  <c r="AY64" i="17"/>
  <c r="AZ66" i="17"/>
  <c r="AZ65" i="17" s="1"/>
  <c r="AX4" i="17"/>
  <c r="AX69" i="17" s="1"/>
  <c r="AJ129" i="20"/>
  <c r="AK125" i="20" s="1"/>
  <c r="AK126" i="20" s="1"/>
  <c r="AJ126" i="20"/>
  <c r="AF134" i="20"/>
  <c r="AY99" i="20"/>
  <c r="AX100" i="20"/>
  <c r="AW109" i="20"/>
  <c r="AW111" i="20" s="1"/>
  <c r="AZ124" i="20"/>
  <c r="AZ76" i="20"/>
  <c r="AZ77" i="20" s="1"/>
  <c r="AZ78" i="20" s="1"/>
  <c r="AZ53" i="20"/>
  <c r="AZ55" i="20" s="1"/>
  <c r="AZ56" i="20"/>
  <c r="AZ35" i="20"/>
  <c r="AX40" i="20"/>
  <c r="AX38" i="20"/>
  <c r="AX41" i="20" s="1"/>
  <c r="AX36" i="20"/>
  <c r="AY34" i="20"/>
  <c r="AY37" i="20"/>
  <c r="AW42" i="20"/>
  <c r="BA52" i="20"/>
  <c r="BA54" i="20" s="1"/>
  <c r="AX21" i="20"/>
  <c r="AZ13" i="20"/>
  <c r="AZ14" i="20"/>
  <c r="AZ16" i="20"/>
  <c r="AY19" i="20"/>
  <c r="AY15" i="20"/>
  <c r="AY17" i="20" s="1"/>
  <c r="AY20" i="20" s="1"/>
  <c r="AZ33" i="20"/>
  <c r="BA12" i="20"/>
  <c r="AV219" i="18"/>
  <c r="AU220" i="18"/>
  <c r="AY213" i="18"/>
  <c r="AX215" i="18"/>
  <c r="AX216" i="18"/>
  <c r="AX217" i="18"/>
  <c r="AV198" i="18"/>
  <c r="AU176" i="18"/>
  <c r="AU177" i="18"/>
  <c r="AV185" i="18"/>
  <c r="AV186" i="18" s="1"/>
  <c r="AV175" i="18"/>
  <c r="AV162" i="18"/>
  <c r="AV163" i="18" s="1"/>
  <c r="AV153" i="18"/>
  <c r="AV154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Y39" i="18" s="1"/>
  <c r="AV47" i="18"/>
  <c r="AV48" i="18" s="1"/>
  <c r="AV7" i="18"/>
  <c r="AV8" i="18" s="1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98" i="17"/>
  <c r="AU97" i="17"/>
  <c r="AV200" i="18" l="1"/>
  <c r="AV199" i="18"/>
  <c r="AX74" i="17"/>
  <c r="AW73" i="17"/>
  <c r="AW72" i="17"/>
  <c r="BA66" i="17"/>
  <c r="BA65" i="17" s="1"/>
  <c r="AZ64" i="17"/>
  <c r="AY4" i="17"/>
  <c r="AY69" i="17" s="1"/>
  <c r="AK128" i="20"/>
  <c r="AX109" i="20"/>
  <c r="AX111" i="20" s="1"/>
  <c r="AZ99" i="20"/>
  <c r="AY100" i="20"/>
  <c r="AY101" i="20" s="1"/>
  <c r="AY110" i="20" s="1"/>
  <c r="AX101" i="20"/>
  <c r="AX110" i="20" s="1"/>
  <c r="AG133" i="20"/>
  <c r="AG132" i="20"/>
  <c r="BA124" i="20"/>
  <c r="BA76" i="20"/>
  <c r="BA77" i="20" s="1"/>
  <c r="BA78" i="20" s="1"/>
  <c r="BA35" i="20"/>
  <c r="BA56" i="20"/>
  <c r="AY40" i="20"/>
  <c r="AY38" i="20"/>
  <c r="AY41" i="20" s="1"/>
  <c r="AY36" i="20"/>
  <c r="AZ34" i="20"/>
  <c r="AZ37" i="20"/>
  <c r="AX42" i="20"/>
  <c r="BA53" i="20"/>
  <c r="BA55" i="20" s="1"/>
  <c r="AY21" i="20"/>
  <c r="BB52" i="20"/>
  <c r="BB54" i="20" s="1"/>
  <c r="AZ15" i="20"/>
  <c r="AZ17" i="20" s="1"/>
  <c r="AZ20" i="20" s="1"/>
  <c r="BA16" i="20"/>
  <c r="BA13" i="20"/>
  <c r="BA14" i="20"/>
  <c r="AZ19" i="20"/>
  <c r="BA33" i="20"/>
  <c r="BB12" i="20"/>
  <c r="AW219" i="18"/>
  <c r="AV220" i="18"/>
  <c r="AZ213" i="18"/>
  <c r="AY217" i="18"/>
  <c r="AY216" i="18"/>
  <c r="AY215" i="18"/>
  <c r="AW198" i="18"/>
  <c r="AV176" i="18"/>
  <c r="AV177" i="18"/>
  <c r="AW185" i="18"/>
  <c r="AW186" i="18" s="1"/>
  <c r="AW175" i="18"/>
  <c r="AW162" i="18"/>
  <c r="AW163" i="18" s="1"/>
  <c r="AW153" i="18"/>
  <c r="AW154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Z39" i="18" s="1"/>
  <c r="AW47" i="18"/>
  <c r="AW48" i="18" s="1"/>
  <c r="AW7" i="18"/>
  <c r="AW8" i="18" s="1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98" i="17"/>
  <c r="AV97" i="17"/>
  <c r="AW200" i="18" l="1"/>
  <c r="AW199" i="18"/>
  <c r="AX72" i="17"/>
  <c r="AY74" i="17"/>
  <c r="AX73" i="17"/>
  <c r="BB66" i="17"/>
  <c r="BB65" i="17" s="1"/>
  <c r="BA64" i="17"/>
  <c r="AZ4" i="17"/>
  <c r="AZ69" i="17" s="1"/>
  <c r="AK129" i="20"/>
  <c r="AL125" i="20" s="1"/>
  <c r="AL128" i="20" s="1"/>
  <c r="AY109" i="20"/>
  <c r="AY111" i="20" s="1"/>
  <c r="BA99" i="20"/>
  <c r="AZ100" i="20"/>
  <c r="AG134" i="20"/>
  <c r="AH133" i="20"/>
  <c r="BB124" i="20"/>
  <c r="BB76" i="20"/>
  <c r="BB77" i="20" s="1"/>
  <c r="BB78" i="20" s="1"/>
  <c r="AY42" i="20"/>
  <c r="BB35" i="20"/>
  <c r="BA37" i="20"/>
  <c r="BA34" i="20"/>
  <c r="AZ40" i="20"/>
  <c r="AZ38" i="20"/>
  <c r="AZ41" i="20" s="1"/>
  <c r="AZ36" i="20"/>
  <c r="BB56" i="20"/>
  <c r="BB53" i="20"/>
  <c r="BB55" i="20" s="1"/>
  <c r="BC52" i="20"/>
  <c r="BC54" i="20" s="1"/>
  <c r="AZ21" i="20"/>
  <c r="BB14" i="20"/>
  <c r="BB13" i="20"/>
  <c r="BB16" i="20"/>
  <c r="BA19" i="20"/>
  <c r="BA15" i="20"/>
  <c r="BA17" i="20" s="1"/>
  <c r="BA20" i="20" s="1"/>
  <c r="BB33" i="20"/>
  <c r="BC12" i="20"/>
  <c r="AX219" i="18"/>
  <c r="AW220" i="18"/>
  <c r="BA213" i="18"/>
  <c r="AZ217" i="18"/>
  <c r="AZ216" i="18"/>
  <c r="AZ215" i="18"/>
  <c r="AX198" i="18"/>
  <c r="AW176" i="18"/>
  <c r="AW177" i="18"/>
  <c r="AX185" i="18"/>
  <c r="AX186" i="18" s="1"/>
  <c r="AX175" i="18"/>
  <c r="AX162" i="18"/>
  <c r="AX163" i="18" s="1"/>
  <c r="AX153" i="18"/>
  <c r="AX154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BA39" i="18" s="1"/>
  <c r="AX47" i="18"/>
  <c r="AX48" i="18" s="1"/>
  <c r="AX7" i="18"/>
  <c r="AX8" i="18" s="1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98" i="17"/>
  <c r="AW97" i="17"/>
  <c r="AX200" i="18" l="1"/>
  <c r="AX199" i="18"/>
  <c r="AY72" i="17"/>
  <c r="AY73" i="17"/>
  <c r="AZ74" i="17"/>
  <c r="BC66" i="17"/>
  <c r="BC65" i="17" s="1"/>
  <c r="BB64" i="17"/>
  <c r="BA4" i="17"/>
  <c r="BA69" i="17" s="1"/>
  <c r="AL129" i="20"/>
  <c r="AM125" i="20" s="1"/>
  <c r="AM128" i="20" s="1"/>
  <c r="AL126" i="20"/>
  <c r="AZ109" i="20"/>
  <c r="AZ111" i="20" s="1"/>
  <c r="AZ101" i="20"/>
  <c r="AZ110" i="20" s="1"/>
  <c r="BB99" i="20"/>
  <c r="BA100" i="20"/>
  <c r="BA101" i="20" s="1"/>
  <c r="BA110" i="20" s="1"/>
  <c r="AH132" i="20"/>
  <c r="AH134" i="20" s="1"/>
  <c r="BC124" i="20"/>
  <c r="BC76" i="20"/>
  <c r="BC77" i="20" s="1"/>
  <c r="BC78" i="20" s="1"/>
  <c r="AZ42" i="20"/>
  <c r="BC53" i="20"/>
  <c r="BC55" i="20" s="1"/>
  <c r="BC35" i="20"/>
  <c r="BC56" i="20"/>
  <c r="BB37" i="20"/>
  <c r="BB34" i="20"/>
  <c r="BA40" i="20"/>
  <c r="BA36" i="20"/>
  <c r="BA38" i="20"/>
  <c r="BA41" i="20" s="1"/>
  <c r="BD52" i="20"/>
  <c r="BD54" i="20" s="1"/>
  <c r="BA21" i="20"/>
  <c r="BB19" i="20"/>
  <c r="BB15" i="20"/>
  <c r="BB17" i="20" s="1"/>
  <c r="BB20" i="20" s="1"/>
  <c r="BC13" i="20"/>
  <c r="BC14" i="20"/>
  <c r="BC16" i="20"/>
  <c r="BC33" i="20"/>
  <c r="BD12" i="20"/>
  <c r="AY219" i="18"/>
  <c r="AX220" i="18"/>
  <c r="BB213" i="18"/>
  <c r="BA216" i="18"/>
  <c r="BA217" i="18"/>
  <c r="BA215" i="18"/>
  <c r="AY198" i="18"/>
  <c r="AX177" i="18"/>
  <c r="AX176" i="18"/>
  <c r="AY185" i="18"/>
  <c r="AY186" i="18" s="1"/>
  <c r="AY175" i="18"/>
  <c r="AY162" i="18"/>
  <c r="AY163" i="18" s="1"/>
  <c r="AY153" i="18"/>
  <c r="AY154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B39" i="18" s="1"/>
  <c r="AY47" i="18"/>
  <c r="AY48" i="18" s="1"/>
  <c r="AY7" i="18"/>
  <c r="AY8" i="18" s="1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98" i="17"/>
  <c r="AX97" i="17"/>
  <c r="AY200" i="18" l="1"/>
  <c r="AY199" i="18"/>
  <c r="BA74" i="17"/>
  <c r="AZ72" i="17"/>
  <c r="AZ73" i="17"/>
  <c r="BC64" i="17"/>
  <c r="BD66" i="17"/>
  <c r="BD65" i="17" s="1"/>
  <c r="BB4" i="17"/>
  <c r="BB69" i="17" s="1"/>
  <c r="AM126" i="20"/>
  <c r="AM129" i="20"/>
  <c r="AN125" i="20" s="1"/>
  <c r="AN128" i="20" s="1"/>
  <c r="BA109" i="20"/>
  <c r="BA111" i="20" s="1"/>
  <c r="BC99" i="20"/>
  <c r="BB100" i="20"/>
  <c r="BD124" i="20"/>
  <c r="BA42" i="20"/>
  <c r="BD76" i="20"/>
  <c r="BD77" i="20" s="1"/>
  <c r="BD78" i="20" s="1"/>
  <c r="BB40" i="20"/>
  <c r="BB38" i="20"/>
  <c r="BB41" i="20" s="1"/>
  <c r="BB36" i="20"/>
  <c r="BD35" i="20"/>
  <c r="BD56" i="20"/>
  <c r="BC34" i="20"/>
  <c r="BC37" i="20"/>
  <c r="BD53" i="20"/>
  <c r="BD55" i="20" s="1"/>
  <c r="BB21" i="20"/>
  <c r="BE52" i="20"/>
  <c r="BE54" i="20" s="1"/>
  <c r="BD13" i="20"/>
  <c r="BD14" i="20"/>
  <c r="BD16" i="20"/>
  <c r="BC15" i="20"/>
  <c r="BC17" i="20" s="1"/>
  <c r="BC20" i="20" s="1"/>
  <c r="BC19" i="20"/>
  <c r="BD33" i="20"/>
  <c r="BE12" i="20"/>
  <c r="AZ219" i="18"/>
  <c r="AY220" i="18"/>
  <c r="BC213" i="18"/>
  <c r="BB217" i="18"/>
  <c r="BB215" i="18"/>
  <c r="BB216" i="18"/>
  <c r="AZ198" i="18"/>
  <c r="AY176" i="18"/>
  <c r="AY177" i="18"/>
  <c r="AZ185" i="18"/>
  <c r="AZ186" i="18" s="1"/>
  <c r="AZ175" i="18"/>
  <c r="AZ162" i="18"/>
  <c r="AZ163" i="18" s="1"/>
  <c r="AZ153" i="18"/>
  <c r="AZ154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C39" i="18" s="1"/>
  <c r="AZ47" i="18"/>
  <c r="AZ48" i="18" s="1"/>
  <c r="AZ7" i="18"/>
  <c r="AZ8" i="18" s="1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98" i="17"/>
  <c r="AY97" i="17"/>
  <c r="AZ200" i="18" l="1"/>
  <c r="AZ199" i="18"/>
  <c r="BB74" i="17"/>
  <c r="BA73" i="17"/>
  <c r="BA72" i="17"/>
  <c r="BD64" i="17"/>
  <c r="BE66" i="17"/>
  <c r="BE65" i="17" s="1"/>
  <c r="BC4" i="17"/>
  <c r="BC69" i="17" s="1"/>
  <c r="AN126" i="20"/>
  <c r="AN129" i="20"/>
  <c r="AO125" i="20" s="1"/>
  <c r="AO126" i="20" s="1"/>
  <c r="BB109" i="20"/>
  <c r="BB111" i="20" s="1"/>
  <c r="BB101" i="20"/>
  <c r="BB110" i="20" s="1"/>
  <c r="BD99" i="20"/>
  <c r="BC100" i="20"/>
  <c r="AI132" i="20"/>
  <c r="AI133" i="20"/>
  <c r="BE124" i="20"/>
  <c r="BE76" i="20"/>
  <c r="BE77" i="20" s="1"/>
  <c r="BE78" i="20" s="1"/>
  <c r="BB42" i="20"/>
  <c r="BE56" i="20"/>
  <c r="BE53" i="20"/>
  <c r="BE55" i="20" s="1"/>
  <c r="BD34" i="20"/>
  <c r="BD37" i="20"/>
  <c r="BE35" i="20"/>
  <c r="BC40" i="20"/>
  <c r="BC36" i="20"/>
  <c r="BC38" i="20"/>
  <c r="BC41" i="20" s="1"/>
  <c r="BF52" i="20"/>
  <c r="BF54" i="20" s="1"/>
  <c r="BC21" i="20"/>
  <c r="BE16" i="20"/>
  <c r="BE14" i="20"/>
  <c r="BE13" i="20"/>
  <c r="BD19" i="20"/>
  <c r="BD15" i="20"/>
  <c r="BD17" i="20" s="1"/>
  <c r="BD20" i="20" s="1"/>
  <c r="BE33" i="20"/>
  <c r="BF12" i="20"/>
  <c r="BA219" i="18"/>
  <c r="AZ220" i="18"/>
  <c r="BD213" i="18"/>
  <c r="BC217" i="18"/>
  <c r="BC216" i="18"/>
  <c r="BC215" i="18"/>
  <c r="BA198" i="18"/>
  <c r="AZ177" i="18"/>
  <c r="AZ176" i="18"/>
  <c r="BA185" i="18"/>
  <c r="BA186" i="18" s="1"/>
  <c r="BA175" i="18"/>
  <c r="BA162" i="18"/>
  <c r="BA163" i="18" s="1"/>
  <c r="BA153" i="18"/>
  <c r="BA154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D39" i="18" s="1"/>
  <c r="BA47" i="18"/>
  <c r="BA48" i="18" s="1"/>
  <c r="BA7" i="18"/>
  <c r="BA8" i="18" s="1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98" i="17"/>
  <c r="AZ97" i="17"/>
  <c r="BA199" i="18" l="1"/>
  <c r="BA200" i="18"/>
  <c r="BC74" i="17"/>
  <c r="BB72" i="17"/>
  <c r="BB73" i="17"/>
  <c r="BF66" i="17"/>
  <c r="BF65" i="17" s="1"/>
  <c r="BE64" i="17"/>
  <c r="BD4" i="17"/>
  <c r="BD69" i="17" s="1"/>
  <c r="AO128" i="20"/>
  <c r="AI134" i="20"/>
  <c r="BC101" i="20"/>
  <c r="BC110" i="20" s="1"/>
  <c r="BC109" i="20"/>
  <c r="BC111" i="20" s="1"/>
  <c r="BE99" i="20"/>
  <c r="BD100" i="20"/>
  <c r="BD101" i="20" s="1"/>
  <c r="BD110" i="20" s="1"/>
  <c r="BF124" i="20"/>
  <c r="BF76" i="20"/>
  <c r="BF77" i="20" s="1"/>
  <c r="BF78" i="20" s="1"/>
  <c r="BC42" i="20"/>
  <c r="BF56" i="20"/>
  <c r="BF53" i="20"/>
  <c r="BF55" i="20" s="1"/>
  <c r="BE37" i="20"/>
  <c r="BE34" i="20"/>
  <c r="BF35" i="20"/>
  <c r="BD40" i="20"/>
  <c r="BD38" i="20"/>
  <c r="BD41" i="20" s="1"/>
  <c r="BD36" i="20"/>
  <c r="BD21" i="20"/>
  <c r="BG52" i="20"/>
  <c r="BG54" i="20" s="1"/>
  <c r="BF13" i="20"/>
  <c r="BF14" i="20"/>
  <c r="BF16" i="20"/>
  <c r="BE19" i="20"/>
  <c r="BE15" i="20"/>
  <c r="BE17" i="20" s="1"/>
  <c r="BE20" i="20" s="1"/>
  <c r="BF33" i="20"/>
  <c r="BG12" i="20"/>
  <c r="BB219" i="18"/>
  <c r="BA220" i="18"/>
  <c r="BE213" i="18"/>
  <c r="BD217" i="18"/>
  <c r="BD216" i="18"/>
  <c r="BD215" i="18"/>
  <c r="BB198" i="18"/>
  <c r="BA176" i="18"/>
  <c r="BA177" i="18"/>
  <c r="BB185" i="18"/>
  <c r="BB186" i="18" s="1"/>
  <c r="BB175" i="18"/>
  <c r="BB162" i="18"/>
  <c r="BB163" i="18" s="1"/>
  <c r="BB153" i="18"/>
  <c r="BB154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E39" i="18" s="1"/>
  <c r="BB47" i="18"/>
  <c r="BB48" i="18" s="1"/>
  <c r="BB7" i="18"/>
  <c r="BB8" i="18" s="1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98" i="17"/>
  <c r="BA97" i="17"/>
  <c r="BB200" i="18" l="1"/>
  <c r="BB199" i="18"/>
  <c r="BC72" i="17"/>
  <c r="BC73" i="17"/>
  <c r="BD74" i="17"/>
  <c r="BG66" i="17"/>
  <c r="BG65" i="17" s="1"/>
  <c r="BF64" i="17"/>
  <c r="BE4" i="17"/>
  <c r="BE69" i="17" s="1"/>
  <c r="AO129" i="20"/>
  <c r="AP125" i="20" s="1"/>
  <c r="AP126" i="20" s="1"/>
  <c r="BD109" i="20"/>
  <c r="BD111" i="20" s="1"/>
  <c r="BF99" i="20"/>
  <c r="BE100" i="20"/>
  <c r="AJ132" i="20"/>
  <c r="AJ133" i="20"/>
  <c r="BG124" i="20"/>
  <c r="BG76" i="20"/>
  <c r="BG77" i="20" s="1"/>
  <c r="BG78" i="20" s="1"/>
  <c r="BG56" i="20"/>
  <c r="BG53" i="20"/>
  <c r="BG55" i="20" s="1"/>
  <c r="BG35" i="20"/>
  <c r="BD42" i="20"/>
  <c r="BF37" i="20"/>
  <c r="BF34" i="20"/>
  <c r="BE40" i="20"/>
  <c r="BE38" i="20"/>
  <c r="BE41" i="20" s="1"/>
  <c r="BE36" i="20"/>
  <c r="BE21" i="20"/>
  <c r="BH52" i="20"/>
  <c r="BH54" i="20" s="1"/>
  <c r="BF15" i="20"/>
  <c r="BF17" i="20" s="1"/>
  <c r="BF20" i="20" s="1"/>
  <c r="BF19" i="20"/>
  <c r="BG13" i="20"/>
  <c r="BG14" i="20"/>
  <c r="BG16" i="20"/>
  <c r="BG33" i="20"/>
  <c r="BH12" i="20"/>
  <c r="BC219" i="18"/>
  <c r="BB220" i="18"/>
  <c r="BF213" i="18"/>
  <c r="BE217" i="18"/>
  <c r="BE216" i="18"/>
  <c r="BE215" i="18"/>
  <c r="BC198" i="18"/>
  <c r="BB177" i="18"/>
  <c r="BB176" i="18"/>
  <c r="BC185" i="18"/>
  <c r="BC186" i="18" s="1"/>
  <c r="BC175" i="18"/>
  <c r="BC162" i="18"/>
  <c r="BC163" i="18" s="1"/>
  <c r="BC153" i="18"/>
  <c r="BC154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F39" i="18" s="1"/>
  <c r="BC47" i="18"/>
  <c r="BC48" i="18" s="1"/>
  <c r="BC7" i="18"/>
  <c r="BC8" i="18" s="1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98" i="17"/>
  <c r="BB97" i="17"/>
  <c r="BC200" i="18" l="1"/>
  <c r="BC199" i="18"/>
  <c r="BD72" i="17"/>
  <c r="BD73" i="17"/>
  <c r="BE74" i="17"/>
  <c r="BG64" i="17"/>
  <c r="BH66" i="17"/>
  <c r="BH65" i="17" s="1"/>
  <c r="BF4" i="17"/>
  <c r="BF69" i="17" s="1"/>
  <c r="AP128" i="20"/>
  <c r="BE109" i="20"/>
  <c r="BE111" i="20" s="1"/>
  <c r="BE101" i="20"/>
  <c r="BE110" i="20" s="1"/>
  <c r="BG99" i="20"/>
  <c r="BF100" i="20"/>
  <c r="BF101" i="20" s="1"/>
  <c r="BF110" i="20" s="1"/>
  <c r="AJ134" i="20"/>
  <c r="BH124" i="20"/>
  <c r="BE42" i="20"/>
  <c r="BH76" i="20"/>
  <c r="BH77" i="20" s="1"/>
  <c r="BH78" i="20" s="1"/>
  <c r="BH53" i="20"/>
  <c r="BH55" i="20" s="1"/>
  <c r="BH35" i="20"/>
  <c r="BG34" i="20"/>
  <c r="BG37" i="20"/>
  <c r="BH56" i="20"/>
  <c r="BF40" i="20"/>
  <c r="BF36" i="20"/>
  <c r="BF38" i="20"/>
  <c r="BF41" i="20" s="1"/>
  <c r="BI52" i="20"/>
  <c r="BI54" i="20" s="1"/>
  <c r="BF21" i="20"/>
  <c r="BH13" i="20"/>
  <c r="BH14" i="20"/>
  <c r="BH16" i="20"/>
  <c r="BG19" i="20"/>
  <c r="BG15" i="20"/>
  <c r="BG17" i="20" s="1"/>
  <c r="BG20" i="20" s="1"/>
  <c r="BH33" i="20"/>
  <c r="BI12" i="20"/>
  <c r="BD219" i="18"/>
  <c r="BC220" i="18"/>
  <c r="BG213" i="18"/>
  <c r="BF216" i="18"/>
  <c r="BF215" i="18"/>
  <c r="BF217" i="18"/>
  <c r="BD198" i="18"/>
  <c r="BC176" i="18"/>
  <c r="BC177" i="18"/>
  <c r="BD185" i="18"/>
  <c r="BD186" i="18" s="1"/>
  <c r="BD175" i="18"/>
  <c r="BD162" i="18"/>
  <c r="BD163" i="18" s="1"/>
  <c r="BD153" i="18"/>
  <c r="BD154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D47" i="18"/>
  <c r="BD48" i="18" s="1"/>
  <c r="BD7" i="18"/>
  <c r="BD8" i="18" s="1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98" i="17"/>
  <c r="BC97" i="17"/>
  <c r="BD200" i="18" l="1"/>
  <c r="BD199" i="18"/>
  <c r="BF74" i="17"/>
  <c r="BE72" i="17"/>
  <c r="BE73" i="17"/>
  <c r="BH64" i="17"/>
  <c r="BI66" i="17"/>
  <c r="BI65" i="17" s="1"/>
  <c r="BG4" i="17"/>
  <c r="BG69" i="17" s="1"/>
  <c r="AP129" i="20"/>
  <c r="AQ125" i="20" s="1"/>
  <c r="AQ128" i="20" s="1"/>
  <c r="BF109" i="20"/>
  <c r="BF111" i="20" s="1"/>
  <c r="BH99" i="20"/>
  <c r="BG100" i="20"/>
  <c r="BG101" i="20" s="1"/>
  <c r="BG110" i="20" s="1"/>
  <c r="AK133" i="20"/>
  <c r="BI124" i="20"/>
  <c r="BI76" i="20"/>
  <c r="BI77" i="20" s="1"/>
  <c r="BI78" i="20" s="1"/>
  <c r="BF42" i="20"/>
  <c r="BG40" i="20"/>
  <c r="BG36" i="20"/>
  <c r="BG38" i="20"/>
  <c r="BG41" i="20" s="1"/>
  <c r="BI35" i="20"/>
  <c r="BI56" i="20"/>
  <c r="BI53" i="20"/>
  <c r="BI55" i="20" s="1"/>
  <c r="BH34" i="20"/>
  <c r="BH37" i="20"/>
  <c r="BJ52" i="20"/>
  <c r="BJ54" i="20" s="1"/>
  <c r="BI16" i="20"/>
  <c r="BI13" i="20"/>
  <c r="BI14" i="20"/>
  <c r="BG21" i="20"/>
  <c r="BH19" i="20"/>
  <c r="BH15" i="20"/>
  <c r="BH17" i="20" s="1"/>
  <c r="BH20" i="20" s="1"/>
  <c r="BI33" i="20"/>
  <c r="BJ12" i="20"/>
  <c r="BE219" i="18"/>
  <c r="BD220" i="18"/>
  <c r="BH213" i="18"/>
  <c r="BG217" i="18"/>
  <c r="BG216" i="18"/>
  <c r="BG215" i="18"/>
  <c r="BE198" i="18"/>
  <c r="BD176" i="18"/>
  <c r="BD177" i="18"/>
  <c r="BE185" i="18"/>
  <c r="BE186" i="18" s="1"/>
  <c r="BE175" i="18"/>
  <c r="BE162" i="18"/>
  <c r="BE163" i="18" s="1"/>
  <c r="BE153" i="18"/>
  <c r="BE154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H39" i="18" s="1"/>
  <c r="BE47" i="18"/>
  <c r="BE48" i="18" s="1"/>
  <c r="BE7" i="18"/>
  <c r="BE8" i="18" s="1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98" i="17"/>
  <c r="BD97" i="17"/>
  <c r="BE200" i="18" l="1"/>
  <c r="BE199" i="18"/>
  <c r="BF73" i="17"/>
  <c r="BG74" i="17"/>
  <c r="BF72" i="17"/>
  <c r="BJ66" i="17"/>
  <c r="BJ65" i="17" s="1"/>
  <c r="BI64" i="17"/>
  <c r="BH4" i="17"/>
  <c r="BH69" i="17" s="1"/>
  <c r="AQ126" i="20"/>
  <c r="AQ129" i="20"/>
  <c r="AR125" i="20" s="1"/>
  <c r="AR128" i="20" s="1"/>
  <c r="BG42" i="20"/>
  <c r="BG109" i="20"/>
  <c r="BG111" i="20" s="1"/>
  <c r="BI99" i="20"/>
  <c r="BH100" i="20"/>
  <c r="BH101" i="20" s="1"/>
  <c r="BH110" i="20" s="1"/>
  <c r="AK132" i="20"/>
  <c r="AK134" i="20" s="1"/>
  <c r="BJ124" i="20"/>
  <c r="BJ76" i="20"/>
  <c r="BJ77" i="20" s="1"/>
  <c r="BJ78" i="20" s="1"/>
  <c r="BJ35" i="20"/>
  <c r="BH40" i="20"/>
  <c r="BH38" i="20"/>
  <c r="BH41" i="20" s="1"/>
  <c r="BH36" i="20"/>
  <c r="BI37" i="20"/>
  <c r="BI34" i="20"/>
  <c r="BJ56" i="20"/>
  <c r="BJ53" i="20"/>
  <c r="BJ55" i="20" s="1"/>
  <c r="BK52" i="20"/>
  <c r="BK54" i="20" s="1"/>
  <c r="BH21" i="20"/>
  <c r="BI19" i="20"/>
  <c r="BI15" i="20"/>
  <c r="BI17" i="20" s="1"/>
  <c r="BI20" i="20" s="1"/>
  <c r="BJ14" i="20"/>
  <c r="BJ13" i="20"/>
  <c r="BJ16" i="20"/>
  <c r="BJ33" i="20"/>
  <c r="BK12" i="20"/>
  <c r="BF219" i="18"/>
  <c r="BE220" i="18"/>
  <c r="BI213" i="18"/>
  <c r="BH217" i="18"/>
  <c r="BH216" i="18"/>
  <c r="BH215" i="18"/>
  <c r="BF198" i="18"/>
  <c r="BE176" i="18"/>
  <c r="BE177" i="18"/>
  <c r="BF185" i="18"/>
  <c r="BF186" i="18" s="1"/>
  <c r="BF175" i="18"/>
  <c r="BF162" i="18"/>
  <c r="BF163" i="18" s="1"/>
  <c r="BF153" i="18"/>
  <c r="BF154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I39" i="18" s="1"/>
  <c r="BF47" i="18"/>
  <c r="BF48" i="18" s="1"/>
  <c r="BF7" i="18"/>
  <c r="BF8" i="18" s="1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98" i="17"/>
  <c r="BE97" i="17"/>
  <c r="BF200" i="18" l="1"/>
  <c r="BF199" i="18"/>
  <c r="BG73" i="17"/>
  <c r="BG72" i="17"/>
  <c r="BH74" i="17"/>
  <c r="BK66" i="17"/>
  <c r="BK65" i="17" s="1"/>
  <c r="BJ64" i="17"/>
  <c r="BI4" i="17"/>
  <c r="BI69" i="17" s="1"/>
  <c r="AR126" i="20"/>
  <c r="AR129" i="20"/>
  <c r="AS125" i="20" s="1"/>
  <c r="AS126" i="20" s="1"/>
  <c r="BH109" i="20"/>
  <c r="BH111" i="20" s="1"/>
  <c r="BJ99" i="20"/>
  <c r="BI100" i="20"/>
  <c r="BI101" i="20" s="1"/>
  <c r="BI110" i="20" s="1"/>
  <c r="BK124" i="20"/>
  <c r="BK76" i="20"/>
  <c r="BK77" i="20" s="1"/>
  <c r="BK78" i="20" s="1"/>
  <c r="BI40" i="20"/>
  <c r="BI38" i="20"/>
  <c r="BI41" i="20" s="1"/>
  <c r="BI36" i="20"/>
  <c r="BK35" i="20"/>
  <c r="BK56" i="20"/>
  <c r="BK53" i="20"/>
  <c r="BK55" i="20" s="1"/>
  <c r="BJ37" i="20"/>
  <c r="BJ34" i="20"/>
  <c r="BH42" i="20"/>
  <c r="BL52" i="20"/>
  <c r="BL54" i="20" s="1"/>
  <c r="BI21" i="20"/>
  <c r="BJ19" i="20"/>
  <c r="BJ15" i="20"/>
  <c r="BJ17" i="20" s="1"/>
  <c r="BJ20" i="20" s="1"/>
  <c r="BK13" i="20"/>
  <c r="BK14" i="20"/>
  <c r="BK16" i="20"/>
  <c r="BK33" i="20"/>
  <c r="BL12" i="20"/>
  <c r="BG219" i="18"/>
  <c r="BF220" i="18"/>
  <c r="BJ213" i="18"/>
  <c r="BI216" i="18"/>
  <c r="BI217" i="18"/>
  <c r="BI215" i="18"/>
  <c r="BG198" i="18"/>
  <c r="BF177" i="18"/>
  <c r="BF176" i="18"/>
  <c r="BG185" i="18"/>
  <c r="BG186" i="18" s="1"/>
  <c r="BG175" i="18"/>
  <c r="BG162" i="18"/>
  <c r="BG163" i="18" s="1"/>
  <c r="BG153" i="18"/>
  <c r="BG154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J39" i="18" s="1"/>
  <c r="BG47" i="18"/>
  <c r="BG48" i="18" s="1"/>
  <c r="BG7" i="18"/>
  <c r="BG8" i="18" s="1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98" i="17"/>
  <c r="BF97" i="17"/>
  <c r="BG199" i="18" l="1"/>
  <c r="BG200" i="18"/>
  <c r="BH72" i="17"/>
  <c r="BH73" i="17"/>
  <c r="BI74" i="17"/>
  <c r="BK64" i="17"/>
  <c r="BL66" i="17"/>
  <c r="BL65" i="17" s="1"/>
  <c r="BJ4" i="17"/>
  <c r="BJ69" i="17" s="1"/>
  <c r="AS128" i="20"/>
  <c r="BI109" i="20"/>
  <c r="BI111" i="20" s="1"/>
  <c r="BK99" i="20"/>
  <c r="BJ100" i="20"/>
  <c r="BJ101" i="20" s="1"/>
  <c r="BJ110" i="20" s="1"/>
  <c r="AL133" i="20"/>
  <c r="BL124" i="20"/>
  <c r="BI42" i="20"/>
  <c r="BL76" i="20"/>
  <c r="BL77" i="20" s="1"/>
  <c r="BL78" i="20" s="1"/>
  <c r="BL35" i="20"/>
  <c r="BL56" i="20"/>
  <c r="BJ40" i="20"/>
  <c r="BJ38" i="20"/>
  <c r="BJ41" i="20" s="1"/>
  <c r="BJ36" i="20"/>
  <c r="BK34" i="20"/>
  <c r="BK37" i="20"/>
  <c r="BL53" i="20"/>
  <c r="BL55" i="20" s="1"/>
  <c r="BJ21" i="20"/>
  <c r="BM52" i="20"/>
  <c r="BM54" i="20" s="1"/>
  <c r="BK15" i="20"/>
  <c r="BK17" i="20" s="1"/>
  <c r="BK20" i="20" s="1"/>
  <c r="BL13" i="20"/>
  <c r="BL14" i="20"/>
  <c r="BL16" i="20"/>
  <c r="BK19" i="20"/>
  <c r="BL33" i="20"/>
  <c r="BM12" i="20"/>
  <c r="BH219" i="18"/>
  <c r="BG220" i="18"/>
  <c r="BK213" i="18"/>
  <c r="BJ215" i="18"/>
  <c r="BJ216" i="18"/>
  <c r="BJ217" i="18"/>
  <c r="BH198" i="18"/>
  <c r="BG176" i="18"/>
  <c r="BG177" i="18"/>
  <c r="BH185" i="18"/>
  <c r="BH186" i="18" s="1"/>
  <c r="BH175" i="18"/>
  <c r="BH162" i="18"/>
  <c r="BH163" i="18" s="1"/>
  <c r="BH153" i="18"/>
  <c r="BH154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K39" i="18" s="1"/>
  <c r="BH47" i="18"/>
  <c r="BH48" i="18" s="1"/>
  <c r="BH7" i="18"/>
  <c r="BH8" i="18" s="1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98" i="17"/>
  <c r="BG97" i="17"/>
  <c r="BH200" i="18" l="1"/>
  <c r="BH199" i="18"/>
  <c r="BJ74" i="17"/>
  <c r="BI73" i="17"/>
  <c r="BI72" i="17"/>
  <c r="BL64" i="17"/>
  <c r="BM66" i="17"/>
  <c r="BM65" i="17" s="1"/>
  <c r="BK4" i="17"/>
  <c r="BK69" i="17" s="1"/>
  <c r="AS129" i="20"/>
  <c r="AT125" i="20" s="1"/>
  <c r="AT126" i="20" s="1"/>
  <c r="BL99" i="20"/>
  <c r="BK100" i="20"/>
  <c r="BJ109" i="20"/>
  <c r="BJ111" i="20" s="1"/>
  <c r="AL132" i="20"/>
  <c r="AL134" i="20" s="1"/>
  <c r="BM124" i="20"/>
  <c r="BM76" i="20"/>
  <c r="BM77" i="20" s="1"/>
  <c r="BM78" i="20" s="1"/>
  <c r="BJ42" i="20"/>
  <c r="BM56" i="20"/>
  <c r="BM53" i="20"/>
  <c r="BM55" i="20" s="1"/>
  <c r="BL34" i="20"/>
  <c r="BL37" i="20"/>
  <c r="BM35" i="20"/>
  <c r="BK40" i="20"/>
  <c r="BK36" i="20"/>
  <c r="BK38" i="20"/>
  <c r="BK41" i="20" s="1"/>
  <c r="BN52" i="20"/>
  <c r="BN54" i="20" s="1"/>
  <c r="BK21" i="20"/>
  <c r="BM16" i="20"/>
  <c r="BM14" i="20"/>
  <c r="BM13" i="20"/>
  <c r="BL19" i="20"/>
  <c r="BL15" i="20"/>
  <c r="BL17" i="20" s="1"/>
  <c r="BL20" i="20" s="1"/>
  <c r="BM33" i="20"/>
  <c r="BN12" i="20"/>
  <c r="BI219" i="18"/>
  <c r="BH220" i="18"/>
  <c r="BL213" i="18"/>
  <c r="BK217" i="18"/>
  <c r="BK216" i="18"/>
  <c r="BK215" i="18"/>
  <c r="BI198" i="18"/>
  <c r="BH177" i="18"/>
  <c r="BH176" i="18"/>
  <c r="BI185" i="18"/>
  <c r="BI186" i="18" s="1"/>
  <c r="BI175" i="18"/>
  <c r="BI162" i="18"/>
  <c r="BI163" i="18" s="1"/>
  <c r="BI153" i="18"/>
  <c r="BI154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L39" i="18" s="1"/>
  <c r="BI47" i="18"/>
  <c r="BI48" i="18" s="1"/>
  <c r="BI7" i="18"/>
  <c r="BI8" i="18" s="1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98" i="17"/>
  <c r="BH97" i="17"/>
  <c r="BI200" i="18" l="1"/>
  <c r="BI199" i="18"/>
  <c r="BJ72" i="17"/>
  <c r="BJ73" i="17"/>
  <c r="BK74" i="17"/>
  <c r="BN66" i="17"/>
  <c r="BN65" i="17" s="1"/>
  <c r="BM64" i="17"/>
  <c r="AT128" i="20"/>
  <c r="AT129" i="20" s="1"/>
  <c r="AU125" i="20" s="1"/>
  <c r="AU128" i="20" s="1"/>
  <c r="BL4" i="17"/>
  <c r="BL69" i="17" s="1"/>
  <c r="BK101" i="20"/>
  <c r="BK110" i="20" s="1"/>
  <c r="BK109" i="20"/>
  <c r="BK111" i="20" s="1"/>
  <c r="BM99" i="20"/>
  <c r="BL100" i="20"/>
  <c r="BN124" i="20"/>
  <c r="BN76" i="20"/>
  <c r="BN77" i="20" s="1"/>
  <c r="BN78" i="20" s="1"/>
  <c r="BN35" i="20"/>
  <c r="BL40" i="20"/>
  <c r="BL36" i="20"/>
  <c r="BL38" i="20"/>
  <c r="BL41" i="20" s="1"/>
  <c r="BM37" i="20"/>
  <c r="BM34" i="20"/>
  <c r="BN56" i="20"/>
  <c r="BN53" i="20"/>
  <c r="BN55" i="20" s="1"/>
  <c r="BK42" i="20"/>
  <c r="BO52" i="20"/>
  <c r="BO54" i="20" s="1"/>
  <c r="BL21" i="20"/>
  <c r="BN13" i="20"/>
  <c r="BN14" i="20"/>
  <c r="BN16" i="20"/>
  <c r="BM15" i="20"/>
  <c r="BM17" i="20" s="1"/>
  <c r="BM20" i="20" s="1"/>
  <c r="BM19" i="20"/>
  <c r="BN33" i="20"/>
  <c r="BO12" i="20"/>
  <c r="BJ219" i="18"/>
  <c r="BI220" i="18"/>
  <c r="BM213" i="18"/>
  <c r="BL217" i="18"/>
  <c r="BL216" i="18"/>
  <c r="BL215" i="18"/>
  <c r="BJ198" i="18"/>
  <c r="BI176" i="18"/>
  <c r="BI177" i="18"/>
  <c r="BJ185" i="18"/>
  <c r="BJ186" i="18" s="1"/>
  <c r="BJ175" i="18"/>
  <c r="BJ162" i="18"/>
  <c r="BJ163" i="18" s="1"/>
  <c r="BJ153" i="18"/>
  <c r="BJ154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M39" i="18" s="1"/>
  <c r="BJ47" i="18"/>
  <c r="BJ48" i="18" s="1"/>
  <c r="BJ7" i="18"/>
  <c r="BJ8" i="18" s="1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98" i="17"/>
  <c r="BI97" i="17"/>
  <c r="BJ200" i="18" l="1"/>
  <c r="BJ199" i="18"/>
  <c r="BK73" i="17"/>
  <c r="BL74" i="17"/>
  <c r="BK72" i="17"/>
  <c r="BO66" i="17"/>
  <c r="BO65" i="17" s="1"/>
  <c r="BN64" i="17"/>
  <c r="AU126" i="20"/>
  <c r="BM4" i="17"/>
  <c r="BM69" i="17" s="1"/>
  <c r="AU129" i="20"/>
  <c r="AV125" i="20" s="1"/>
  <c r="AV128" i="20" s="1"/>
  <c r="BL109" i="20"/>
  <c r="BL111" i="20" s="1"/>
  <c r="BN99" i="20"/>
  <c r="BM100" i="20"/>
  <c r="BM101" i="20" s="1"/>
  <c r="BM110" i="20" s="1"/>
  <c r="BL101" i="20"/>
  <c r="BL110" i="20" s="1"/>
  <c r="AM132" i="20"/>
  <c r="AM133" i="20"/>
  <c r="BO124" i="20"/>
  <c r="BO76" i="20"/>
  <c r="BO77" i="20" s="1"/>
  <c r="BO78" i="20" s="1"/>
  <c r="BO53" i="20"/>
  <c r="BO55" i="20" s="1"/>
  <c r="BN37" i="20"/>
  <c r="BN34" i="20"/>
  <c r="BM40" i="20"/>
  <c r="BM36" i="20"/>
  <c r="BM38" i="20"/>
  <c r="BM41" i="20" s="1"/>
  <c r="BO56" i="20"/>
  <c r="BL42" i="20"/>
  <c r="BO35" i="20"/>
  <c r="BP52" i="20"/>
  <c r="BP54" i="20" s="1"/>
  <c r="BN15" i="20"/>
  <c r="BN17" i="20" s="1"/>
  <c r="BN20" i="20" s="1"/>
  <c r="BO13" i="20"/>
  <c r="BO14" i="20"/>
  <c r="BO16" i="20"/>
  <c r="BM21" i="20"/>
  <c r="BN19" i="20"/>
  <c r="BO33" i="20"/>
  <c r="BP12" i="20"/>
  <c r="BK219" i="18"/>
  <c r="BJ220" i="18"/>
  <c r="BN213" i="18"/>
  <c r="BM217" i="18"/>
  <c r="BM216" i="18"/>
  <c r="BM215" i="18"/>
  <c r="BK198" i="18"/>
  <c r="BJ177" i="18"/>
  <c r="BJ176" i="18"/>
  <c r="BK185" i="18"/>
  <c r="BK186" i="18" s="1"/>
  <c r="BK175" i="18"/>
  <c r="BK162" i="18"/>
  <c r="BK163" i="18" s="1"/>
  <c r="BK153" i="18"/>
  <c r="BK154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N39" i="18" s="1"/>
  <c r="BK47" i="18"/>
  <c r="BK48" i="18" s="1"/>
  <c r="BK7" i="18"/>
  <c r="BK8" i="18" s="1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98" i="17"/>
  <c r="BJ97" i="17"/>
  <c r="BK200" i="18" l="1"/>
  <c r="BK199" i="18"/>
  <c r="BL72" i="17"/>
  <c r="BL73" i="17"/>
  <c r="BM74" i="17"/>
  <c r="BO64" i="17"/>
  <c r="BP66" i="17"/>
  <c r="BP65" i="17" s="1"/>
  <c r="BN4" i="17"/>
  <c r="BN69" i="17" s="1"/>
  <c r="AV126" i="20"/>
  <c r="AV129" i="20"/>
  <c r="AW125" i="20" s="1"/>
  <c r="AW126" i="20" s="1"/>
  <c r="BO99" i="20"/>
  <c r="BN100" i="20"/>
  <c r="BN101" i="20" s="1"/>
  <c r="BN110" i="20" s="1"/>
  <c r="BM109" i="20"/>
  <c r="BM111" i="20" s="1"/>
  <c r="AM134" i="20"/>
  <c r="BP124" i="20"/>
  <c r="BP76" i="20"/>
  <c r="BP77" i="20" s="1"/>
  <c r="BP78" i="20" s="1"/>
  <c r="BP56" i="20"/>
  <c r="BP53" i="20"/>
  <c r="BP55" i="20" s="1"/>
  <c r="BN40" i="20"/>
  <c r="BN36" i="20"/>
  <c r="BN38" i="20"/>
  <c r="BN41" i="20" s="1"/>
  <c r="BO34" i="20"/>
  <c r="BO37" i="20"/>
  <c r="BP35" i="20"/>
  <c r="BM42" i="20"/>
  <c r="BQ52" i="20"/>
  <c r="BQ54" i="20" s="1"/>
  <c r="BO15" i="20"/>
  <c r="BO17" i="20" s="1"/>
  <c r="BO20" i="20" s="1"/>
  <c r="BN21" i="20"/>
  <c r="BP13" i="20"/>
  <c r="BP14" i="20"/>
  <c r="BP16" i="20"/>
  <c r="BO19" i="20"/>
  <c r="BP33" i="20"/>
  <c r="BQ12" i="20"/>
  <c r="BL219" i="18"/>
  <c r="BK220" i="18"/>
  <c r="BO213" i="18"/>
  <c r="BN217" i="18"/>
  <c r="BN216" i="18"/>
  <c r="BN215" i="18"/>
  <c r="BL198" i="18"/>
  <c r="BK176" i="18"/>
  <c r="BK177" i="18"/>
  <c r="BL185" i="18"/>
  <c r="BL186" i="18" s="1"/>
  <c r="BL175" i="18"/>
  <c r="BL162" i="18"/>
  <c r="BL163" i="18" s="1"/>
  <c r="BL153" i="18"/>
  <c r="BL154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O39" i="18" s="1"/>
  <c r="BL47" i="18"/>
  <c r="BL48" i="18" s="1"/>
  <c r="BL7" i="18"/>
  <c r="BL8" i="18" s="1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98" i="17"/>
  <c r="BK97" i="17"/>
  <c r="BL200" i="18" l="1"/>
  <c r="BL199" i="18"/>
  <c r="BN74" i="17"/>
  <c r="BM73" i="17"/>
  <c r="BM72" i="17"/>
  <c r="BQ66" i="17"/>
  <c r="BQ65" i="17" s="1"/>
  <c r="BP64" i="17"/>
  <c r="AW128" i="20"/>
  <c r="AW129" i="20" s="1"/>
  <c r="AX125" i="20" s="1"/>
  <c r="AX126" i="20" s="1"/>
  <c r="BO4" i="17"/>
  <c r="BO69" i="17" s="1"/>
  <c r="BN109" i="20"/>
  <c r="BN111" i="20" s="1"/>
  <c r="BP99" i="20"/>
  <c r="BO100" i="20"/>
  <c r="AN132" i="20"/>
  <c r="AN133" i="20"/>
  <c r="BQ124" i="20"/>
  <c r="BN42" i="20"/>
  <c r="BQ76" i="20"/>
  <c r="BQ77" i="20" s="1"/>
  <c r="BQ78" i="20" s="1"/>
  <c r="BP34" i="20"/>
  <c r="BP37" i="20"/>
  <c r="BO40" i="20"/>
  <c r="BO38" i="20"/>
  <c r="BO41" i="20" s="1"/>
  <c r="BO36" i="20"/>
  <c r="BQ53" i="20"/>
  <c r="BQ55" i="20" s="1"/>
  <c r="BQ35" i="20"/>
  <c r="BQ56" i="20"/>
  <c r="BR52" i="20"/>
  <c r="BR54" i="20" s="1"/>
  <c r="BO21" i="20"/>
  <c r="BP19" i="20"/>
  <c r="BP15" i="20"/>
  <c r="BP17" i="20" s="1"/>
  <c r="BP20" i="20" s="1"/>
  <c r="BQ16" i="20"/>
  <c r="BQ13" i="20"/>
  <c r="BQ14" i="20"/>
  <c r="BQ33" i="20"/>
  <c r="BR12" i="20"/>
  <c r="BM219" i="18"/>
  <c r="BL220" i="18"/>
  <c r="BP213" i="18"/>
  <c r="BO217" i="18"/>
  <c r="BO216" i="18"/>
  <c r="BO215" i="18"/>
  <c r="BM198" i="18"/>
  <c r="BL176" i="18"/>
  <c r="BL177" i="18"/>
  <c r="BM185" i="18"/>
  <c r="BM186" i="18" s="1"/>
  <c r="BM175" i="18"/>
  <c r="BM162" i="18"/>
  <c r="BM163" i="18" s="1"/>
  <c r="BM153" i="18"/>
  <c r="BM154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P39" i="18" s="1"/>
  <c r="BM47" i="18"/>
  <c r="BM48" i="18" s="1"/>
  <c r="BM7" i="18"/>
  <c r="BM8" i="18" s="1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98" i="17"/>
  <c r="BL97" i="17"/>
  <c r="BM199" i="18" l="1"/>
  <c r="BM200" i="18"/>
  <c r="BN72" i="17"/>
  <c r="BN73" i="17"/>
  <c r="BO74" i="17"/>
  <c r="BR66" i="17"/>
  <c r="BR65" i="17" s="1"/>
  <c r="BQ64" i="17"/>
  <c r="AX128" i="20"/>
  <c r="AX129" i="20" s="1"/>
  <c r="AY125" i="20" s="1"/>
  <c r="AY128" i="20" s="1"/>
  <c r="BP4" i="17"/>
  <c r="BP69" i="17" s="1"/>
  <c r="BO42" i="20"/>
  <c r="BO109" i="20"/>
  <c r="BO111" i="20" s="1"/>
  <c r="BO101" i="20"/>
  <c r="BO110" i="20" s="1"/>
  <c r="BQ99" i="20"/>
  <c r="BP100" i="20"/>
  <c r="BP101" i="20" s="1"/>
  <c r="BP110" i="20" s="1"/>
  <c r="AN134" i="20"/>
  <c r="BR124" i="20"/>
  <c r="BR76" i="20"/>
  <c r="BR77" i="20" s="1"/>
  <c r="BR78" i="20" s="1"/>
  <c r="BR53" i="20"/>
  <c r="BR55" i="20" s="1"/>
  <c r="BR35" i="20"/>
  <c r="BR56" i="20"/>
  <c r="BQ37" i="20"/>
  <c r="BQ34" i="20"/>
  <c r="BP40" i="20"/>
  <c r="BP36" i="20"/>
  <c r="BP38" i="20"/>
  <c r="BP41" i="20" s="1"/>
  <c r="BP21" i="20"/>
  <c r="BS52" i="20"/>
  <c r="BS54" i="20" s="1"/>
  <c r="BR14" i="20"/>
  <c r="BR13" i="20"/>
  <c r="BR16" i="20"/>
  <c r="BQ19" i="20"/>
  <c r="BQ15" i="20"/>
  <c r="BQ17" i="20" s="1"/>
  <c r="BQ20" i="20" s="1"/>
  <c r="BR33" i="20"/>
  <c r="BS12" i="20"/>
  <c r="BN219" i="18"/>
  <c r="BM220" i="18"/>
  <c r="BQ213" i="18"/>
  <c r="BP217" i="18"/>
  <c r="BP216" i="18"/>
  <c r="BP215" i="18"/>
  <c r="BN198" i="18"/>
  <c r="BM176" i="18"/>
  <c r="BM177" i="18"/>
  <c r="BN185" i="18"/>
  <c r="BN186" i="18" s="1"/>
  <c r="BN175" i="18"/>
  <c r="BN162" i="18"/>
  <c r="BN163" i="18" s="1"/>
  <c r="BN153" i="18"/>
  <c r="BN154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Q39" i="18" s="1"/>
  <c r="BN47" i="18"/>
  <c r="BN48" i="18" s="1"/>
  <c r="BN7" i="18"/>
  <c r="BN8" i="18" s="1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98" i="17"/>
  <c r="BM97" i="17"/>
  <c r="BN200" i="18" l="1"/>
  <c r="BN199" i="18"/>
  <c r="BO73" i="17"/>
  <c r="BP74" i="17"/>
  <c r="BO72" i="17"/>
  <c r="BS66" i="17"/>
  <c r="BS65" i="17" s="1"/>
  <c r="BR64" i="17"/>
  <c r="BQ4" i="17"/>
  <c r="BQ69" i="17" s="1"/>
  <c r="AY129" i="20"/>
  <c r="AZ125" i="20" s="1"/>
  <c r="AZ128" i="20" s="1"/>
  <c r="AY126" i="20"/>
  <c r="BR99" i="20"/>
  <c r="BQ100" i="20"/>
  <c r="BP109" i="20"/>
  <c r="BP111" i="20" s="1"/>
  <c r="AO133" i="20"/>
  <c r="BS124" i="20"/>
  <c r="BP42" i="20"/>
  <c r="BS76" i="20"/>
  <c r="BS77" i="20" s="1"/>
  <c r="BS78" i="20" s="1"/>
  <c r="BS53" i="20"/>
  <c r="BS55" i="20" s="1"/>
  <c r="BS35" i="20"/>
  <c r="BR37" i="20"/>
  <c r="BR34" i="20"/>
  <c r="BQ40" i="20"/>
  <c r="BQ38" i="20"/>
  <c r="BQ41" i="20" s="1"/>
  <c r="BQ42" i="20" s="1"/>
  <c r="BQ36" i="20"/>
  <c r="BS56" i="20"/>
  <c r="BT52" i="20"/>
  <c r="BT54" i="20" s="1"/>
  <c r="BS13" i="20"/>
  <c r="BS14" i="20"/>
  <c r="BS16" i="20"/>
  <c r="BQ21" i="20"/>
  <c r="BR19" i="20"/>
  <c r="BR15" i="20"/>
  <c r="BR17" i="20" s="1"/>
  <c r="BR20" i="20" s="1"/>
  <c r="BS33" i="20"/>
  <c r="BT12" i="20"/>
  <c r="BO219" i="18"/>
  <c r="BN220" i="18"/>
  <c r="BR213" i="18"/>
  <c r="BQ217" i="18"/>
  <c r="BQ216" i="18"/>
  <c r="BQ215" i="18"/>
  <c r="BO198" i="18"/>
  <c r="BN177" i="18"/>
  <c r="BN176" i="18"/>
  <c r="BO185" i="18"/>
  <c r="BO186" i="18" s="1"/>
  <c r="BO175" i="18"/>
  <c r="BO162" i="18"/>
  <c r="BO163" i="18" s="1"/>
  <c r="BO153" i="18"/>
  <c r="BO154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R39" i="18" s="1"/>
  <c r="BO47" i="18"/>
  <c r="BO48" i="18" s="1"/>
  <c r="BO7" i="18"/>
  <c r="BO8" i="18" s="1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98" i="17"/>
  <c r="BN97" i="17"/>
  <c r="BO200" i="18" l="1"/>
  <c r="BO199" i="18"/>
  <c r="BP72" i="17"/>
  <c r="BP73" i="17"/>
  <c r="BQ74" i="17"/>
  <c r="BS64" i="17"/>
  <c r="BT66" i="17"/>
  <c r="BT65" i="17" s="1"/>
  <c r="AZ126" i="20"/>
  <c r="BR4" i="17"/>
  <c r="BR69" i="17" s="1"/>
  <c r="AZ129" i="20"/>
  <c r="BA125" i="20" s="1"/>
  <c r="BA126" i="20" s="1"/>
  <c r="BQ109" i="20"/>
  <c r="BQ111" i="20" s="1"/>
  <c r="BS99" i="20"/>
  <c r="BR100" i="20"/>
  <c r="BR101" i="20" s="1"/>
  <c r="BR110" i="20" s="1"/>
  <c r="BQ101" i="20"/>
  <c r="BQ110" i="20" s="1"/>
  <c r="AO132" i="20"/>
  <c r="AO134" i="20" s="1"/>
  <c r="BT124" i="20"/>
  <c r="BT125" i="20" s="1"/>
  <c r="BT76" i="20"/>
  <c r="BT77" i="20" s="1"/>
  <c r="BT78" i="20" s="1"/>
  <c r="BT35" i="20"/>
  <c r="BT56" i="20"/>
  <c r="BS34" i="20"/>
  <c r="BS37" i="20"/>
  <c r="BT53" i="20"/>
  <c r="BT55" i="20" s="1"/>
  <c r="BR40" i="20"/>
  <c r="BR38" i="20"/>
  <c r="BR41" i="20" s="1"/>
  <c r="BR36" i="20"/>
  <c r="BU52" i="20"/>
  <c r="BU54" i="20" s="1"/>
  <c r="BT13" i="20"/>
  <c r="BT14" i="20"/>
  <c r="BT16" i="20"/>
  <c r="BR21" i="20"/>
  <c r="BS19" i="20"/>
  <c r="BS15" i="20"/>
  <c r="BS17" i="20" s="1"/>
  <c r="BS20" i="20" s="1"/>
  <c r="BT33" i="20"/>
  <c r="BU12" i="20"/>
  <c r="BP219" i="18"/>
  <c r="BO220" i="18"/>
  <c r="BS213" i="18"/>
  <c r="BR217" i="18"/>
  <c r="BR216" i="18"/>
  <c r="BR215" i="18"/>
  <c r="BP198" i="18"/>
  <c r="BO176" i="18"/>
  <c r="BO177" i="18"/>
  <c r="BP185" i="18"/>
  <c r="BP186" i="18" s="1"/>
  <c r="BP175" i="18"/>
  <c r="BP162" i="18"/>
  <c r="BP163" i="18" s="1"/>
  <c r="BP153" i="18"/>
  <c r="BP154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P47" i="18"/>
  <c r="BP48" i="18" s="1"/>
  <c r="BP7" i="18"/>
  <c r="BP8" i="18" s="1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98" i="17"/>
  <c r="BO97" i="17"/>
  <c r="BP200" i="18" l="1"/>
  <c r="BP199" i="18"/>
  <c r="BR74" i="17"/>
  <c r="BQ73" i="17"/>
  <c r="BQ72" i="17"/>
  <c r="BT64" i="17"/>
  <c r="BU66" i="17"/>
  <c r="BU65" i="17" s="1"/>
  <c r="BA128" i="20"/>
  <c r="BA129" i="20" s="1"/>
  <c r="BB125" i="20" s="1"/>
  <c r="BB126" i="20" s="1"/>
  <c r="BS4" i="17"/>
  <c r="BS69" i="17" s="1"/>
  <c r="BT99" i="20"/>
  <c r="BS100" i="20"/>
  <c r="BR109" i="20"/>
  <c r="BR111" i="20" s="1"/>
  <c r="BU124" i="20"/>
  <c r="BU125" i="20" s="1"/>
  <c r="BU76" i="20"/>
  <c r="BU77" i="20" s="1"/>
  <c r="BU78" i="20" s="1"/>
  <c r="BU53" i="20"/>
  <c r="BU55" i="20" s="1"/>
  <c r="BU35" i="20"/>
  <c r="BU56" i="20"/>
  <c r="BR42" i="20"/>
  <c r="BS40" i="20"/>
  <c r="BS36" i="20"/>
  <c r="BS38" i="20"/>
  <c r="BS41" i="20" s="1"/>
  <c r="BT34" i="20"/>
  <c r="BT37" i="20"/>
  <c r="BV52" i="20"/>
  <c r="BV54" i="20" s="1"/>
  <c r="BT15" i="20"/>
  <c r="BT17" i="20" s="1"/>
  <c r="BT20" i="20" s="1"/>
  <c r="BU16" i="20"/>
  <c r="BU14" i="20"/>
  <c r="BU13" i="20"/>
  <c r="BS21" i="20"/>
  <c r="BT19" i="20"/>
  <c r="BU33" i="20"/>
  <c r="BV12" i="20"/>
  <c r="BQ219" i="18"/>
  <c r="BP220" i="18"/>
  <c r="BT213" i="18"/>
  <c r="BS217" i="18"/>
  <c r="BS216" i="18"/>
  <c r="BS215" i="18"/>
  <c r="BQ198" i="18"/>
  <c r="BP177" i="18"/>
  <c r="BP176" i="18"/>
  <c r="BQ185" i="18"/>
  <c r="BQ186" i="18" s="1"/>
  <c r="BQ175" i="18"/>
  <c r="BQ162" i="18"/>
  <c r="BQ163" i="18" s="1"/>
  <c r="BQ153" i="18"/>
  <c r="BQ154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T39" i="18" s="1"/>
  <c r="BQ47" i="18"/>
  <c r="BQ48" i="18" s="1"/>
  <c r="BQ7" i="18"/>
  <c r="BQ8" i="18" s="1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98" i="17"/>
  <c r="BP97" i="17"/>
  <c r="BQ200" i="18" l="1"/>
  <c r="BQ199" i="18"/>
  <c r="BS74" i="17"/>
  <c r="BR73" i="17"/>
  <c r="BR72" i="17"/>
  <c r="BV66" i="17"/>
  <c r="BV65" i="17" s="1"/>
  <c r="BU64" i="17"/>
  <c r="BT4" i="17"/>
  <c r="BT69" i="17" s="1"/>
  <c r="BB128" i="20"/>
  <c r="BS109" i="20"/>
  <c r="BS111" i="20" s="1"/>
  <c r="BU99" i="20"/>
  <c r="BT100" i="20"/>
  <c r="BT101" i="20"/>
  <c r="BT110" i="20" s="1"/>
  <c r="BS101" i="20"/>
  <c r="BS110" i="20" s="1"/>
  <c r="AP133" i="20"/>
  <c r="BV124" i="20"/>
  <c r="BV125" i="20" s="1"/>
  <c r="BT132" i="20"/>
  <c r="BV76" i="20"/>
  <c r="BV77" i="20" s="1"/>
  <c r="BV78" i="20" s="1"/>
  <c r="BS42" i="20"/>
  <c r="BT40" i="20"/>
  <c r="BT38" i="20"/>
  <c r="BT41" i="20" s="1"/>
  <c r="BT42" i="20" s="1"/>
  <c r="BT36" i="20"/>
  <c r="BV53" i="20"/>
  <c r="BV55" i="20" s="1"/>
  <c r="BU37" i="20"/>
  <c r="BU34" i="20"/>
  <c r="BV35" i="20"/>
  <c r="BV56" i="20"/>
  <c r="BW52" i="20"/>
  <c r="BW54" i="20" s="1"/>
  <c r="BT21" i="20"/>
  <c r="BV13" i="20"/>
  <c r="BV14" i="20"/>
  <c r="BV16" i="20"/>
  <c r="BU19" i="20"/>
  <c r="BU15" i="20"/>
  <c r="BU17" i="20" s="1"/>
  <c r="BU20" i="20" s="1"/>
  <c r="BV33" i="20"/>
  <c r="BW12" i="20"/>
  <c r="BR219" i="18"/>
  <c r="BQ220" i="18"/>
  <c r="BU213" i="18"/>
  <c r="BT217" i="18"/>
  <c r="BT216" i="18"/>
  <c r="BT215" i="18"/>
  <c r="BR198" i="18"/>
  <c r="BQ176" i="18"/>
  <c r="BQ177" i="18"/>
  <c r="BR185" i="18"/>
  <c r="BR186" i="18" s="1"/>
  <c r="BR175" i="18"/>
  <c r="BR162" i="18"/>
  <c r="BR163" i="18" s="1"/>
  <c r="BR153" i="18"/>
  <c r="BR154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U39" i="18" s="1"/>
  <c r="BR47" i="18"/>
  <c r="BR48" i="18" s="1"/>
  <c r="BR7" i="18"/>
  <c r="BR8" i="18" s="1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98" i="17"/>
  <c r="BQ97" i="17"/>
  <c r="BR200" i="18" l="1"/>
  <c r="BR199" i="18"/>
  <c r="BS72" i="17"/>
  <c r="BS73" i="17"/>
  <c r="BT74" i="17"/>
  <c r="BW66" i="17"/>
  <c r="BW65" i="17" s="1"/>
  <c r="BV64" i="17"/>
  <c r="BU4" i="17"/>
  <c r="BU69" i="17" s="1"/>
  <c r="BB129" i="20"/>
  <c r="BC125" i="20" s="1"/>
  <c r="BC128" i="20" s="1"/>
  <c r="BC126" i="20"/>
  <c r="BT109" i="20"/>
  <c r="BT111" i="20" s="1"/>
  <c r="BV99" i="20"/>
  <c r="BU101" i="20"/>
  <c r="BU110" i="20" s="1"/>
  <c r="BU100" i="20"/>
  <c r="AP132" i="20"/>
  <c r="AP134" i="20" s="1"/>
  <c r="BW124" i="20"/>
  <c r="BW125" i="20" s="1"/>
  <c r="BU132" i="20"/>
  <c r="BW76" i="20"/>
  <c r="BW77" i="20" s="1"/>
  <c r="BW78" i="20" s="1"/>
  <c r="BW35" i="20"/>
  <c r="BU40" i="20"/>
  <c r="BU36" i="20"/>
  <c r="BU38" i="20"/>
  <c r="BU41" i="20" s="1"/>
  <c r="BV37" i="20"/>
  <c r="BV34" i="20"/>
  <c r="BW56" i="20"/>
  <c r="BW53" i="20"/>
  <c r="BW55" i="20" s="1"/>
  <c r="BX52" i="20"/>
  <c r="BX54" i="20" s="1"/>
  <c r="BV19" i="20"/>
  <c r="BW13" i="20"/>
  <c r="BW14" i="20"/>
  <c r="BW16" i="20"/>
  <c r="BU21" i="20"/>
  <c r="BV15" i="20"/>
  <c r="BV17" i="20" s="1"/>
  <c r="BV20" i="20" s="1"/>
  <c r="BW33" i="20"/>
  <c r="BX12" i="20"/>
  <c r="BS219" i="18"/>
  <c r="BR220" i="18"/>
  <c r="BV213" i="18"/>
  <c r="BU217" i="18"/>
  <c r="BU216" i="18"/>
  <c r="BU215" i="18"/>
  <c r="BS198" i="18"/>
  <c r="BR177" i="18"/>
  <c r="BR176" i="18"/>
  <c r="BS185" i="18"/>
  <c r="BS186" i="18" s="1"/>
  <c r="BS175" i="18"/>
  <c r="BS162" i="18"/>
  <c r="BS163" i="18" s="1"/>
  <c r="BS153" i="18"/>
  <c r="BS154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V39" i="18" s="1"/>
  <c r="BS47" i="18"/>
  <c r="BS48" i="18" s="1"/>
  <c r="BS7" i="18"/>
  <c r="BS8" i="18" s="1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98" i="17"/>
  <c r="BR97" i="17"/>
  <c r="BS199" i="18" l="1"/>
  <c r="BS200" i="18"/>
  <c r="BT72" i="17"/>
  <c r="BT73" i="17"/>
  <c r="BU74" i="17"/>
  <c r="BW64" i="17"/>
  <c r="BX66" i="17"/>
  <c r="BX65" i="17" s="1"/>
  <c r="BV4" i="17"/>
  <c r="BV69" i="17" s="1"/>
  <c r="BC129" i="20"/>
  <c r="BD125" i="20" s="1"/>
  <c r="BD128" i="20" s="1"/>
  <c r="BW99" i="20"/>
  <c r="BV101" i="20"/>
  <c r="BV110" i="20" s="1"/>
  <c r="BV100" i="20"/>
  <c r="BU109" i="20"/>
  <c r="BU111" i="20" s="1"/>
  <c r="BX124" i="20"/>
  <c r="BX125" i="20" s="1"/>
  <c r="BV132" i="20"/>
  <c r="BU42" i="20"/>
  <c r="BX76" i="20"/>
  <c r="BX77" i="20" s="1"/>
  <c r="BX78" i="20" s="1"/>
  <c r="BX53" i="20"/>
  <c r="BX55" i="20" s="1"/>
  <c r="BX35" i="20"/>
  <c r="BX56" i="20"/>
  <c r="BW34" i="20"/>
  <c r="BW37" i="20"/>
  <c r="BV40" i="20"/>
  <c r="BV38" i="20"/>
  <c r="BV41" i="20" s="1"/>
  <c r="BV36" i="20"/>
  <c r="BY52" i="20"/>
  <c r="BY54" i="20" s="1"/>
  <c r="BV21" i="20"/>
  <c r="BW15" i="20"/>
  <c r="BW17" i="20" s="1"/>
  <c r="BW20" i="20" s="1"/>
  <c r="BX13" i="20"/>
  <c r="BX14" i="20"/>
  <c r="BX16" i="20"/>
  <c r="BW19" i="20"/>
  <c r="BX33" i="20"/>
  <c r="BY12" i="20"/>
  <c r="BT219" i="18"/>
  <c r="BS220" i="18"/>
  <c r="BW213" i="18"/>
  <c r="BV215" i="18"/>
  <c r="BV217" i="18"/>
  <c r="BV216" i="18"/>
  <c r="BT198" i="18"/>
  <c r="BS176" i="18"/>
  <c r="BS177" i="18"/>
  <c r="BT185" i="18"/>
  <c r="BT186" i="18" s="1"/>
  <c r="BT175" i="18"/>
  <c r="BT162" i="18"/>
  <c r="BT163" i="18" s="1"/>
  <c r="BT153" i="18"/>
  <c r="BT154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S58" i="18" s="1"/>
  <c r="BZ54" i="18"/>
  <c r="BU65" i="18"/>
  <c r="BU66" i="18" s="1"/>
  <c r="BT34" i="18"/>
  <c r="BS33" i="18"/>
  <c r="BW38" i="18"/>
  <c r="BW39" i="18" s="1"/>
  <c r="BT47" i="18"/>
  <c r="BT48" i="18" s="1"/>
  <c r="BT7" i="18"/>
  <c r="BT8" i="18" s="1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98" i="17"/>
  <c r="BS97" i="17"/>
  <c r="BT200" i="18" l="1"/>
  <c r="BT199" i="18"/>
  <c r="BV74" i="17"/>
  <c r="BU73" i="17"/>
  <c r="BU72" i="17"/>
  <c r="BX64" i="17"/>
  <c r="BY66" i="17"/>
  <c r="BY65" i="17" s="1"/>
  <c r="BD126" i="20"/>
  <c r="BW4" i="17"/>
  <c r="BW69" i="17" s="1"/>
  <c r="BD129" i="20"/>
  <c r="BE125" i="20" s="1"/>
  <c r="BE126" i="20" s="1"/>
  <c r="BX99" i="20"/>
  <c r="BW101" i="20"/>
  <c r="BW110" i="20" s="1"/>
  <c r="BW100" i="20"/>
  <c r="BV109" i="20"/>
  <c r="BV111" i="20" s="1"/>
  <c r="AQ133" i="20"/>
  <c r="BY124" i="20"/>
  <c r="BY125" i="20" s="1"/>
  <c r="BW132" i="20"/>
  <c r="BY76" i="20"/>
  <c r="BY77" i="20" s="1"/>
  <c r="BY78" i="20" s="1"/>
  <c r="BY35" i="20"/>
  <c r="BY56" i="20"/>
  <c r="BW40" i="20"/>
  <c r="BW38" i="20"/>
  <c r="BW41" i="20" s="1"/>
  <c r="BW36" i="20"/>
  <c r="BX34" i="20"/>
  <c r="BX37" i="20"/>
  <c r="BV42" i="20"/>
  <c r="BY53" i="20"/>
  <c r="BY55" i="20" s="1"/>
  <c r="BZ52" i="20"/>
  <c r="BZ54" i="20" s="1"/>
  <c r="BW21" i="20"/>
  <c r="BY16" i="20"/>
  <c r="BY13" i="20"/>
  <c r="BY14" i="20"/>
  <c r="BX19" i="20"/>
  <c r="BX15" i="20"/>
  <c r="BX17" i="20" s="1"/>
  <c r="BX20" i="20" s="1"/>
  <c r="BY33" i="20"/>
  <c r="BZ12" i="20"/>
  <c r="BU219" i="18"/>
  <c r="BT220" i="18"/>
  <c r="BX213" i="18"/>
  <c r="BW217" i="18"/>
  <c r="BW216" i="18"/>
  <c r="BW215" i="18"/>
  <c r="BU198" i="18"/>
  <c r="BT176" i="18"/>
  <c r="BT177" i="18"/>
  <c r="BU185" i="18"/>
  <c r="BU186" i="18" s="1"/>
  <c r="BU175" i="18"/>
  <c r="BU162" i="18"/>
  <c r="BU163" i="18" s="1"/>
  <c r="BU153" i="18"/>
  <c r="BU154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T57" i="18"/>
  <c r="BT58" i="18" s="1"/>
  <c r="CA54" i="18"/>
  <c r="BV65" i="18"/>
  <c r="BV66" i="18" s="1"/>
  <c r="BU34" i="18"/>
  <c r="BT33" i="18"/>
  <c r="BX38" i="18"/>
  <c r="BX39" i="18" s="1"/>
  <c r="BU47" i="18"/>
  <c r="BU48" i="18" s="1"/>
  <c r="BU7" i="18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98" i="17"/>
  <c r="BT97" i="17"/>
  <c r="BU200" i="18" l="1"/>
  <c r="BU199" i="18"/>
  <c r="BV73" i="17"/>
  <c r="BW74" i="17"/>
  <c r="BV72" i="17"/>
  <c r="BZ66" i="17"/>
  <c r="BZ65" i="17" s="1"/>
  <c r="BY64" i="17"/>
  <c r="BE128" i="20"/>
  <c r="BE129" i="20" s="1"/>
  <c r="BF125" i="20" s="1"/>
  <c r="BF126" i="20" s="1"/>
  <c r="BX4" i="17"/>
  <c r="BX69" i="17" s="1"/>
  <c r="BY99" i="20"/>
  <c r="BX100" i="20"/>
  <c r="BX101" i="20"/>
  <c r="BX110" i="20" s="1"/>
  <c r="BW109" i="20"/>
  <c r="BW111" i="20" s="1"/>
  <c r="AQ132" i="20"/>
  <c r="AQ134" i="20" s="1"/>
  <c r="BZ124" i="20"/>
  <c r="BZ125" i="20" s="1"/>
  <c r="BX132" i="20"/>
  <c r="BZ76" i="20"/>
  <c r="BZ77" i="20" s="1"/>
  <c r="BZ78" i="20" s="1"/>
  <c r="BW42" i="20"/>
  <c r="BZ35" i="20"/>
  <c r="BZ56" i="20"/>
  <c r="BY37" i="20"/>
  <c r="BY34" i="20"/>
  <c r="BX40" i="20"/>
  <c r="BX36" i="20"/>
  <c r="BX38" i="20"/>
  <c r="BX41" i="20" s="1"/>
  <c r="BZ53" i="20"/>
  <c r="BZ55" i="20" s="1"/>
  <c r="BX21" i="20"/>
  <c r="CA52" i="20"/>
  <c r="CA54" i="20" s="1"/>
  <c r="BY15" i="20"/>
  <c r="BY17" i="20" s="1"/>
  <c r="BY20" i="20" s="1"/>
  <c r="BY19" i="20"/>
  <c r="BZ14" i="20"/>
  <c r="BZ13" i="20"/>
  <c r="BZ16" i="20"/>
  <c r="BZ33" i="20"/>
  <c r="CA12" i="20"/>
  <c r="BV219" i="18"/>
  <c r="BU220" i="18"/>
  <c r="BY213" i="18"/>
  <c r="BX217" i="18"/>
  <c r="BX216" i="18"/>
  <c r="BX215" i="18"/>
  <c r="BV198" i="18"/>
  <c r="BU176" i="18"/>
  <c r="BU177" i="18"/>
  <c r="BV185" i="18"/>
  <c r="BV186" i="18" s="1"/>
  <c r="BV175" i="18"/>
  <c r="BV162" i="18"/>
  <c r="BV163" i="18" s="1"/>
  <c r="BV153" i="18"/>
  <c r="BV154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U57" i="18"/>
  <c r="BU58" i="18" s="1"/>
  <c r="CB54" i="18"/>
  <c r="BW65" i="18"/>
  <c r="BW66" i="18" s="1"/>
  <c r="BV34" i="18"/>
  <c r="BU33" i="18"/>
  <c r="BY38" i="18"/>
  <c r="BY39" i="18" s="1"/>
  <c r="BV47" i="18"/>
  <c r="BV48" i="18" s="1"/>
  <c r="BV7" i="18"/>
  <c r="BU8" i="18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98" i="17"/>
  <c r="BU97" i="17"/>
  <c r="BV200" i="18" l="1"/>
  <c r="BV199" i="18"/>
  <c r="BX74" i="17"/>
  <c r="BW72" i="17"/>
  <c r="BW73" i="17"/>
  <c r="CA66" i="17"/>
  <c r="CA65" i="17" s="1"/>
  <c r="BZ64" i="17"/>
  <c r="BY4" i="17"/>
  <c r="BY69" i="17" s="1"/>
  <c r="BF128" i="20"/>
  <c r="BX109" i="20"/>
  <c r="BX111" i="20" s="1"/>
  <c r="BZ99" i="20"/>
  <c r="BY101" i="20"/>
  <c r="BY110" i="20" s="1"/>
  <c r="BY100" i="20"/>
  <c r="CA124" i="20"/>
  <c r="CA125" i="20" s="1"/>
  <c r="BY132" i="20"/>
  <c r="CA76" i="20"/>
  <c r="CA77" i="20" s="1"/>
  <c r="CA78" i="20" s="1"/>
  <c r="CA56" i="20"/>
  <c r="CA35" i="20"/>
  <c r="BY40" i="20"/>
  <c r="BY36" i="20"/>
  <c r="BY38" i="20"/>
  <c r="BY41" i="20" s="1"/>
  <c r="BZ34" i="20"/>
  <c r="BZ37" i="20"/>
  <c r="BX42" i="20"/>
  <c r="CA53" i="20"/>
  <c r="CA55" i="20" s="1"/>
  <c r="CB52" i="20"/>
  <c r="CB54" i="20" s="1"/>
  <c r="BY21" i="20"/>
  <c r="CA13" i="20"/>
  <c r="CA14" i="20"/>
  <c r="CA16" i="20"/>
  <c r="BZ19" i="20"/>
  <c r="BZ15" i="20"/>
  <c r="BZ17" i="20" s="1"/>
  <c r="BZ20" i="20" s="1"/>
  <c r="CA33" i="20"/>
  <c r="CB12" i="20"/>
  <c r="BW219" i="18"/>
  <c r="BV220" i="18"/>
  <c r="BZ213" i="18"/>
  <c r="BY217" i="18"/>
  <c r="BY216" i="18"/>
  <c r="BY215" i="18"/>
  <c r="BW198" i="18"/>
  <c r="BV177" i="18"/>
  <c r="BV176" i="18"/>
  <c r="BW185" i="18"/>
  <c r="BW186" i="18" s="1"/>
  <c r="BW175" i="18"/>
  <c r="BW162" i="18"/>
  <c r="BW163" i="18" s="1"/>
  <c r="BW153" i="18"/>
  <c r="BW154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V57" i="18"/>
  <c r="BV58" i="18" s="1"/>
  <c r="CC54" i="18"/>
  <c r="BX65" i="18"/>
  <c r="BX66" i="18" s="1"/>
  <c r="BW34" i="18"/>
  <c r="BV33" i="18"/>
  <c r="BZ38" i="18"/>
  <c r="BZ39" i="18" s="1"/>
  <c r="BW47" i="18"/>
  <c r="BW48" i="18" s="1"/>
  <c r="BW7" i="18"/>
  <c r="BV8" i="18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98" i="17"/>
  <c r="BV97" i="17"/>
  <c r="BW200" i="18" l="1"/>
  <c r="BW199" i="18"/>
  <c r="BX72" i="17"/>
  <c r="BY74" i="17"/>
  <c r="BX73" i="17"/>
  <c r="CA64" i="17"/>
  <c r="CB66" i="17"/>
  <c r="CB65" i="17" s="1"/>
  <c r="BZ4" i="17"/>
  <c r="BZ69" i="17" s="1"/>
  <c r="BF129" i="20"/>
  <c r="BG125" i="20" s="1"/>
  <c r="BG128" i="20" s="1"/>
  <c r="BY109" i="20"/>
  <c r="BY111" i="20" s="1"/>
  <c r="CA99" i="20"/>
  <c r="BZ101" i="20"/>
  <c r="BZ110" i="20" s="1"/>
  <c r="BZ100" i="20"/>
  <c r="AR132" i="20"/>
  <c r="AR133" i="20"/>
  <c r="CB124" i="20"/>
  <c r="CB125" i="20" s="1"/>
  <c r="BZ132" i="20"/>
  <c r="CB76" i="20"/>
  <c r="CB77" i="20" s="1"/>
  <c r="CB78" i="20" s="1"/>
  <c r="BY42" i="20"/>
  <c r="CB35" i="20"/>
  <c r="CB56" i="20"/>
  <c r="CA34" i="20"/>
  <c r="CA37" i="20"/>
  <c r="CB53" i="20"/>
  <c r="CB55" i="20" s="1"/>
  <c r="BZ40" i="20"/>
  <c r="BZ38" i="20"/>
  <c r="BZ41" i="20" s="1"/>
  <c r="BZ36" i="20"/>
  <c r="CC52" i="20"/>
  <c r="CC54" i="20" s="1"/>
  <c r="BZ21" i="20"/>
  <c r="CA19" i="20"/>
  <c r="CB13" i="20"/>
  <c r="CB14" i="20"/>
  <c r="CB16" i="20"/>
  <c r="CA15" i="20"/>
  <c r="CA17" i="20" s="1"/>
  <c r="CA20" i="20" s="1"/>
  <c r="CB33" i="20"/>
  <c r="CC12" i="20"/>
  <c r="BX219" i="18"/>
  <c r="BW220" i="18"/>
  <c r="CA213" i="18"/>
  <c r="BZ215" i="18"/>
  <c r="BZ216" i="18"/>
  <c r="BZ217" i="18"/>
  <c r="BX198" i="18"/>
  <c r="BW176" i="18"/>
  <c r="BW177" i="18"/>
  <c r="BX185" i="18"/>
  <c r="BX186" i="18" s="1"/>
  <c r="BX175" i="18"/>
  <c r="BX162" i="18"/>
  <c r="BX163" i="18" s="1"/>
  <c r="BX153" i="18"/>
  <c r="BX154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W57" i="18"/>
  <c r="BW58" i="18" s="1"/>
  <c r="CD54" i="18"/>
  <c r="BY65" i="18"/>
  <c r="BY66" i="18" s="1"/>
  <c r="BX34" i="18"/>
  <c r="BW33" i="18"/>
  <c r="CA38" i="18"/>
  <c r="CA39" i="18" s="1"/>
  <c r="BX47" i="18"/>
  <c r="BX48" i="18" s="1"/>
  <c r="BW8" i="18"/>
  <c r="BX7" i="18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98" i="17"/>
  <c r="BW97" i="17"/>
  <c r="CA21" i="20" l="1"/>
  <c r="BX199" i="18"/>
  <c r="BX200" i="18"/>
  <c r="BZ74" i="17"/>
  <c r="BY73" i="17"/>
  <c r="BY72" i="17"/>
  <c r="CB64" i="17"/>
  <c r="CC66" i="17"/>
  <c r="CC65" i="17" s="1"/>
  <c r="BG126" i="20"/>
  <c r="CA4" i="17"/>
  <c r="CA69" i="17" s="1"/>
  <c r="BG129" i="20"/>
  <c r="BH125" i="20" s="1"/>
  <c r="BH128" i="20" s="1"/>
  <c r="BZ109" i="20"/>
  <c r="BZ111" i="20" s="1"/>
  <c r="CB99" i="20"/>
  <c r="CA100" i="20"/>
  <c r="CA101" i="20"/>
  <c r="CA110" i="20" s="1"/>
  <c r="AR134" i="20"/>
  <c r="CC124" i="20"/>
  <c r="CC125" i="20" s="1"/>
  <c r="CA132" i="20"/>
  <c r="CC76" i="20"/>
  <c r="CC77" i="20" s="1"/>
  <c r="CC78" i="20" s="1"/>
  <c r="CC35" i="20"/>
  <c r="CC56" i="20"/>
  <c r="BZ42" i="20"/>
  <c r="CA40" i="20"/>
  <c r="CA38" i="20"/>
  <c r="CA41" i="20" s="1"/>
  <c r="CA36" i="20"/>
  <c r="CB34" i="20"/>
  <c r="CB37" i="20"/>
  <c r="CC53" i="20"/>
  <c r="CC55" i="20" s="1"/>
  <c r="CD52" i="20"/>
  <c r="CD54" i="20" s="1"/>
  <c r="CB19" i="20"/>
  <c r="CB15" i="20"/>
  <c r="CB17" i="20" s="1"/>
  <c r="CB20" i="20" s="1"/>
  <c r="CC16" i="20"/>
  <c r="CC14" i="20"/>
  <c r="CC13" i="20"/>
  <c r="CC33" i="20"/>
  <c r="CD12" i="20"/>
  <c r="BY219" i="18"/>
  <c r="BX220" i="18"/>
  <c r="CB213" i="18"/>
  <c r="CA217" i="18"/>
  <c r="CA216" i="18"/>
  <c r="CA215" i="18"/>
  <c r="BY198" i="18"/>
  <c r="BX177" i="18"/>
  <c r="BX176" i="18"/>
  <c r="BY185" i="18"/>
  <c r="BY186" i="18" s="1"/>
  <c r="BY175" i="18"/>
  <c r="BY162" i="18"/>
  <c r="BY163" i="18" s="1"/>
  <c r="BY153" i="18"/>
  <c r="BY154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X57" i="18"/>
  <c r="BX58" i="18" s="1"/>
  <c r="CE54" i="18"/>
  <c r="BZ65" i="18"/>
  <c r="BZ66" i="18" s="1"/>
  <c r="BY34" i="18"/>
  <c r="BX33" i="18"/>
  <c r="CB38" i="18"/>
  <c r="CB39" i="18" s="1"/>
  <c r="BY47" i="18"/>
  <c r="BY48" i="18" s="1"/>
  <c r="BY7" i="18"/>
  <c r="BX8" i="18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98" i="17"/>
  <c r="BX97" i="17"/>
  <c r="BY199" i="18" l="1"/>
  <c r="BY200" i="18"/>
  <c r="BZ73" i="17"/>
  <c r="BZ72" i="17"/>
  <c r="CA74" i="17"/>
  <c r="CD66" i="17"/>
  <c r="CD65" i="17" s="1"/>
  <c r="CC64" i="17"/>
  <c r="CB4" i="17"/>
  <c r="CB69" i="17" s="1"/>
  <c r="BH126" i="20"/>
  <c r="BH129" i="20"/>
  <c r="BI125" i="20" s="1"/>
  <c r="BI126" i="20" s="1"/>
  <c r="CA109" i="20"/>
  <c r="CA111" i="20" s="1"/>
  <c r="CC99" i="20"/>
  <c r="CB100" i="20"/>
  <c r="CB101" i="20"/>
  <c r="CB110" i="20" s="1"/>
  <c r="AS132" i="20"/>
  <c r="AS133" i="20"/>
  <c r="CD124" i="20"/>
  <c r="CD125" i="20" s="1"/>
  <c r="CB132" i="20"/>
  <c r="CD76" i="20"/>
  <c r="CD77" i="20" s="1"/>
  <c r="CD78" i="20" s="1"/>
  <c r="CA42" i="20"/>
  <c r="CD35" i="20"/>
  <c r="CD56" i="20"/>
  <c r="CC37" i="20"/>
  <c r="CC34" i="20"/>
  <c r="CB40" i="20"/>
  <c r="CB36" i="20"/>
  <c r="CB38" i="20"/>
  <c r="CB41" i="20" s="1"/>
  <c r="CD53" i="20"/>
  <c r="CD55" i="20" s="1"/>
  <c r="CB21" i="20"/>
  <c r="CE52" i="20"/>
  <c r="CE54" i="20" s="1"/>
  <c r="CC19" i="20"/>
  <c r="CC15" i="20"/>
  <c r="CC17" i="20" s="1"/>
  <c r="CC20" i="20" s="1"/>
  <c r="CD13" i="20"/>
  <c r="CD14" i="20"/>
  <c r="CD16" i="20"/>
  <c r="CD33" i="20"/>
  <c r="CE12" i="20"/>
  <c r="BZ219" i="18"/>
  <c r="BY220" i="18"/>
  <c r="CC213" i="18"/>
  <c r="CB217" i="18"/>
  <c r="CB216" i="18"/>
  <c r="CB215" i="18"/>
  <c r="BZ198" i="18"/>
  <c r="BY176" i="18"/>
  <c r="BY177" i="18"/>
  <c r="BZ185" i="18"/>
  <c r="BZ186" i="18" s="1"/>
  <c r="BZ175" i="18"/>
  <c r="BZ162" i="18"/>
  <c r="BZ163" i="18" s="1"/>
  <c r="BZ153" i="18"/>
  <c r="BZ154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Y57" i="18"/>
  <c r="BY58" i="18" s="1"/>
  <c r="CF54" i="18"/>
  <c r="CA65" i="18"/>
  <c r="CA66" i="18" s="1"/>
  <c r="BZ34" i="18"/>
  <c r="BY33" i="18"/>
  <c r="CC38" i="18"/>
  <c r="CC39" i="18" s="1"/>
  <c r="BZ47" i="18"/>
  <c r="BZ48" i="18" s="1"/>
  <c r="BZ7" i="18"/>
  <c r="BY8" i="18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98" i="17"/>
  <c r="BY97" i="17"/>
  <c r="BZ200" i="18" l="1"/>
  <c r="BZ199" i="18"/>
  <c r="CA73" i="17"/>
  <c r="CA72" i="17"/>
  <c r="CB74" i="17"/>
  <c r="CE66" i="17"/>
  <c r="CE65" i="17" s="1"/>
  <c r="CD64" i="17"/>
  <c r="CC4" i="17"/>
  <c r="CC69" i="17" s="1"/>
  <c r="BI128" i="20"/>
  <c r="CB109" i="20"/>
  <c r="CB111" i="20" s="1"/>
  <c r="CD99" i="20"/>
  <c r="CC101" i="20"/>
  <c r="CC110" i="20" s="1"/>
  <c r="CC100" i="20"/>
  <c r="AS134" i="20"/>
  <c r="CE124" i="20"/>
  <c r="CE125" i="20" s="1"/>
  <c r="CC132" i="20"/>
  <c r="CE76" i="20"/>
  <c r="CE77" i="20" s="1"/>
  <c r="CE78" i="20" s="1"/>
  <c r="CE53" i="20"/>
  <c r="CE55" i="20" s="1"/>
  <c r="CB42" i="20"/>
  <c r="CE35" i="20"/>
  <c r="CD34" i="20"/>
  <c r="CD37" i="20"/>
  <c r="CE56" i="20"/>
  <c r="CC40" i="20"/>
  <c r="CC36" i="20"/>
  <c r="CC38" i="20"/>
  <c r="CC41" i="20" s="1"/>
  <c r="CC21" i="20"/>
  <c r="CF52" i="20"/>
  <c r="CF54" i="20" s="1"/>
  <c r="CD15" i="20"/>
  <c r="CD17" i="20" s="1"/>
  <c r="CD20" i="20" s="1"/>
  <c r="CE13" i="20"/>
  <c r="CE14" i="20"/>
  <c r="CE16" i="20"/>
  <c r="CD19" i="20"/>
  <c r="CE33" i="20"/>
  <c r="CF12" i="20"/>
  <c r="CA219" i="18"/>
  <c r="BZ220" i="18"/>
  <c r="CD213" i="18"/>
  <c r="CC217" i="18"/>
  <c r="CC216" i="18"/>
  <c r="CC215" i="18"/>
  <c r="CA198" i="18"/>
  <c r="BZ177" i="18"/>
  <c r="BZ176" i="18"/>
  <c r="CA185" i="18"/>
  <c r="CA186" i="18" s="1"/>
  <c r="CA175" i="18"/>
  <c r="CA162" i="18"/>
  <c r="CA163" i="18" s="1"/>
  <c r="CA153" i="18"/>
  <c r="CA154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Z57" i="18"/>
  <c r="BZ58" i="18" s="1"/>
  <c r="CG54" i="18"/>
  <c r="CB65" i="18"/>
  <c r="CB66" i="18" s="1"/>
  <c r="CA34" i="18"/>
  <c r="BZ33" i="18"/>
  <c r="CD38" i="18"/>
  <c r="CD39" i="18" s="1"/>
  <c r="CA47" i="18"/>
  <c r="CA48" i="18" s="1"/>
  <c r="BZ8" i="18"/>
  <c r="CA7" i="18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98" i="17"/>
  <c r="BZ97" i="17"/>
  <c r="CA200" i="18" l="1"/>
  <c r="CA199" i="18"/>
  <c r="CB72" i="17"/>
  <c r="CB73" i="17"/>
  <c r="CC74" i="17"/>
  <c r="CE64" i="17"/>
  <c r="CF66" i="17"/>
  <c r="CF65" i="17" s="1"/>
  <c r="CD4" i="17"/>
  <c r="CD69" i="17" s="1"/>
  <c r="BI129" i="20"/>
  <c r="BJ125" i="20" s="1"/>
  <c r="BJ126" i="20" s="1"/>
  <c r="CC109" i="20"/>
  <c r="CC111" i="20" s="1"/>
  <c r="CE99" i="20"/>
  <c r="CD101" i="20"/>
  <c r="CD110" i="20" s="1"/>
  <c r="CD100" i="20"/>
  <c r="AT133" i="20"/>
  <c r="CF124" i="20"/>
  <c r="CF125" i="20" s="1"/>
  <c r="CD132" i="20"/>
  <c r="CF76" i="20"/>
  <c r="CF77" i="20" s="1"/>
  <c r="CF78" i="20" s="1"/>
  <c r="CC42" i="20"/>
  <c r="CF53" i="20"/>
  <c r="CF55" i="20" s="1"/>
  <c r="CD40" i="20"/>
  <c r="CD38" i="20"/>
  <c r="CD41" i="20" s="1"/>
  <c r="CD36" i="20"/>
  <c r="CF56" i="20"/>
  <c r="CE34" i="20"/>
  <c r="CE37" i="20"/>
  <c r="CF35" i="20"/>
  <c r="CG52" i="20"/>
  <c r="CG54" i="20" s="1"/>
  <c r="CE15" i="20"/>
  <c r="CE17" i="20" s="1"/>
  <c r="CE20" i="20" s="1"/>
  <c r="CD21" i="20"/>
  <c r="CE19" i="20"/>
  <c r="CF13" i="20"/>
  <c r="CF14" i="20"/>
  <c r="CF16" i="20"/>
  <c r="CF33" i="20"/>
  <c r="CG12" i="20"/>
  <c r="CB219" i="18"/>
  <c r="CA220" i="18"/>
  <c r="CE213" i="18"/>
  <c r="CD216" i="18"/>
  <c r="CD217" i="18"/>
  <c r="CD215" i="18"/>
  <c r="CB198" i="18"/>
  <c r="CA176" i="18"/>
  <c r="CA177" i="18"/>
  <c r="CB185" i="18"/>
  <c r="CB186" i="18" s="1"/>
  <c r="CB175" i="18"/>
  <c r="CB162" i="18"/>
  <c r="CB163" i="18" s="1"/>
  <c r="CB153" i="18"/>
  <c r="CB154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CA57" i="18"/>
  <c r="CA58" i="18" s="1"/>
  <c r="CH54" i="18"/>
  <c r="CC65" i="18"/>
  <c r="CC66" i="18" s="1"/>
  <c r="CB34" i="18"/>
  <c r="CA33" i="18"/>
  <c r="CE38" i="18"/>
  <c r="CE39" i="18" s="1"/>
  <c r="CB47" i="18"/>
  <c r="CB48" i="18" s="1"/>
  <c r="CA8" i="18"/>
  <c r="CB7" i="18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98" i="17"/>
  <c r="CA97" i="17"/>
  <c r="CB200" i="18" l="1"/>
  <c r="CB199" i="18"/>
  <c r="CD74" i="17"/>
  <c r="CC73" i="17"/>
  <c r="CC72" i="17"/>
  <c r="CF64" i="17"/>
  <c r="CG66" i="17"/>
  <c r="CG65" i="17" s="1"/>
  <c r="BJ128" i="20"/>
  <c r="BJ129" i="20" s="1"/>
  <c r="BK125" i="20" s="1"/>
  <c r="CE4" i="17"/>
  <c r="CE69" i="17" s="1"/>
  <c r="CD109" i="20"/>
  <c r="CD111" i="20" s="1"/>
  <c r="CF99" i="20"/>
  <c r="CE101" i="20"/>
  <c r="CE110" i="20" s="1"/>
  <c r="CE100" i="20"/>
  <c r="AT132" i="20"/>
  <c r="AT134" i="20" s="1"/>
  <c r="CG124" i="20"/>
  <c r="CG125" i="20" s="1"/>
  <c r="CE132" i="20"/>
  <c r="CG76" i="20"/>
  <c r="CG77" i="20" s="1"/>
  <c r="CG78" i="20" s="1"/>
  <c r="CD42" i="20"/>
  <c r="CG35" i="20"/>
  <c r="CG56" i="20"/>
  <c r="CF34" i="20"/>
  <c r="CF37" i="20"/>
  <c r="CE40" i="20"/>
  <c r="CE38" i="20"/>
  <c r="CE41" i="20" s="1"/>
  <c r="CE36" i="20"/>
  <c r="CG53" i="20"/>
  <c r="CG55" i="20" s="1"/>
  <c r="CH52" i="20"/>
  <c r="CH54" i="20" s="1"/>
  <c r="CE21" i="20"/>
  <c r="CG16" i="20"/>
  <c r="CG13" i="20"/>
  <c r="CG14" i="20"/>
  <c r="CF19" i="20"/>
  <c r="CF15" i="20"/>
  <c r="CF17" i="20" s="1"/>
  <c r="CF20" i="20" s="1"/>
  <c r="CG33" i="20"/>
  <c r="CH12" i="20"/>
  <c r="CC219" i="18"/>
  <c r="CB220" i="18"/>
  <c r="CF213" i="18"/>
  <c r="CE217" i="18"/>
  <c r="CE216" i="18"/>
  <c r="CE215" i="18"/>
  <c r="CC198" i="18"/>
  <c r="CB176" i="18"/>
  <c r="CB177" i="18"/>
  <c r="CC185" i="18"/>
  <c r="CC186" i="18" s="1"/>
  <c r="CC175" i="18"/>
  <c r="CC162" i="18"/>
  <c r="CC163" i="18" s="1"/>
  <c r="CC153" i="18"/>
  <c r="CC154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B57" i="18"/>
  <c r="CB58" i="18" s="1"/>
  <c r="CI54" i="18"/>
  <c r="CD65" i="18"/>
  <c r="CD66" i="18" s="1"/>
  <c r="CC34" i="18"/>
  <c r="CB33" i="18"/>
  <c r="CF38" i="18"/>
  <c r="CF39" i="18" s="1"/>
  <c r="CC47" i="18"/>
  <c r="CC48" i="18" s="1"/>
  <c r="CC7" i="18"/>
  <c r="CB8" i="18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98" i="17"/>
  <c r="CB97" i="17"/>
  <c r="CC200" i="18" l="1"/>
  <c r="CC199" i="18"/>
  <c r="CD72" i="17"/>
  <c r="CD73" i="17"/>
  <c r="CE74" i="17"/>
  <c r="CH66" i="17"/>
  <c r="CH65" i="17" s="1"/>
  <c r="CG64" i="17"/>
  <c r="BK128" i="20"/>
  <c r="BK129" i="20" s="1"/>
  <c r="BL125" i="20" s="1"/>
  <c r="BL128" i="20" s="1"/>
  <c r="BK126" i="20"/>
  <c r="CF4" i="17"/>
  <c r="CF69" i="17" s="1"/>
  <c r="CE109" i="20"/>
  <c r="CE111" i="20" s="1"/>
  <c r="CG99" i="20"/>
  <c r="CF100" i="20"/>
  <c r="CF101" i="20"/>
  <c r="CF110" i="20" s="1"/>
  <c r="CH124" i="20"/>
  <c r="CH125" i="20" s="1"/>
  <c r="CF132" i="20"/>
  <c r="CH76" i="20"/>
  <c r="CH77" i="20" s="1"/>
  <c r="CH78" i="20" s="1"/>
  <c r="CH53" i="20"/>
  <c r="CH55" i="20" s="1"/>
  <c r="CG37" i="20"/>
  <c r="CG34" i="20"/>
  <c r="CF40" i="20"/>
  <c r="CF36" i="20"/>
  <c r="CF38" i="20"/>
  <c r="CF41" i="20" s="1"/>
  <c r="CH35" i="20"/>
  <c r="CH56" i="20"/>
  <c r="CE42" i="20"/>
  <c r="CI52" i="20"/>
  <c r="CI54" i="20" s="1"/>
  <c r="CF21" i="20"/>
  <c r="CH14" i="20"/>
  <c r="CH13" i="20"/>
  <c r="CH16" i="20"/>
  <c r="CG19" i="20"/>
  <c r="CG15" i="20"/>
  <c r="CG17" i="20" s="1"/>
  <c r="CG20" i="20" s="1"/>
  <c r="CH33" i="20"/>
  <c r="CI12" i="20"/>
  <c r="CD219" i="18"/>
  <c r="CC220" i="18"/>
  <c r="CG213" i="18"/>
  <c r="CF217" i="18"/>
  <c r="CF216" i="18"/>
  <c r="CF215" i="18"/>
  <c r="CD198" i="18"/>
  <c r="CC176" i="18"/>
  <c r="CC177" i="18"/>
  <c r="CD185" i="18"/>
  <c r="CD186" i="18" s="1"/>
  <c r="CD175" i="18"/>
  <c r="CD162" i="18"/>
  <c r="CD163" i="18" s="1"/>
  <c r="CD153" i="18"/>
  <c r="CD154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C57" i="18"/>
  <c r="CC58" i="18" s="1"/>
  <c r="CJ54" i="18"/>
  <c r="CE65" i="18"/>
  <c r="CE66" i="18" s="1"/>
  <c r="CD34" i="18"/>
  <c r="CC33" i="18"/>
  <c r="CG38" i="18"/>
  <c r="CG39" i="18" s="1"/>
  <c r="CD47" i="18"/>
  <c r="CD48" i="18" s="1"/>
  <c r="CD7" i="18"/>
  <c r="CC8" i="18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98" i="17"/>
  <c r="CC97" i="17"/>
  <c r="CD200" i="18" l="1"/>
  <c r="CD199" i="18"/>
  <c r="CE72" i="17"/>
  <c r="CF74" i="17"/>
  <c r="CE73" i="17"/>
  <c r="CI66" i="17"/>
  <c r="CI65" i="17" s="1"/>
  <c r="CH64" i="17"/>
  <c r="BL126" i="20"/>
  <c r="CG4" i="17"/>
  <c r="CG69" i="17" s="1"/>
  <c r="BL129" i="20"/>
  <c r="BM125" i="20" s="1"/>
  <c r="BM126" i="20" s="1"/>
  <c r="CF109" i="20"/>
  <c r="CF111" i="20" s="1"/>
  <c r="CH99" i="20"/>
  <c r="CG101" i="20"/>
  <c r="CG110" i="20" s="1"/>
  <c r="CG100" i="20"/>
  <c r="AU132" i="20"/>
  <c r="AU133" i="20"/>
  <c r="CI124" i="20"/>
  <c r="CI125" i="20" s="1"/>
  <c r="CG132" i="20"/>
  <c r="CI76" i="20"/>
  <c r="CI77" i="20" s="1"/>
  <c r="CI78" i="20" s="1"/>
  <c r="CF42" i="20"/>
  <c r="CH34" i="20"/>
  <c r="CH37" i="20"/>
  <c r="CG40" i="20"/>
  <c r="CG36" i="20"/>
  <c r="CG38" i="20"/>
  <c r="CG41" i="20" s="1"/>
  <c r="CI35" i="20"/>
  <c r="CI56" i="20"/>
  <c r="CI53" i="20"/>
  <c r="CI55" i="20" s="1"/>
  <c r="CG21" i="20"/>
  <c r="CJ52" i="20"/>
  <c r="CJ54" i="20" s="1"/>
  <c r="CH19" i="20"/>
  <c r="CH15" i="20"/>
  <c r="CH17" i="20" s="1"/>
  <c r="CH20" i="20" s="1"/>
  <c r="CI13" i="20"/>
  <c r="CI14" i="20"/>
  <c r="CI16" i="20"/>
  <c r="CI33" i="20"/>
  <c r="CJ12" i="20"/>
  <c r="CE219" i="18"/>
  <c r="CD220" i="18"/>
  <c r="CH213" i="18"/>
  <c r="CG217" i="18"/>
  <c r="CG216" i="18"/>
  <c r="CG215" i="18"/>
  <c r="CE198" i="18"/>
  <c r="CD177" i="18"/>
  <c r="CD176" i="18"/>
  <c r="CE185" i="18"/>
  <c r="CE186" i="18" s="1"/>
  <c r="CE175" i="18"/>
  <c r="CE162" i="18"/>
  <c r="CE163" i="18" s="1"/>
  <c r="CE153" i="18"/>
  <c r="CE154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D57" i="18"/>
  <c r="CD58" i="18" s="1"/>
  <c r="CK54" i="18"/>
  <c r="CF65" i="18"/>
  <c r="CF66" i="18" s="1"/>
  <c r="CE34" i="18"/>
  <c r="CD33" i="18"/>
  <c r="CH38" i="18"/>
  <c r="CH39" i="18" s="1"/>
  <c r="CE47" i="18"/>
  <c r="CE48" i="18" s="1"/>
  <c r="CE7" i="18"/>
  <c r="CD8" i="18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98" i="17"/>
  <c r="CD97" i="17"/>
  <c r="CE199" i="18" l="1"/>
  <c r="CE200" i="18"/>
  <c r="CF72" i="17"/>
  <c r="CF73" i="17"/>
  <c r="CG74" i="17"/>
  <c r="CI64" i="17"/>
  <c r="CJ66" i="17"/>
  <c r="CJ65" i="17" s="1"/>
  <c r="CH4" i="17"/>
  <c r="CH69" i="17" s="1"/>
  <c r="BM128" i="20"/>
  <c r="CI99" i="20"/>
  <c r="CH101" i="20"/>
  <c r="CH110" i="20" s="1"/>
  <c r="CH100" i="20"/>
  <c r="CG109" i="20"/>
  <c r="CG111" i="20" s="1"/>
  <c r="AU134" i="20"/>
  <c r="CJ124" i="20"/>
  <c r="CJ125" i="20" s="1"/>
  <c r="CH132" i="20"/>
  <c r="CJ76" i="20"/>
  <c r="CJ77" i="20" s="1"/>
  <c r="CJ78" i="20" s="1"/>
  <c r="CG42" i="20"/>
  <c r="CI34" i="20"/>
  <c r="CI37" i="20"/>
  <c r="CJ56" i="20"/>
  <c r="CJ53" i="20"/>
  <c r="CJ55" i="20" s="1"/>
  <c r="CJ35" i="20"/>
  <c r="CH40" i="20"/>
  <c r="CH38" i="20"/>
  <c r="CH41" i="20" s="1"/>
  <c r="CH36" i="20"/>
  <c r="CH21" i="20"/>
  <c r="CK52" i="20"/>
  <c r="CK54" i="20" s="1"/>
  <c r="CJ13" i="20"/>
  <c r="CJ14" i="20"/>
  <c r="CJ16" i="20"/>
  <c r="CI19" i="20"/>
  <c r="CI15" i="20"/>
  <c r="CI17" i="20" s="1"/>
  <c r="CI20" i="20" s="1"/>
  <c r="CJ33" i="20"/>
  <c r="CK12" i="20"/>
  <c r="CF219" i="18"/>
  <c r="CE220" i="18"/>
  <c r="CI213" i="18"/>
  <c r="CH217" i="18"/>
  <c r="CH216" i="18"/>
  <c r="CH215" i="18"/>
  <c r="CF198" i="18"/>
  <c r="CE176" i="18"/>
  <c r="CE177" i="18"/>
  <c r="CF185" i="18"/>
  <c r="CF186" i="18" s="1"/>
  <c r="CF175" i="18"/>
  <c r="CF162" i="18"/>
  <c r="CF163" i="18" s="1"/>
  <c r="CF153" i="18"/>
  <c r="CF154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E57" i="18"/>
  <c r="CE58" i="18" s="1"/>
  <c r="CL54" i="18"/>
  <c r="CG65" i="18"/>
  <c r="CG66" i="18" s="1"/>
  <c r="CF34" i="18"/>
  <c r="CE33" i="18"/>
  <c r="CI38" i="18"/>
  <c r="CI39" i="18" s="1"/>
  <c r="CF47" i="18"/>
  <c r="CF48" i="18" s="1"/>
  <c r="CE8" i="18"/>
  <c r="CF7" i="18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98" i="17"/>
  <c r="CE97" i="17"/>
  <c r="CF200" i="18" l="1"/>
  <c r="CF199" i="18"/>
  <c r="CH74" i="17"/>
  <c r="CG73" i="17"/>
  <c r="CG72" i="17"/>
  <c r="CJ64" i="17"/>
  <c r="CK66" i="17"/>
  <c r="CK65" i="17" s="1"/>
  <c r="CI4" i="17"/>
  <c r="CI69" i="17" s="1"/>
  <c r="BM129" i="20"/>
  <c r="BN125" i="20" s="1"/>
  <c r="BN126" i="20" s="1"/>
  <c r="CH109" i="20"/>
  <c r="CH111" i="20" s="1"/>
  <c r="CJ99" i="20"/>
  <c r="CI100" i="20"/>
  <c r="CI101" i="20"/>
  <c r="CI110" i="20" s="1"/>
  <c r="AV133" i="20"/>
  <c r="CK124" i="20"/>
  <c r="CK125" i="20" s="1"/>
  <c r="CI132" i="20"/>
  <c r="CK76" i="20"/>
  <c r="CK77" i="20" s="1"/>
  <c r="CK78" i="20" s="1"/>
  <c r="CH42" i="20"/>
  <c r="CK35" i="20"/>
  <c r="CJ34" i="20"/>
  <c r="CJ37" i="20"/>
  <c r="CK53" i="20"/>
  <c r="CK55" i="20" s="1"/>
  <c r="CI40" i="20"/>
  <c r="CI38" i="20"/>
  <c r="CI41" i="20" s="1"/>
  <c r="CI36" i="20"/>
  <c r="CK56" i="20"/>
  <c r="CL52" i="20"/>
  <c r="CL54" i="20" s="1"/>
  <c r="CI21" i="20"/>
  <c r="CK16" i="20"/>
  <c r="CK14" i="20"/>
  <c r="CK13" i="20"/>
  <c r="CJ19" i="20"/>
  <c r="CJ15" i="20"/>
  <c r="CJ17" i="20" s="1"/>
  <c r="CJ20" i="20" s="1"/>
  <c r="CK33" i="20"/>
  <c r="CL12" i="20"/>
  <c r="CG219" i="18"/>
  <c r="CF220" i="18"/>
  <c r="CJ213" i="18"/>
  <c r="CI217" i="18"/>
  <c r="CI216" i="18"/>
  <c r="CI215" i="18"/>
  <c r="CG198" i="18"/>
  <c r="CF176" i="18"/>
  <c r="CF177" i="18"/>
  <c r="CG185" i="18"/>
  <c r="CG186" i="18" s="1"/>
  <c r="CG175" i="18"/>
  <c r="CG162" i="18"/>
  <c r="CG163" i="18" s="1"/>
  <c r="CG153" i="18"/>
  <c r="CG154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F57" i="18"/>
  <c r="CF58" i="18" s="1"/>
  <c r="CM54" i="18"/>
  <c r="CH65" i="18"/>
  <c r="CH66" i="18" s="1"/>
  <c r="CG34" i="18"/>
  <c r="CF33" i="18"/>
  <c r="CJ38" i="18"/>
  <c r="CJ39" i="18" s="1"/>
  <c r="CG47" i="18"/>
  <c r="CG48" i="18" s="1"/>
  <c r="CF8" i="18"/>
  <c r="CG7" i="18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98" i="17"/>
  <c r="CF97" i="17"/>
  <c r="CG200" i="18" l="1"/>
  <c r="CG199" i="18"/>
  <c r="CI74" i="17"/>
  <c r="CH73" i="17"/>
  <c r="CH72" i="17"/>
  <c r="CL66" i="17"/>
  <c r="CL65" i="17" s="1"/>
  <c r="CK64" i="17"/>
  <c r="CJ4" i="17"/>
  <c r="CJ69" i="17" s="1"/>
  <c r="BN128" i="20"/>
  <c r="CI109" i="20"/>
  <c r="CI111" i="20" s="1"/>
  <c r="CK99" i="20"/>
  <c r="CJ100" i="20"/>
  <c r="CJ101" i="20"/>
  <c r="CJ110" i="20" s="1"/>
  <c r="AV132" i="20"/>
  <c r="AV134" i="20" s="1"/>
  <c r="CL124" i="20"/>
  <c r="CL125" i="20" s="1"/>
  <c r="CJ132" i="20"/>
  <c r="CJ21" i="20"/>
  <c r="CL76" i="20"/>
  <c r="CL77" i="20" s="1"/>
  <c r="CL78" i="20" s="1"/>
  <c r="CI42" i="20"/>
  <c r="CL35" i="20"/>
  <c r="CL56" i="20"/>
  <c r="CL53" i="20"/>
  <c r="CL55" i="20" s="1"/>
  <c r="CK37" i="20"/>
  <c r="CK34" i="20"/>
  <c r="CJ40" i="20"/>
  <c r="CJ38" i="20"/>
  <c r="CJ41" i="20" s="1"/>
  <c r="CJ36" i="20"/>
  <c r="CM52" i="20"/>
  <c r="CM54" i="20" s="1"/>
  <c r="CK19" i="20"/>
  <c r="CK15" i="20"/>
  <c r="CK17" i="20" s="1"/>
  <c r="CK20" i="20" s="1"/>
  <c r="CL13" i="20"/>
  <c r="CL14" i="20"/>
  <c r="CL16" i="20"/>
  <c r="CL33" i="20"/>
  <c r="CM12" i="20"/>
  <c r="CH219" i="18"/>
  <c r="CG220" i="18"/>
  <c r="CK213" i="18"/>
  <c r="CJ217" i="18"/>
  <c r="CJ216" i="18"/>
  <c r="CJ215" i="18"/>
  <c r="CH198" i="18"/>
  <c r="CG176" i="18"/>
  <c r="CG177" i="18"/>
  <c r="CH185" i="18"/>
  <c r="CH186" i="18" s="1"/>
  <c r="CH175" i="18"/>
  <c r="CH162" i="18"/>
  <c r="CH163" i="18" s="1"/>
  <c r="CH153" i="18"/>
  <c r="CH154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G57" i="18"/>
  <c r="CG58" i="18" s="1"/>
  <c r="CN54" i="18"/>
  <c r="CI65" i="18"/>
  <c r="CI66" i="18" s="1"/>
  <c r="CH34" i="18"/>
  <c r="CG33" i="18"/>
  <c r="CK38" i="18"/>
  <c r="CK39" i="18" s="1"/>
  <c r="CH47" i="18"/>
  <c r="CH48" i="18" s="1"/>
  <c r="CH7" i="18"/>
  <c r="CG8" i="18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98" i="17"/>
  <c r="CG97" i="17"/>
  <c r="CH200" i="18" l="1"/>
  <c r="CH199" i="18"/>
  <c r="CI72" i="17"/>
  <c r="CJ74" i="17"/>
  <c r="CI73" i="17"/>
  <c r="CM66" i="17"/>
  <c r="CM65" i="17" s="1"/>
  <c r="CL64" i="17"/>
  <c r="CK4" i="17"/>
  <c r="CK69" i="17" s="1"/>
  <c r="BN129" i="20"/>
  <c r="BO125" i="20" s="1"/>
  <c r="BO128" i="20" s="1"/>
  <c r="CJ109" i="20"/>
  <c r="CJ111" i="20" s="1"/>
  <c r="CL99" i="20"/>
  <c r="CK101" i="20"/>
  <c r="CK110" i="20" s="1"/>
  <c r="CK100" i="20"/>
  <c r="CM124" i="20"/>
  <c r="CM125" i="20" s="1"/>
  <c r="CK132" i="20"/>
  <c r="CM76" i="20"/>
  <c r="CM77" i="20" s="1"/>
  <c r="CM78" i="20" s="1"/>
  <c r="CJ42" i="20"/>
  <c r="CM53" i="20"/>
  <c r="CM55" i="20" s="1"/>
  <c r="CM35" i="20"/>
  <c r="CL37" i="20"/>
  <c r="CL34" i="20"/>
  <c r="CK21" i="20"/>
  <c r="CK40" i="20"/>
  <c r="CK36" i="20"/>
  <c r="CK38" i="20"/>
  <c r="CK41" i="20" s="1"/>
  <c r="CM56" i="20"/>
  <c r="CN52" i="20"/>
  <c r="CN54" i="20" s="1"/>
  <c r="CL15" i="20"/>
  <c r="CL17" i="20" s="1"/>
  <c r="CL20" i="20" s="1"/>
  <c r="CL19" i="20"/>
  <c r="CM13" i="20"/>
  <c r="CM16" i="20"/>
  <c r="CM14" i="20"/>
  <c r="CM33" i="20"/>
  <c r="CN12" i="20"/>
  <c r="CI219" i="18"/>
  <c r="CH220" i="18"/>
  <c r="CL213" i="18"/>
  <c r="CK217" i="18"/>
  <c r="CK216" i="18"/>
  <c r="CK215" i="18"/>
  <c r="CI198" i="18"/>
  <c r="CH177" i="18"/>
  <c r="CH176" i="18"/>
  <c r="CI185" i="18"/>
  <c r="CI186" i="18" s="1"/>
  <c r="CI175" i="18"/>
  <c r="CI162" i="18"/>
  <c r="CI163" i="18" s="1"/>
  <c r="CI153" i="18"/>
  <c r="CI154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H57" i="18"/>
  <c r="CH58" i="18" s="1"/>
  <c r="CO54" i="18"/>
  <c r="CJ65" i="18"/>
  <c r="CJ66" i="18" s="1"/>
  <c r="CI34" i="18"/>
  <c r="CH33" i="18"/>
  <c r="CL38" i="18"/>
  <c r="CL39" i="18" s="1"/>
  <c r="CI47" i="18"/>
  <c r="CI48" i="18" s="1"/>
  <c r="CH8" i="18"/>
  <c r="CI7" i="18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98" i="17"/>
  <c r="CH97" i="17"/>
  <c r="CI200" i="18" l="1"/>
  <c r="CI199" i="18"/>
  <c r="CJ72" i="17"/>
  <c r="CJ73" i="17"/>
  <c r="CK74" i="17"/>
  <c r="CM64" i="17"/>
  <c r="CN66" i="17"/>
  <c r="CN65" i="17" s="1"/>
  <c r="CL4" i="17"/>
  <c r="CL69" i="17" s="1"/>
  <c r="BO129" i="20"/>
  <c r="BP125" i="20" s="1"/>
  <c r="BP128" i="20" s="1"/>
  <c r="BO126" i="20"/>
  <c r="CK109" i="20"/>
  <c r="CK111" i="20" s="1"/>
  <c r="CM99" i="20"/>
  <c r="CL101" i="20"/>
  <c r="CL100" i="20"/>
  <c r="CL109" i="20" s="1"/>
  <c r="CL111" i="20" s="1"/>
  <c r="AW132" i="20"/>
  <c r="AW133" i="20"/>
  <c r="CN124" i="20"/>
  <c r="CN125" i="20" s="1"/>
  <c r="CL132" i="20"/>
  <c r="CN76" i="20"/>
  <c r="CN77" i="20" s="1"/>
  <c r="CN78" i="20" s="1"/>
  <c r="CK42" i="20"/>
  <c r="CN53" i="20"/>
  <c r="CN55" i="20" s="1"/>
  <c r="CN35" i="20"/>
  <c r="CN56" i="20"/>
  <c r="CM34" i="20"/>
  <c r="CM37" i="20"/>
  <c r="CL40" i="20"/>
  <c r="CL36" i="20"/>
  <c r="CL38" i="20"/>
  <c r="CL41" i="20" s="1"/>
  <c r="CO52" i="20"/>
  <c r="CO54" i="20" s="1"/>
  <c r="CL21" i="20"/>
  <c r="CN13" i="20"/>
  <c r="CN14" i="20"/>
  <c r="CN16" i="20"/>
  <c r="CM19" i="20"/>
  <c r="CM15" i="20"/>
  <c r="CM17" i="20" s="1"/>
  <c r="CM20" i="20" s="1"/>
  <c r="CN33" i="20"/>
  <c r="CO12" i="20"/>
  <c r="CJ219" i="18"/>
  <c r="CI220" i="18"/>
  <c r="CM213" i="18"/>
  <c r="CL215" i="18"/>
  <c r="CL217" i="18"/>
  <c r="CL216" i="18"/>
  <c r="CJ198" i="18"/>
  <c r="CI176" i="18"/>
  <c r="CI177" i="18"/>
  <c r="CJ185" i="18"/>
  <c r="CJ186" i="18" s="1"/>
  <c r="CJ175" i="18"/>
  <c r="CJ162" i="18"/>
  <c r="CJ163" i="18" s="1"/>
  <c r="CJ153" i="18"/>
  <c r="CJ154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I57" i="18"/>
  <c r="CI58" i="18" s="1"/>
  <c r="CK65" i="18"/>
  <c r="CK66" i="18" s="1"/>
  <c r="CJ34" i="18"/>
  <c r="CI33" i="18"/>
  <c r="CM38" i="18"/>
  <c r="CM39" i="18" s="1"/>
  <c r="CJ47" i="18"/>
  <c r="CJ48" i="18" s="1"/>
  <c r="CI8" i="18"/>
  <c r="CJ7" i="18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98" i="17"/>
  <c r="CI97" i="17"/>
  <c r="CJ200" i="18" l="1"/>
  <c r="CJ199" i="18"/>
  <c r="CL74" i="17"/>
  <c r="CK73" i="17"/>
  <c r="CK72" i="17"/>
  <c r="CO66" i="17"/>
  <c r="CO65" i="17" s="1"/>
  <c r="CN64" i="17"/>
  <c r="BP126" i="20"/>
  <c r="CM4" i="17"/>
  <c r="CM69" i="17" s="1"/>
  <c r="BP129" i="20"/>
  <c r="BQ125" i="20" s="1"/>
  <c r="BQ126" i="20" s="1"/>
  <c r="CL110" i="20"/>
  <c r="CL103" i="20"/>
  <c r="CN99" i="20"/>
  <c r="CM101" i="20"/>
  <c r="CM100" i="20"/>
  <c r="CM109" i="20" s="1"/>
  <c r="CM111" i="20" s="1"/>
  <c r="AW134" i="20"/>
  <c r="CM132" i="20"/>
  <c r="CO124" i="20"/>
  <c r="CO125" i="20" s="1"/>
  <c r="CO76" i="20"/>
  <c r="CO77" i="20" s="1"/>
  <c r="CO78" i="20" s="1"/>
  <c r="CL42" i="20"/>
  <c r="CN34" i="20"/>
  <c r="CN37" i="20"/>
  <c r="CO53" i="20"/>
  <c r="CO55" i="20" s="1"/>
  <c r="CM40" i="20"/>
  <c r="CM36" i="20"/>
  <c r="CM38" i="20"/>
  <c r="CM41" i="20" s="1"/>
  <c r="CO35" i="20"/>
  <c r="CO56" i="20"/>
  <c r="CP52" i="20"/>
  <c r="CP54" i="20" s="1"/>
  <c r="CM21" i="20"/>
  <c r="CO16" i="20"/>
  <c r="CO13" i="20"/>
  <c r="CO14" i="20"/>
  <c r="CN19" i="20"/>
  <c r="CN15" i="20"/>
  <c r="CN17" i="20" s="1"/>
  <c r="CN20" i="20" s="1"/>
  <c r="CO33" i="20"/>
  <c r="CP12" i="20"/>
  <c r="CK219" i="18"/>
  <c r="CJ220" i="18"/>
  <c r="CN213" i="18"/>
  <c r="CM217" i="18"/>
  <c r="CM216" i="18"/>
  <c r="CM215" i="18"/>
  <c r="CK198" i="18"/>
  <c r="CJ176" i="18"/>
  <c r="CJ177" i="18"/>
  <c r="CK185" i="18"/>
  <c r="CK186" i="18" s="1"/>
  <c r="CK175" i="18"/>
  <c r="CK162" i="18"/>
  <c r="CK163" i="18" s="1"/>
  <c r="CK153" i="18"/>
  <c r="CK154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J57" i="18"/>
  <c r="CJ58" i="18" s="1"/>
  <c r="CL65" i="18"/>
  <c r="CL66" i="18" s="1"/>
  <c r="CK34" i="18"/>
  <c r="CJ33" i="18"/>
  <c r="CN38" i="18"/>
  <c r="CN39" i="18" s="1"/>
  <c r="CK47" i="18"/>
  <c r="CK48" i="18" s="1"/>
  <c r="CJ8" i="18"/>
  <c r="CK7" i="18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98" i="17"/>
  <c r="CJ97" i="17"/>
  <c r="CK199" i="18" l="1"/>
  <c r="CK200" i="18"/>
  <c r="CL73" i="17"/>
  <c r="CM74" i="17"/>
  <c r="CL72" i="17"/>
  <c r="CP66" i="17"/>
  <c r="CP65" i="17" s="1"/>
  <c r="CO64" i="17"/>
  <c r="CN4" i="17"/>
  <c r="CN69" i="17" s="1"/>
  <c r="BQ128" i="20"/>
  <c r="CM110" i="20"/>
  <c r="CM103" i="20"/>
  <c r="CO99" i="20"/>
  <c r="CN100" i="20"/>
  <c r="CN109" i="20" s="1"/>
  <c r="CN111" i="20" s="1"/>
  <c r="CN101" i="20"/>
  <c r="AX133" i="20"/>
  <c r="CP124" i="20"/>
  <c r="CP125" i="20" s="1"/>
  <c r="CN132" i="20"/>
  <c r="CP76" i="20"/>
  <c r="CP77" i="20" s="1"/>
  <c r="CP78" i="20" s="1"/>
  <c r="CM42" i="20"/>
  <c r="CP56" i="20"/>
  <c r="CP53" i="20"/>
  <c r="CP55" i="20" s="1"/>
  <c r="CP35" i="20"/>
  <c r="CO37" i="20"/>
  <c r="CO34" i="20"/>
  <c r="CN40" i="20"/>
  <c r="CN38" i="20"/>
  <c r="CN41" i="20" s="1"/>
  <c r="CN36" i="20"/>
  <c r="CQ52" i="20"/>
  <c r="CQ54" i="20" s="1"/>
  <c r="CN21" i="20"/>
  <c r="CP13" i="20"/>
  <c r="CP14" i="20"/>
  <c r="CP16" i="20"/>
  <c r="CO19" i="20"/>
  <c r="CO15" i="20"/>
  <c r="CO17" i="20" s="1"/>
  <c r="CO20" i="20" s="1"/>
  <c r="CP33" i="20"/>
  <c r="CQ12" i="20"/>
  <c r="CL219" i="18"/>
  <c r="CK220" i="18"/>
  <c r="CO213" i="18"/>
  <c r="CN217" i="18"/>
  <c r="CN216" i="18"/>
  <c r="CN215" i="18"/>
  <c r="CL198" i="18"/>
  <c r="CK176" i="18"/>
  <c r="CK177" i="18"/>
  <c r="CL185" i="18"/>
  <c r="CL186" i="18" s="1"/>
  <c r="CL175" i="18"/>
  <c r="CL162" i="18"/>
  <c r="CL163" i="18" s="1"/>
  <c r="CL153" i="18"/>
  <c r="CL154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K57" i="18"/>
  <c r="CK58" i="18" s="1"/>
  <c r="CM65" i="18"/>
  <c r="CM66" i="18" s="1"/>
  <c r="CL34" i="18"/>
  <c r="CK33" i="18"/>
  <c r="CO38" i="18"/>
  <c r="CO39" i="18" s="1"/>
  <c r="CL47" i="18"/>
  <c r="CL48" i="18" s="1"/>
  <c r="CL7" i="18"/>
  <c r="CK8" i="18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98" i="17"/>
  <c r="CK97" i="17"/>
  <c r="CL200" i="18" l="1"/>
  <c r="CL199" i="18"/>
  <c r="CN74" i="17"/>
  <c r="CM72" i="17"/>
  <c r="CM73" i="17"/>
  <c r="CQ66" i="17"/>
  <c r="CQ65" i="17" s="1"/>
  <c r="CP64" i="17"/>
  <c r="CO4" i="17"/>
  <c r="CO69" i="17" s="1"/>
  <c r="BQ129" i="20"/>
  <c r="BR125" i="20" s="1"/>
  <c r="BR126" i="20" s="1"/>
  <c r="CN110" i="20"/>
  <c r="CN103" i="20"/>
  <c r="CP99" i="20"/>
  <c r="CO101" i="20"/>
  <c r="CO100" i="20"/>
  <c r="CO109" i="20" s="1"/>
  <c r="CO111" i="20" s="1"/>
  <c r="AX132" i="20"/>
  <c r="AX134" i="20" s="1"/>
  <c r="CO132" i="20"/>
  <c r="CQ124" i="20"/>
  <c r="CQ125" i="20" s="1"/>
  <c r="CQ76" i="20"/>
  <c r="CQ77" i="20" s="1"/>
  <c r="CQ78" i="20" s="1"/>
  <c r="CN42" i="20"/>
  <c r="CQ53" i="20"/>
  <c r="CQ55" i="20" s="1"/>
  <c r="CQ35" i="20"/>
  <c r="CP34" i="20"/>
  <c r="CP37" i="20"/>
  <c r="CQ56" i="20"/>
  <c r="CO40" i="20"/>
  <c r="CO36" i="20"/>
  <c r="CO38" i="20"/>
  <c r="CO41" i="20" s="1"/>
  <c r="CO21" i="20"/>
  <c r="CR52" i="20"/>
  <c r="CR54" i="20" s="1"/>
  <c r="CQ13" i="20"/>
  <c r="CQ16" i="20"/>
  <c r="CQ14" i="20"/>
  <c r="CP19" i="20"/>
  <c r="CP15" i="20"/>
  <c r="CP17" i="20" s="1"/>
  <c r="CP20" i="20" s="1"/>
  <c r="CQ33" i="20"/>
  <c r="CR12" i="20"/>
  <c r="CM219" i="18"/>
  <c r="CL220" i="18"/>
  <c r="CO217" i="18"/>
  <c r="CO216" i="18"/>
  <c r="CO215" i="18"/>
  <c r="CM198" i="18"/>
  <c r="CL177" i="18"/>
  <c r="CL176" i="18"/>
  <c r="CM185" i="18"/>
  <c r="CM186" i="18" s="1"/>
  <c r="CM175" i="18"/>
  <c r="CM162" i="18"/>
  <c r="CM163" i="18" s="1"/>
  <c r="CM153" i="18"/>
  <c r="CM154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L57" i="18"/>
  <c r="CN65" i="18"/>
  <c r="CN66" i="18" s="1"/>
  <c r="CM34" i="18"/>
  <c r="CL33" i="18"/>
  <c r="CM47" i="18"/>
  <c r="CM48" i="18" s="1"/>
  <c r="CL8" i="18"/>
  <c r="CM7" i="18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98" i="17"/>
  <c r="CL97" i="17"/>
  <c r="CM200" i="18" l="1"/>
  <c r="CM199" i="18"/>
  <c r="CN72" i="17"/>
  <c r="CO74" i="17"/>
  <c r="CN73" i="17"/>
  <c r="CQ64" i="17"/>
  <c r="CR66" i="17"/>
  <c r="CR65" i="17" s="1"/>
  <c r="BR128" i="20"/>
  <c r="BR129" i="20" s="1"/>
  <c r="BS125" i="20" s="1"/>
  <c r="BS128" i="20" s="1"/>
  <c r="CP4" i="17"/>
  <c r="CP69" i="17" s="1"/>
  <c r="CO110" i="20"/>
  <c r="CO103" i="20"/>
  <c r="CQ99" i="20"/>
  <c r="CP101" i="20"/>
  <c r="CP100" i="20"/>
  <c r="CP109" i="20" s="1"/>
  <c r="CP111" i="20" s="1"/>
  <c r="CP132" i="20"/>
  <c r="CR124" i="20"/>
  <c r="CR125" i="20" s="1"/>
  <c r="CR76" i="20"/>
  <c r="CR77" i="20" s="1"/>
  <c r="CR78" i="20" s="1"/>
  <c r="CO42" i="20"/>
  <c r="CR56" i="20"/>
  <c r="CR35" i="20"/>
  <c r="CQ34" i="20"/>
  <c r="CQ37" i="20"/>
  <c r="CP40" i="20"/>
  <c r="CP38" i="20"/>
  <c r="CP41" i="20" s="1"/>
  <c r="CP36" i="20"/>
  <c r="CR53" i="20"/>
  <c r="CR55" i="20" s="1"/>
  <c r="CS52" i="20"/>
  <c r="CS54" i="20" s="1"/>
  <c r="CP21" i="20"/>
  <c r="CQ19" i="20"/>
  <c r="CR13" i="20"/>
  <c r="CR14" i="20"/>
  <c r="CR16" i="20"/>
  <c r="CQ15" i="20"/>
  <c r="CQ17" i="20" s="1"/>
  <c r="CQ20" i="20" s="1"/>
  <c r="CR33" i="20"/>
  <c r="CS12" i="20"/>
  <c r="CN219" i="18"/>
  <c r="CM220" i="18"/>
  <c r="CN198" i="18"/>
  <c r="CM176" i="18"/>
  <c r="CM177" i="18"/>
  <c r="CN185" i="18"/>
  <c r="CN186" i="18" s="1"/>
  <c r="CN175" i="18"/>
  <c r="CN162" i="18"/>
  <c r="CN163" i="18" s="1"/>
  <c r="CN153" i="18"/>
  <c r="CN154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M8" i="18"/>
  <c r="CN7" i="18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98" i="17"/>
  <c r="CM97" i="17"/>
  <c r="CQ21" i="20" l="1"/>
  <c r="CN200" i="18"/>
  <c r="CN199" i="18"/>
  <c r="CO73" i="17"/>
  <c r="CO72" i="17"/>
  <c r="CP74" i="17"/>
  <c r="CR64" i="17"/>
  <c r="CS66" i="17"/>
  <c r="CS65" i="17" s="1"/>
  <c r="CQ4" i="17"/>
  <c r="CQ69" i="17" s="1"/>
  <c r="BT128" i="20"/>
  <c r="BT126" i="20"/>
  <c r="BS129" i="20"/>
  <c r="BS126" i="20"/>
  <c r="CP110" i="20"/>
  <c r="CP103" i="20"/>
  <c r="CR99" i="20"/>
  <c r="CQ100" i="20"/>
  <c r="CQ109" i="20" s="1"/>
  <c r="CQ111" i="20" s="1"/>
  <c r="CQ101" i="20"/>
  <c r="AY132" i="20"/>
  <c r="AY133" i="20"/>
  <c r="CS124" i="20"/>
  <c r="CS125" i="20" s="1"/>
  <c r="CQ132" i="20"/>
  <c r="CS76" i="20"/>
  <c r="CS77" i="20" s="1"/>
  <c r="CS78" i="20" s="1"/>
  <c r="CS53" i="20"/>
  <c r="CS55" i="20" s="1"/>
  <c r="CS35" i="20"/>
  <c r="CS56" i="20"/>
  <c r="CQ40" i="20"/>
  <c r="CQ38" i="20"/>
  <c r="CQ41" i="20" s="1"/>
  <c r="CQ36" i="20"/>
  <c r="CR34" i="20"/>
  <c r="CR37" i="20"/>
  <c r="CP42" i="20"/>
  <c r="CT52" i="20"/>
  <c r="CT54" i="20" s="1"/>
  <c r="CR19" i="20"/>
  <c r="CR15" i="20"/>
  <c r="CR17" i="20" s="1"/>
  <c r="CR20" i="20" s="1"/>
  <c r="CS16" i="20"/>
  <c r="CS14" i="20"/>
  <c r="CS13" i="20"/>
  <c r="CS33" i="20"/>
  <c r="CT12" i="20"/>
  <c r="CO219" i="18"/>
  <c r="CO220" i="18" s="1"/>
  <c r="CN220" i="18"/>
  <c r="CO198" i="18"/>
  <c r="CN176" i="18"/>
  <c r="CN177" i="18"/>
  <c r="CO185" i="18"/>
  <c r="CO186" i="18" s="1"/>
  <c r="CO175" i="18"/>
  <c r="CO162" i="18"/>
  <c r="CO163" i="18" s="1"/>
  <c r="CO153" i="18"/>
  <c r="CO154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CN33" i="18"/>
  <c r="CO47" i="18"/>
  <c r="CO48" i="18" s="1"/>
  <c r="CN8" i="18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98" i="17"/>
  <c r="CN97" i="17"/>
  <c r="CO200" i="18" l="1"/>
  <c r="CO199" i="18"/>
  <c r="K39" i="18"/>
  <c r="CP72" i="17"/>
  <c r="CQ74" i="17"/>
  <c r="CP73" i="17"/>
  <c r="CT66" i="17"/>
  <c r="CT65" i="17" s="1"/>
  <c r="CS64" i="17"/>
  <c r="CR4" i="17"/>
  <c r="CR69" i="17" s="1"/>
  <c r="BT129" i="20"/>
  <c r="BU128" i="20"/>
  <c r="BU126" i="20"/>
  <c r="CQ42" i="20"/>
  <c r="CQ110" i="20"/>
  <c r="CQ103" i="20"/>
  <c r="CS99" i="20"/>
  <c r="CR100" i="20"/>
  <c r="CR109" i="20" s="1"/>
  <c r="CR111" i="20" s="1"/>
  <c r="CR101" i="20"/>
  <c r="AY134" i="20"/>
  <c r="CT124" i="20"/>
  <c r="CT125" i="20" s="1"/>
  <c r="CR132" i="20"/>
  <c r="CT76" i="20"/>
  <c r="CT77" i="20" s="1"/>
  <c r="CT78" i="20" s="1"/>
  <c r="CR21" i="20"/>
  <c r="CT56" i="20"/>
  <c r="CR40" i="20"/>
  <c r="CR38" i="20"/>
  <c r="CR41" i="20" s="1"/>
  <c r="CR36" i="20"/>
  <c r="CT35" i="20"/>
  <c r="CS37" i="20"/>
  <c r="CS34" i="20"/>
  <c r="CT53" i="20"/>
  <c r="CT55" i="20" s="1"/>
  <c r="CU52" i="20"/>
  <c r="CU54" i="20" s="1"/>
  <c r="CS19" i="20"/>
  <c r="CS15" i="20"/>
  <c r="CS17" i="20" s="1"/>
  <c r="CS20" i="20" s="1"/>
  <c r="CT13" i="20"/>
  <c r="CT14" i="20"/>
  <c r="CT16" i="20"/>
  <c r="CT33" i="20"/>
  <c r="CU12" i="20"/>
  <c r="CO176" i="18"/>
  <c r="CO177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98" i="17"/>
  <c r="CO97" i="17"/>
  <c r="AU39" i="18" l="1"/>
  <c r="BG39" i="18"/>
  <c r="BS39" i="18"/>
  <c r="AI39" i="18"/>
  <c r="CQ73" i="17"/>
  <c r="CR74" i="17"/>
  <c r="CQ72" i="17"/>
  <c r="CU66" i="17"/>
  <c r="CU65" i="17" s="1"/>
  <c r="CT64" i="17"/>
  <c r="CS4" i="17"/>
  <c r="CS69" i="17" s="1"/>
  <c r="BU129" i="20"/>
  <c r="BV126" i="20"/>
  <c r="BV128" i="20"/>
  <c r="CR110" i="20"/>
  <c r="CR103" i="20"/>
  <c r="CT99" i="20"/>
  <c r="CS101" i="20"/>
  <c r="CS100" i="20"/>
  <c r="CS109" i="20" s="1"/>
  <c r="CS111" i="20" s="1"/>
  <c r="AZ133" i="20"/>
  <c r="CU124" i="20"/>
  <c r="CU125" i="20" s="1"/>
  <c r="CS132" i="20"/>
  <c r="CR42" i="20"/>
  <c r="CU76" i="20"/>
  <c r="CU77" i="20" s="1"/>
  <c r="CU78" i="20" s="1"/>
  <c r="CU53" i="20"/>
  <c r="CU55" i="20" s="1"/>
  <c r="CS40" i="20"/>
  <c r="CS36" i="20"/>
  <c r="CS38" i="20"/>
  <c r="CS41" i="20" s="1"/>
  <c r="CU35" i="20"/>
  <c r="CT34" i="20"/>
  <c r="CT37" i="20"/>
  <c r="CU56" i="20"/>
  <c r="CS21" i="20"/>
  <c r="CV52" i="20"/>
  <c r="CV54" i="20" s="1"/>
  <c r="CT15" i="20"/>
  <c r="CT17" i="20" s="1"/>
  <c r="CT20" i="20" s="1"/>
  <c r="CU13" i="20"/>
  <c r="CU16" i="20"/>
  <c r="CU14" i="20"/>
  <c r="CT19" i="20"/>
  <c r="CU33" i="20"/>
  <c r="CV12" i="20"/>
  <c r="CO93" i="18"/>
  <c r="CO80" i="18"/>
  <c r="CQ98" i="17"/>
  <c r="CP97" i="17"/>
  <c r="CR72" i="17" l="1"/>
  <c r="CS74" i="17"/>
  <c r="CR73" i="17"/>
  <c r="CU64" i="17"/>
  <c r="CV66" i="17"/>
  <c r="CV65" i="17" s="1"/>
  <c r="CT4" i="17"/>
  <c r="CT69" i="17" s="1"/>
  <c r="BW126" i="20"/>
  <c r="BV129" i="20"/>
  <c r="BW128" i="20"/>
  <c r="CS110" i="20"/>
  <c r="CS103" i="20"/>
  <c r="CU99" i="20"/>
  <c r="CT101" i="20"/>
  <c r="CT100" i="20"/>
  <c r="AZ132" i="20"/>
  <c r="AZ134" i="20" s="1"/>
  <c r="CV124" i="20"/>
  <c r="CV125" i="20" s="1"/>
  <c r="CT132" i="20"/>
  <c r="CS42" i="20"/>
  <c r="CV76" i="20"/>
  <c r="CV77" i="20" s="1"/>
  <c r="CV78" i="20" s="1"/>
  <c r="CV35" i="20"/>
  <c r="CU34" i="20"/>
  <c r="CU37" i="20"/>
  <c r="CV56" i="20"/>
  <c r="CT40" i="20"/>
  <c r="CT36" i="20"/>
  <c r="CT38" i="20"/>
  <c r="CT41" i="20" s="1"/>
  <c r="CV53" i="20"/>
  <c r="CV55" i="20" s="1"/>
  <c r="CW52" i="20"/>
  <c r="CW54" i="20" s="1"/>
  <c r="CU15" i="20"/>
  <c r="CU17" i="20" s="1"/>
  <c r="CU20" i="20" s="1"/>
  <c r="CT21" i="20"/>
  <c r="CV13" i="20"/>
  <c r="CV14" i="20"/>
  <c r="CV16" i="20"/>
  <c r="CU19" i="20"/>
  <c r="CV33" i="20"/>
  <c r="CW12" i="20"/>
  <c r="CR98" i="17"/>
  <c r="CQ97" i="17"/>
  <c r="CT74" i="17" l="1"/>
  <c r="CS72" i="17"/>
  <c r="CS73" i="17"/>
  <c r="CV64" i="17"/>
  <c r="CW66" i="17"/>
  <c r="CW65" i="17" s="1"/>
  <c r="CU4" i="17"/>
  <c r="CU69" i="17" s="1"/>
  <c r="BX128" i="20"/>
  <c r="BW129" i="20"/>
  <c r="BX126" i="20"/>
  <c r="CT110" i="20"/>
  <c r="CT103" i="20"/>
  <c r="CV99" i="20"/>
  <c r="CU101" i="20"/>
  <c r="CU100" i="20"/>
  <c r="CU109" i="20" s="1"/>
  <c r="CU111" i="20" s="1"/>
  <c r="CT109" i="20"/>
  <c r="CT111" i="20" s="1"/>
  <c r="CU132" i="20"/>
  <c r="CW124" i="20"/>
  <c r="CW125" i="20" s="1"/>
  <c r="CW76" i="20"/>
  <c r="CW77" i="20" s="1"/>
  <c r="CW78" i="20" s="1"/>
  <c r="CW53" i="20"/>
  <c r="CW55" i="20" s="1"/>
  <c r="CT42" i="20"/>
  <c r="CV34" i="20"/>
  <c r="CV37" i="20"/>
  <c r="CW35" i="20"/>
  <c r="CW56" i="20"/>
  <c r="CU40" i="20"/>
  <c r="CU38" i="20"/>
  <c r="CU41" i="20" s="1"/>
  <c r="CU36" i="20"/>
  <c r="CX52" i="20"/>
  <c r="CX54" i="20" s="1"/>
  <c r="CU21" i="20"/>
  <c r="CW13" i="20"/>
  <c r="CW14" i="20"/>
  <c r="CW16" i="20"/>
  <c r="CV19" i="20"/>
  <c r="CV15" i="20"/>
  <c r="CV17" i="20" s="1"/>
  <c r="CV20" i="20" s="1"/>
  <c r="CW33" i="20"/>
  <c r="CX12" i="20"/>
  <c r="CS98" i="17"/>
  <c r="CR97" i="17"/>
  <c r="CT72" i="17" l="1"/>
  <c r="CU74" i="17"/>
  <c r="CT73" i="17"/>
  <c r="CX66" i="17"/>
  <c r="CX65" i="17" s="1"/>
  <c r="CW64" i="17"/>
  <c r="CV4" i="17"/>
  <c r="CV69" i="17" s="1"/>
  <c r="BX129" i="20"/>
  <c r="BY126" i="20"/>
  <c r="BY128" i="20"/>
  <c r="CU110" i="20"/>
  <c r="CU103" i="20"/>
  <c r="CW99" i="20"/>
  <c r="CV100" i="20"/>
  <c r="CV109" i="20" s="1"/>
  <c r="CV111" i="20" s="1"/>
  <c r="CV101" i="20"/>
  <c r="BA132" i="20"/>
  <c r="BA133" i="20"/>
  <c r="CX124" i="20"/>
  <c r="CX125" i="20" s="1"/>
  <c r="CV132" i="20"/>
  <c r="CX76" i="20"/>
  <c r="CX77" i="20" s="1"/>
  <c r="CX78" i="20" s="1"/>
  <c r="CU42" i="20"/>
  <c r="CX53" i="20"/>
  <c r="CX55" i="20" s="1"/>
  <c r="CX35" i="20"/>
  <c r="CW37" i="20"/>
  <c r="CW34" i="20"/>
  <c r="CX56" i="20"/>
  <c r="CV40" i="20"/>
  <c r="CV38" i="20"/>
  <c r="CV41" i="20" s="1"/>
  <c r="CV36" i="20"/>
  <c r="CY52" i="20"/>
  <c r="CY54" i="20" s="1"/>
  <c r="CV21" i="20"/>
  <c r="CX13" i="20"/>
  <c r="CX14" i="20"/>
  <c r="CX16" i="20"/>
  <c r="CW19" i="20"/>
  <c r="CW15" i="20"/>
  <c r="CW17" i="20" s="1"/>
  <c r="CW20" i="20" s="1"/>
  <c r="CX33" i="20"/>
  <c r="CY12" i="20"/>
  <c r="CT98" i="17"/>
  <c r="CS97" i="17"/>
  <c r="CU73" i="17" l="1"/>
  <c r="CU72" i="17"/>
  <c r="CV74" i="17"/>
  <c r="CY66" i="17"/>
  <c r="CY65" i="17" s="1"/>
  <c r="CX64" i="17"/>
  <c r="CW4" i="17"/>
  <c r="CW69" i="17" s="1"/>
  <c r="BY129" i="20"/>
  <c r="BZ126" i="20"/>
  <c r="BZ128" i="20"/>
  <c r="CX99" i="20"/>
  <c r="CW101" i="20"/>
  <c r="CW100" i="20"/>
  <c r="CW109" i="20" s="1"/>
  <c r="CW111" i="20" s="1"/>
  <c r="CV110" i="20"/>
  <c r="CV103" i="20"/>
  <c r="BA134" i="20"/>
  <c r="CY124" i="20"/>
  <c r="CY125" i="20" s="1"/>
  <c r="CW132" i="20"/>
  <c r="CY76" i="20"/>
  <c r="CY77" i="20" s="1"/>
  <c r="CY78" i="20" s="1"/>
  <c r="CV42" i="20"/>
  <c r="CY35" i="20"/>
  <c r="CW40" i="20"/>
  <c r="CW38" i="20"/>
  <c r="CW41" i="20" s="1"/>
  <c r="CW36" i="20"/>
  <c r="CX34" i="20"/>
  <c r="CX37" i="20"/>
  <c r="CY56" i="20"/>
  <c r="CY53" i="20"/>
  <c r="CY55" i="20" s="1"/>
  <c r="CW21" i="20"/>
  <c r="CZ52" i="20"/>
  <c r="CZ54" i="20" s="1"/>
  <c r="CX19" i="20"/>
  <c r="CX15" i="20"/>
  <c r="CX17" i="20" s="1"/>
  <c r="CX20" i="20" s="1"/>
  <c r="CY13" i="20"/>
  <c r="CY16" i="20"/>
  <c r="CY14" i="20"/>
  <c r="CY33" i="20"/>
  <c r="CZ12" i="20"/>
  <c r="CU98" i="17"/>
  <c r="CT97" i="17"/>
  <c r="CV72" i="17" l="1"/>
  <c r="CV73" i="17"/>
  <c r="CW74" i="17"/>
  <c r="CY64" i="17"/>
  <c r="CZ66" i="17"/>
  <c r="CZ65" i="17" s="1"/>
  <c r="CX4" i="17"/>
  <c r="CX69" i="17" s="1"/>
  <c r="BZ129" i="20"/>
  <c r="CA128" i="20"/>
  <c r="CA126" i="20"/>
  <c r="CY99" i="20"/>
  <c r="CX101" i="20"/>
  <c r="CX100" i="20"/>
  <c r="CW110" i="20"/>
  <c r="CW103" i="20"/>
  <c r="BB133" i="20"/>
  <c r="CX132" i="20"/>
  <c r="CZ124" i="20"/>
  <c r="CZ125" i="20" s="1"/>
  <c r="CW42" i="20"/>
  <c r="CZ76" i="20"/>
  <c r="CZ77" i="20" s="1"/>
  <c r="CZ78" i="20" s="1"/>
  <c r="CZ56" i="20"/>
  <c r="CZ35" i="20"/>
  <c r="CZ53" i="20"/>
  <c r="CZ55" i="20" s="1"/>
  <c r="CX40" i="20"/>
  <c r="CX36" i="20"/>
  <c r="CX38" i="20"/>
  <c r="CX41" i="20" s="1"/>
  <c r="CY34" i="20"/>
  <c r="CY37" i="20"/>
  <c r="CX21" i="20"/>
  <c r="DA52" i="20"/>
  <c r="DA54" i="20" s="1"/>
  <c r="CZ13" i="20"/>
  <c r="CZ14" i="20"/>
  <c r="CZ16" i="20"/>
  <c r="CY19" i="20"/>
  <c r="CY15" i="20"/>
  <c r="CY17" i="20" s="1"/>
  <c r="CY20" i="20" s="1"/>
  <c r="CZ33" i="20"/>
  <c r="DA12" i="20"/>
  <c r="CV98" i="17"/>
  <c r="CU97" i="17"/>
  <c r="CX74" i="17" l="1"/>
  <c r="CW73" i="17"/>
  <c r="CW72" i="17"/>
  <c r="CZ64" i="17"/>
  <c r="DA66" i="17"/>
  <c r="DA65" i="17" s="1"/>
  <c r="CY4" i="17"/>
  <c r="CY69" i="17" s="1"/>
  <c r="CA129" i="20"/>
  <c r="CB128" i="20"/>
  <c r="CB126" i="20"/>
  <c r="CX109" i="20"/>
  <c r="CX111" i="20" s="1"/>
  <c r="CX110" i="20"/>
  <c r="CX103" i="20"/>
  <c r="CZ99" i="20"/>
  <c r="CY100" i="20"/>
  <c r="CY101" i="20"/>
  <c r="BB132" i="20"/>
  <c r="BB134" i="20" s="1"/>
  <c r="DA124" i="20"/>
  <c r="DA125" i="20" s="1"/>
  <c r="CY132" i="20"/>
  <c r="DA76" i="20"/>
  <c r="DA77" i="20" s="1"/>
  <c r="DA78" i="20" s="1"/>
  <c r="CX42" i="20"/>
  <c r="DA53" i="20"/>
  <c r="DA55" i="20" s="1"/>
  <c r="DA56" i="20"/>
  <c r="DA35" i="20"/>
  <c r="CY40" i="20"/>
  <c r="CY38" i="20"/>
  <c r="CY41" i="20" s="1"/>
  <c r="CY36" i="20"/>
  <c r="CZ34" i="20"/>
  <c r="CZ37" i="20"/>
  <c r="DB52" i="20"/>
  <c r="DB54" i="20" s="1"/>
  <c r="CY21" i="20"/>
  <c r="DA14" i="20"/>
  <c r="DA16" i="20"/>
  <c r="DA13" i="20"/>
  <c r="CZ19" i="20"/>
  <c r="CZ15" i="20"/>
  <c r="CZ17" i="20" s="1"/>
  <c r="CZ20" i="20" s="1"/>
  <c r="DA33" i="20"/>
  <c r="DB12" i="20"/>
  <c r="CW98" i="17"/>
  <c r="CV97" i="17"/>
  <c r="CY74" i="17" l="1"/>
  <c r="CX72" i="17"/>
  <c r="CX73" i="17"/>
  <c r="DB66" i="17"/>
  <c r="DB65" i="17" s="1"/>
  <c r="DA64" i="17"/>
  <c r="CZ4" i="17"/>
  <c r="CZ69" i="17" s="1"/>
  <c r="CC126" i="20"/>
  <c r="CC128" i="20"/>
  <c r="CB129" i="20"/>
  <c r="CY42" i="20"/>
  <c r="CY109" i="20"/>
  <c r="CY111" i="20" s="1"/>
  <c r="DA99" i="20"/>
  <c r="CZ100" i="20"/>
  <c r="CZ109" i="20" s="1"/>
  <c r="CZ111" i="20" s="1"/>
  <c r="CZ101" i="20"/>
  <c r="CY110" i="20"/>
  <c r="CY103" i="20"/>
  <c r="DB124" i="20"/>
  <c r="DB125" i="20" s="1"/>
  <c r="CZ132" i="20"/>
  <c r="DB76" i="20"/>
  <c r="DB77" i="20" s="1"/>
  <c r="DB78" i="20" s="1"/>
  <c r="DB56" i="20"/>
  <c r="CZ40" i="20"/>
  <c r="CZ38" i="20"/>
  <c r="CZ41" i="20" s="1"/>
  <c r="CZ36" i="20"/>
  <c r="DA37" i="20"/>
  <c r="DA34" i="20"/>
  <c r="DB35" i="20"/>
  <c r="DB53" i="20"/>
  <c r="DB55" i="20" s="1"/>
  <c r="CZ21" i="20"/>
  <c r="DC52" i="20"/>
  <c r="DC54" i="20" s="1"/>
  <c r="DA19" i="20"/>
  <c r="DA15" i="20"/>
  <c r="DA17" i="20" s="1"/>
  <c r="DA20" i="20" s="1"/>
  <c r="DB13" i="20"/>
  <c r="DB14" i="20"/>
  <c r="DB16" i="20"/>
  <c r="DB33" i="20"/>
  <c r="DC12" i="20"/>
  <c r="CX98" i="17"/>
  <c r="CW97" i="17"/>
  <c r="CY72" i="17" l="1"/>
  <c r="CZ74" i="17"/>
  <c r="CY73" i="17"/>
  <c r="DC66" i="17"/>
  <c r="DC65" i="17" s="1"/>
  <c r="DB64" i="17"/>
  <c r="DA4" i="17"/>
  <c r="DA69" i="17" s="1"/>
  <c r="CC129" i="20"/>
  <c r="CD126" i="20"/>
  <c r="CD128" i="20"/>
  <c r="CZ110" i="20"/>
  <c r="CZ103" i="20"/>
  <c r="DB99" i="20"/>
  <c r="DA101" i="20"/>
  <c r="DA100" i="20"/>
  <c r="DA109" i="20" s="1"/>
  <c r="DA111" i="20" s="1"/>
  <c r="BC132" i="20"/>
  <c r="BC133" i="20"/>
  <c r="DC124" i="20"/>
  <c r="DC125" i="20" s="1"/>
  <c r="DA132" i="20"/>
  <c r="DC76" i="20"/>
  <c r="DC77" i="20" s="1"/>
  <c r="DC78" i="20" s="1"/>
  <c r="CZ42" i="20"/>
  <c r="DC56" i="20"/>
  <c r="DC53" i="20"/>
  <c r="DC55" i="20" s="1"/>
  <c r="DC35" i="20"/>
  <c r="DA40" i="20"/>
  <c r="DA36" i="20"/>
  <c r="DA38" i="20"/>
  <c r="DA41" i="20" s="1"/>
  <c r="DB37" i="20"/>
  <c r="DB34" i="20"/>
  <c r="DA21" i="20"/>
  <c r="DD52" i="20"/>
  <c r="DD54" i="20" s="1"/>
  <c r="DB19" i="20"/>
  <c r="DC13" i="20"/>
  <c r="DC16" i="20"/>
  <c r="DC14" i="20"/>
  <c r="DB15" i="20"/>
  <c r="DB17" i="20" s="1"/>
  <c r="DB20" i="20" s="1"/>
  <c r="DB21" i="20" s="1"/>
  <c r="DC33" i="20"/>
  <c r="DD12" i="20"/>
  <c r="CY98" i="17"/>
  <c r="CX97" i="17"/>
  <c r="CZ72" i="17" l="1"/>
  <c r="DA74" i="17"/>
  <c r="CZ73" i="17"/>
  <c r="DC64" i="17"/>
  <c r="DD66" i="17"/>
  <c r="DD65" i="17" s="1"/>
  <c r="DB4" i="17"/>
  <c r="DB69" i="17" s="1"/>
  <c r="CE128" i="20"/>
  <c r="CE126" i="20"/>
  <c r="CD129" i="20"/>
  <c r="DA110" i="20"/>
  <c r="DA103" i="20"/>
  <c r="DA42" i="20"/>
  <c r="DC99" i="20"/>
  <c r="DB101" i="20"/>
  <c r="DB100" i="20"/>
  <c r="BC134" i="20"/>
  <c r="DB132" i="20"/>
  <c r="DD124" i="20"/>
  <c r="DD125" i="20" s="1"/>
  <c r="DD76" i="20"/>
  <c r="DD77" i="20" s="1"/>
  <c r="DD78" i="20" s="1"/>
  <c r="DD56" i="20"/>
  <c r="DB40" i="20"/>
  <c r="DB38" i="20"/>
  <c r="DB41" i="20" s="1"/>
  <c r="DB42" i="20" s="1"/>
  <c r="DB36" i="20"/>
  <c r="DD35" i="20"/>
  <c r="DD53" i="20"/>
  <c r="DD55" i="20" s="1"/>
  <c r="DC34" i="20"/>
  <c r="DC37" i="20"/>
  <c r="DE52" i="20"/>
  <c r="DE54" i="20" s="1"/>
  <c r="DC15" i="20"/>
  <c r="DC17" i="20" s="1"/>
  <c r="DC20" i="20" s="1"/>
  <c r="DC19" i="20"/>
  <c r="DD13" i="20"/>
  <c r="DD14" i="20"/>
  <c r="DD16" i="20"/>
  <c r="DD33" i="20"/>
  <c r="DE12" i="20"/>
  <c r="CZ98" i="17"/>
  <c r="CY97" i="17"/>
  <c r="DB74" i="17" l="1"/>
  <c r="DA73" i="17"/>
  <c r="DA72" i="17"/>
  <c r="DE66" i="17"/>
  <c r="DE65" i="17" s="1"/>
  <c r="DD64" i="17"/>
  <c r="DC4" i="17"/>
  <c r="DC69" i="17" s="1"/>
  <c r="CF126" i="20"/>
  <c r="CF128" i="20"/>
  <c r="CE129" i="20"/>
  <c r="DD99" i="20"/>
  <c r="DC101" i="20"/>
  <c r="DC100" i="20"/>
  <c r="DC109" i="20" s="1"/>
  <c r="DC111" i="20" s="1"/>
  <c r="DB109" i="20"/>
  <c r="DB111" i="20" s="1"/>
  <c r="DB110" i="20"/>
  <c r="DB103" i="20"/>
  <c r="BD132" i="20"/>
  <c r="BD133" i="20"/>
  <c r="DC132" i="20"/>
  <c r="DE124" i="20"/>
  <c r="DE125" i="20" s="1"/>
  <c r="DE53" i="20"/>
  <c r="DE55" i="20" s="1"/>
  <c r="DE76" i="20"/>
  <c r="DE77" i="20" s="1"/>
  <c r="DE78" i="20" s="1"/>
  <c r="DE56" i="20"/>
  <c r="DC40" i="20"/>
  <c r="DC38" i="20"/>
  <c r="DC41" i="20" s="1"/>
  <c r="DC36" i="20"/>
  <c r="DE35" i="20"/>
  <c r="DD34" i="20"/>
  <c r="DD37" i="20"/>
  <c r="DF52" i="20"/>
  <c r="DF54" i="20" s="1"/>
  <c r="DC21" i="20"/>
  <c r="DD15" i="20"/>
  <c r="DD17" i="20" s="1"/>
  <c r="DD20" i="20" s="1"/>
  <c r="DE13" i="20"/>
  <c r="DE14" i="20"/>
  <c r="DE16" i="20"/>
  <c r="DD19" i="20"/>
  <c r="DE33" i="20"/>
  <c r="DF12" i="20"/>
  <c r="DA98" i="17"/>
  <c r="CZ97" i="17"/>
  <c r="DB73" i="17" l="1"/>
  <c r="DB72" i="17"/>
  <c r="DC74" i="17"/>
  <c r="DF66" i="17"/>
  <c r="DF65" i="17" s="1"/>
  <c r="DE64" i="17"/>
  <c r="DD4" i="17"/>
  <c r="DD69" i="17" s="1"/>
  <c r="CG128" i="20"/>
  <c r="CF129" i="20"/>
  <c r="CG126" i="20"/>
  <c r="DC110" i="20"/>
  <c r="DC103" i="20"/>
  <c r="DE99" i="20"/>
  <c r="DD100" i="20"/>
  <c r="DD109" i="20" s="1"/>
  <c r="DD111" i="20" s="1"/>
  <c r="DD101" i="20"/>
  <c r="BD134" i="20"/>
  <c r="DF124" i="20"/>
  <c r="DF125" i="20" s="1"/>
  <c r="DD132" i="20"/>
  <c r="DC42" i="20"/>
  <c r="DF76" i="20"/>
  <c r="DF77" i="20" s="1"/>
  <c r="DF78" i="20" s="1"/>
  <c r="DF56" i="20"/>
  <c r="DD40" i="20"/>
  <c r="DD38" i="20"/>
  <c r="DD41" i="20" s="1"/>
  <c r="DD36" i="20"/>
  <c r="DE37" i="20"/>
  <c r="DE34" i="20"/>
  <c r="DF53" i="20"/>
  <c r="DF55" i="20" s="1"/>
  <c r="DF35" i="20"/>
  <c r="DD21" i="20"/>
  <c r="DG52" i="20"/>
  <c r="DG54" i="20" s="1"/>
  <c r="DE15" i="20"/>
  <c r="DE17" i="20" s="1"/>
  <c r="DE20" i="20" s="1"/>
  <c r="DE19" i="20"/>
  <c r="DF13" i="20"/>
  <c r="DF14" i="20"/>
  <c r="DF16" i="20"/>
  <c r="DF33" i="20"/>
  <c r="DG12" i="20"/>
  <c r="DB98" i="17"/>
  <c r="DA97" i="17"/>
  <c r="DD74" i="17" l="1"/>
  <c r="DC73" i="17"/>
  <c r="DC72" i="17"/>
  <c r="DG66" i="17"/>
  <c r="DG65" i="17" s="1"/>
  <c r="DF64" i="17"/>
  <c r="DE4" i="17"/>
  <c r="DE69" i="17" s="1"/>
  <c r="CH128" i="20"/>
  <c r="CH126" i="20"/>
  <c r="CG129" i="20"/>
  <c r="DF99" i="20"/>
  <c r="DE101" i="20"/>
  <c r="DE100" i="20"/>
  <c r="DE109" i="20" s="1"/>
  <c r="DE111" i="20" s="1"/>
  <c r="DD110" i="20"/>
  <c r="DD103" i="20"/>
  <c r="BE133" i="20"/>
  <c r="DG124" i="20"/>
  <c r="DG125" i="20" s="1"/>
  <c r="DE132" i="20"/>
  <c r="DG76" i="20"/>
  <c r="DG77" i="20" s="1"/>
  <c r="DG78" i="20" s="1"/>
  <c r="DD42" i="20"/>
  <c r="DG56" i="20"/>
  <c r="DE40" i="20"/>
  <c r="DE38" i="20"/>
  <c r="DE41" i="20" s="1"/>
  <c r="DE36" i="20"/>
  <c r="DF34" i="20"/>
  <c r="DF37" i="20"/>
  <c r="DG35" i="20"/>
  <c r="DG53" i="20"/>
  <c r="DG55" i="20" s="1"/>
  <c r="DH52" i="20"/>
  <c r="DH54" i="20" s="1"/>
  <c r="DE21" i="20"/>
  <c r="DG13" i="20"/>
  <c r="DG16" i="20"/>
  <c r="DG14" i="20"/>
  <c r="DF19" i="20"/>
  <c r="DF15" i="20"/>
  <c r="DF17" i="20" s="1"/>
  <c r="DF20" i="20" s="1"/>
  <c r="DG33" i="20"/>
  <c r="DH12" i="20"/>
  <c r="DC98" i="17"/>
  <c r="DB97" i="17"/>
  <c r="DE74" i="17" l="1"/>
  <c r="DD73" i="17"/>
  <c r="DD72" i="17"/>
  <c r="DG64" i="17"/>
  <c r="DH66" i="17"/>
  <c r="DH65" i="17" s="1"/>
  <c r="DF4" i="17"/>
  <c r="DF69" i="17" s="1"/>
  <c r="CI128" i="20"/>
  <c r="CI126" i="20"/>
  <c r="CH129" i="20"/>
  <c r="DE110" i="20"/>
  <c r="DE103" i="20"/>
  <c r="DG99" i="20"/>
  <c r="DF101" i="20"/>
  <c r="DF100" i="20"/>
  <c r="BE132" i="20"/>
  <c r="BE134" i="20" s="1"/>
  <c r="DH124" i="20"/>
  <c r="DH125" i="20" s="1"/>
  <c r="DF132" i="20"/>
  <c r="DH76" i="20"/>
  <c r="DH77" i="20" s="1"/>
  <c r="DH78" i="20" s="1"/>
  <c r="DH53" i="20"/>
  <c r="DH55" i="20" s="1"/>
  <c r="DE42" i="20"/>
  <c r="DH56" i="20"/>
  <c r="DH35" i="20"/>
  <c r="DG34" i="20"/>
  <c r="DG37" i="20"/>
  <c r="DF40" i="20"/>
  <c r="DF36" i="20"/>
  <c r="DF38" i="20"/>
  <c r="DF41" i="20" s="1"/>
  <c r="DF21" i="20"/>
  <c r="DI52" i="20"/>
  <c r="DI54" i="20" s="1"/>
  <c r="DH13" i="20"/>
  <c r="DH14" i="20"/>
  <c r="DH16" i="20"/>
  <c r="DG19" i="20"/>
  <c r="DG15" i="20"/>
  <c r="DG17" i="20" s="1"/>
  <c r="DG20" i="20" s="1"/>
  <c r="DH33" i="20"/>
  <c r="DI12" i="20"/>
  <c r="DD98" i="17"/>
  <c r="DC97" i="17"/>
  <c r="DF74" i="17" l="1"/>
  <c r="DE73" i="17"/>
  <c r="DE72" i="17"/>
  <c r="DI66" i="17"/>
  <c r="DI65" i="17" s="1"/>
  <c r="DH64" i="17"/>
  <c r="DG4" i="17"/>
  <c r="DG69" i="17" s="1"/>
  <c r="CI129" i="20"/>
  <c r="CJ128" i="20"/>
  <c r="CJ126" i="20"/>
  <c r="DF109" i="20"/>
  <c r="DF111" i="20" s="1"/>
  <c r="DF110" i="20"/>
  <c r="DF103" i="20"/>
  <c r="DH99" i="20"/>
  <c r="DG100" i="20"/>
  <c r="DG109" i="20" s="1"/>
  <c r="DG111" i="20" s="1"/>
  <c r="DG101" i="20"/>
  <c r="DI124" i="20"/>
  <c r="DI125" i="20" s="1"/>
  <c r="DG132" i="20"/>
  <c r="DI76" i="20"/>
  <c r="DI77" i="20" s="1"/>
  <c r="DI78" i="20" s="1"/>
  <c r="DI56" i="20"/>
  <c r="DF42" i="20"/>
  <c r="DG40" i="20"/>
  <c r="DG38" i="20"/>
  <c r="DG41" i="20" s="1"/>
  <c r="DG36" i="20"/>
  <c r="DI35" i="20"/>
  <c r="DH34" i="20"/>
  <c r="DH37" i="20"/>
  <c r="DI53" i="20"/>
  <c r="DI55" i="20" s="1"/>
  <c r="DJ52" i="20"/>
  <c r="DJ54" i="20" s="1"/>
  <c r="DG21" i="20"/>
  <c r="DI14" i="20"/>
  <c r="DI13" i="20"/>
  <c r="DI16" i="20"/>
  <c r="DH19" i="20"/>
  <c r="DH15" i="20"/>
  <c r="DH17" i="20" s="1"/>
  <c r="DH20" i="20" s="1"/>
  <c r="DI33" i="20"/>
  <c r="DJ12" i="20"/>
  <c r="DE98" i="17"/>
  <c r="DD97" i="17"/>
  <c r="DF73" i="17" l="1"/>
  <c r="DG74" i="17"/>
  <c r="DF72" i="17"/>
  <c r="DJ66" i="17"/>
  <c r="DJ65" i="17" s="1"/>
  <c r="DI64" i="17"/>
  <c r="DH4" i="17"/>
  <c r="DH69" i="17" s="1"/>
  <c r="CJ129" i="20"/>
  <c r="CK126" i="20"/>
  <c r="CK128" i="20"/>
  <c r="DI99" i="20"/>
  <c r="DH100" i="20"/>
  <c r="DH109" i="20" s="1"/>
  <c r="DH111" i="20" s="1"/>
  <c r="DH101" i="20"/>
  <c r="DG110" i="20"/>
  <c r="DG103" i="20"/>
  <c r="BF133" i="20"/>
  <c r="DH132" i="20"/>
  <c r="DJ124" i="20"/>
  <c r="DJ125" i="20" s="1"/>
  <c r="DG42" i="20"/>
  <c r="DJ76" i="20"/>
  <c r="DJ77" i="20" s="1"/>
  <c r="DJ78" i="20" s="1"/>
  <c r="DJ53" i="20"/>
  <c r="DJ55" i="20" s="1"/>
  <c r="DJ35" i="20"/>
  <c r="DI37" i="20"/>
  <c r="DI34" i="20"/>
  <c r="DJ56" i="20"/>
  <c r="DH40" i="20"/>
  <c r="DH36" i="20"/>
  <c r="DH38" i="20"/>
  <c r="DH41" i="20" s="1"/>
  <c r="DH21" i="20"/>
  <c r="DK52" i="20"/>
  <c r="DK54" i="20" s="1"/>
  <c r="DI19" i="20"/>
  <c r="DI15" i="20"/>
  <c r="DI17" i="20" s="1"/>
  <c r="DI20" i="20" s="1"/>
  <c r="DJ13" i="20"/>
  <c r="DJ14" i="20"/>
  <c r="DJ16" i="20"/>
  <c r="DJ33" i="20"/>
  <c r="DK12" i="20"/>
  <c r="DF98" i="17"/>
  <c r="DE97" i="17"/>
  <c r="DG73" i="17" l="1"/>
  <c r="DH74" i="17"/>
  <c r="DG72" i="17"/>
  <c r="DK66" i="17"/>
  <c r="DK65" i="17" s="1"/>
  <c r="DJ64" i="17"/>
  <c r="DI4" i="17"/>
  <c r="DI69" i="17" s="1"/>
  <c r="CL126" i="20"/>
  <c r="CK129" i="20"/>
  <c r="CL128" i="20"/>
  <c r="DJ99" i="20"/>
  <c r="DI101" i="20"/>
  <c r="DI100" i="20"/>
  <c r="DI109" i="20" s="1"/>
  <c r="DI111" i="20" s="1"/>
  <c r="DH110" i="20"/>
  <c r="DH103" i="20"/>
  <c r="BF132" i="20"/>
  <c r="BF134" i="20" s="1"/>
  <c r="DK124" i="20"/>
  <c r="DK125" i="20" s="1"/>
  <c r="DI132" i="20"/>
  <c r="DI21" i="20"/>
  <c r="DK76" i="20"/>
  <c r="DK77" i="20" s="1"/>
  <c r="DK78" i="20" s="1"/>
  <c r="DH42" i="20"/>
  <c r="DK53" i="20"/>
  <c r="DK55" i="20" s="1"/>
  <c r="DK35" i="20"/>
  <c r="DJ34" i="20"/>
  <c r="DJ37" i="20"/>
  <c r="DK56" i="20"/>
  <c r="DI40" i="20"/>
  <c r="DI36" i="20"/>
  <c r="DI38" i="20"/>
  <c r="DI41" i="20" s="1"/>
  <c r="DL52" i="20"/>
  <c r="DL54" i="20" s="1"/>
  <c r="DK13" i="20"/>
  <c r="DK16" i="20"/>
  <c r="DK14" i="20"/>
  <c r="DJ19" i="20"/>
  <c r="DJ15" i="20"/>
  <c r="DJ17" i="20" s="1"/>
  <c r="DJ20" i="20" s="1"/>
  <c r="DK33" i="20"/>
  <c r="DL12" i="20"/>
  <c r="DG98" i="17"/>
  <c r="DF97" i="17"/>
  <c r="DH72" i="17" l="1"/>
  <c r="DI74" i="17"/>
  <c r="DH73" i="17"/>
  <c r="DK64" i="17"/>
  <c r="DL66" i="17"/>
  <c r="DL65" i="17" s="1"/>
  <c r="DJ4" i="17"/>
  <c r="DJ69" i="17" s="1"/>
  <c r="CM126" i="20"/>
  <c r="CL129" i="20"/>
  <c r="CM128" i="20"/>
  <c r="DI110" i="20"/>
  <c r="DI103" i="20"/>
  <c r="DK99" i="20"/>
  <c r="DJ101" i="20"/>
  <c r="DJ100" i="20"/>
  <c r="DL124" i="20"/>
  <c r="DL125" i="20" s="1"/>
  <c r="DJ132" i="20"/>
  <c r="DL76" i="20"/>
  <c r="DL77" i="20" s="1"/>
  <c r="DL78" i="20" s="1"/>
  <c r="DI42" i="20"/>
  <c r="DL35" i="20"/>
  <c r="DL56" i="20"/>
  <c r="DJ40" i="20"/>
  <c r="DJ36" i="20"/>
  <c r="DJ38" i="20"/>
  <c r="DJ41" i="20" s="1"/>
  <c r="DK34" i="20"/>
  <c r="DK37" i="20"/>
  <c r="DL53" i="20"/>
  <c r="DL55" i="20" s="1"/>
  <c r="DM52" i="20"/>
  <c r="DM54" i="20" s="1"/>
  <c r="DJ21" i="20"/>
  <c r="DK15" i="20"/>
  <c r="DK17" i="20" s="1"/>
  <c r="DK20" i="20" s="1"/>
  <c r="DK19" i="20"/>
  <c r="DL13" i="20"/>
  <c r="DL14" i="20"/>
  <c r="DL16" i="20"/>
  <c r="DL33" i="20"/>
  <c r="DM12" i="20"/>
  <c r="DH98" i="17"/>
  <c r="DG97" i="17"/>
  <c r="DJ74" i="17" l="1"/>
  <c r="DI73" i="17"/>
  <c r="DI72" i="17"/>
  <c r="DM66" i="17"/>
  <c r="DM65" i="17" s="1"/>
  <c r="DL64" i="17"/>
  <c r="DK4" i="17"/>
  <c r="DK69" i="17" s="1"/>
  <c r="CM129" i="20"/>
  <c r="CN126" i="20"/>
  <c r="CN128" i="20"/>
  <c r="DJ110" i="20"/>
  <c r="DJ103" i="20"/>
  <c r="DL99" i="20"/>
  <c r="DK101" i="20"/>
  <c r="DK100" i="20"/>
  <c r="DK109" i="20" s="1"/>
  <c r="DK111" i="20" s="1"/>
  <c r="DJ109" i="20"/>
  <c r="DJ111" i="20" s="1"/>
  <c r="BG132" i="20"/>
  <c r="BG133" i="20"/>
  <c r="DM124" i="20"/>
  <c r="DM125" i="20" s="1"/>
  <c r="DK132" i="20"/>
  <c r="DM76" i="20"/>
  <c r="DM77" i="20" s="1"/>
  <c r="DM78" i="20" s="1"/>
  <c r="DJ42" i="20"/>
  <c r="DM53" i="20"/>
  <c r="DM55" i="20" s="1"/>
  <c r="DM35" i="20"/>
  <c r="DM56" i="20"/>
  <c r="DL34" i="20"/>
  <c r="DL37" i="20"/>
  <c r="DK40" i="20"/>
  <c r="DK38" i="20"/>
  <c r="DK41" i="20" s="1"/>
  <c r="DK36" i="20"/>
  <c r="DN52" i="20"/>
  <c r="DN54" i="20" s="1"/>
  <c r="DK21" i="20"/>
  <c r="DM13" i="20"/>
  <c r="DM14" i="20"/>
  <c r="DM16" i="20"/>
  <c r="DL19" i="20"/>
  <c r="DL15" i="20"/>
  <c r="DL17" i="20" s="1"/>
  <c r="DL20" i="20" s="1"/>
  <c r="DM33" i="20"/>
  <c r="DN12" i="20"/>
  <c r="DI98" i="17"/>
  <c r="DH97" i="17"/>
  <c r="DJ72" i="17" l="1"/>
  <c r="DJ73" i="17"/>
  <c r="DK74" i="17"/>
  <c r="DN66" i="17"/>
  <c r="DN65" i="17" s="1"/>
  <c r="DM64" i="17"/>
  <c r="DL4" i="17"/>
  <c r="DL69" i="17" s="1"/>
  <c r="CO128" i="20"/>
  <c r="CN129" i="20"/>
  <c r="CO126" i="20"/>
  <c r="DM99" i="20"/>
  <c r="DL100" i="20"/>
  <c r="DL109" i="20" s="1"/>
  <c r="DL111" i="20" s="1"/>
  <c r="DL101" i="20"/>
  <c r="DK110" i="20"/>
  <c r="DK103" i="20"/>
  <c r="BG134" i="20"/>
  <c r="DN124" i="20"/>
  <c r="DN125" i="20" s="1"/>
  <c r="DL132" i="20"/>
  <c r="DN76" i="20"/>
  <c r="DN77" i="20" s="1"/>
  <c r="DN78" i="20" s="1"/>
  <c r="DK42" i="20"/>
  <c r="DN35" i="20"/>
  <c r="DN56" i="20"/>
  <c r="DL40" i="20"/>
  <c r="DL36" i="20"/>
  <c r="DL38" i="20"/>
  <c r="DL41" i="20" s="1"/>
  <c r="DM37" i="20"/>
  <c r="DM34" i="20"/>
  <c r="DN53" i="20"/>
  <c r="DN55" i="20" s="1"/>
  <c r="DO52" i="20"/>
  <c r="DO54" i="20" s="1"/>
  <c r="DL21" i="20"/>
  <c r="DN13" i="20"/>
  <c r="DN14" i="20"/>
  <c r="DN16" i="20"/>
  <c r="DM19" i="20"/>
  <c r="DM15" i="20"/>
  <c r="DM17" i="20" s="1"/>
  <c r="DM20" i="20" s="1"/>
  <c r="DN33" i="20"/>
  <c r="DO12" i="20"/>
  <c r="DJ98" i="17"/>
  <c r="DI97" i="17"/>
  <c r="DK72" i="17" l="1"/>
  <c r="DL74" i="17"/>
  <c r="DK73" i="17"/>
  <c r="DO66" i="17"/>
  <c r="DO65" i="17" s="1"/>
  <c r="DN64" i="17"/>
  <c r="DM4" i="17"/>
  <c r="DM69" i="17" s="1"/>
  <c r="CP128" i="20"/>
  <c r="CP126" i="20"/>
  <c r="CO129" i="20"/>
  <c r="DL110" i="20"/>
  <c r="DL103" i="20"/>
  <c r="DN99" i="20"/>
  <c r="DM101" i="20"/>
  <c r="DM100" i="20"/>
  <c r="DM109" i="20" s="1"/>
  <c r="DM111" i="20" s="1"/>
  <c r="BH132" i="20"/>
  <c r="BH133" i="20"/>
  <c r="DO124" i="20"/>
  <c r="DO125" i="20" s="1"/>
  <c r="DM132" i="20"/>
  <c r="DO76" i="20"/>
  <c r="DO77" i="20" s="1"/>
  <c r="DO78" i="20" s="1"/>
  <c r="DO53" i="20"/>
  <c r="DO55" i="20" s="1"/>
  <c r="DO35" i="20"/>
  <c r="DM40" i="20"/>
  <c r="DM36" i="20"/>
  <c r="DM38" i="20"/>
  <c r="DM41" i="20" s="1"/>
  <c r="DN34" i="20"/>
  <c r="DN37" i="20"/>
  <c r="DO56" i="20"/>
  <c r="DL42" i="20"/>
  <c r="DM21" i="20"/>
  <c r="DP52" i="20"/>
  <c r="DP54" i="20" s="1"/>
  <c r="DO13" i="20"/>
  <c r="DO16" i="20"/>
  <c r="DO14" i="20"/>
  <c r="DN19" i="20"/>
  <c r="DN15" i="20"/>
  <c r="DN17" i="20" s="1"/>
  <c r="DN20" i="20" s="1"/>
  <c r="DO33" i="20"/>
  <c r="DP12" i="20"/>
  <c r="DK98" i="17"/>
  <c r="DJ97" i="17"/>
  <c r="DL72" i="17" l="1"/>
  <c r="DL73" i="17"/>
  <c r="DM74" i="17"/>
  <c r="DO64" i="17"/>
  <c r="DP66" i="17"/>
  <c r="DP65" i="17" s="1"/>
  <c r="DN4" i="17"/>
  <c r="DN69" i="17" s="1"/>
  <c r="CQ126" i="20"/>
  <c r="CP129" i="20"/>
  <c r="CQ128" i="20"/>
  <c r="DM110" i="20"/>
  <c r="DM103" i="20"/>
  <c r="DO99" i="20"/>
  <c r="DN101" i="20"/>
  <c r="DN100" i="20"/>
  <c r="BH134" i="20"/>
  <c r="DN132" i="20"/>
  <c r="DP124" i="20"/>
  <c r="DP125" i="20" s="1"/>
  <c r="DP76" i="20"/>
  <c r="DP77" i="20" s="1"/>
  <c r="DP78" i="20" s="1"/>
  <c r="DM42" i="20"/>
  <c r="DP35" i="20"/>
  <c r="DN40" i="20"/>
  <c r="DN38" i="20"/>
  <c r="DN41" i="20" s="1"/>
  <c r="DN36" i="20"/>
  <c r="DO34" i="20"/>
  <c r="DO37" i="20"/>
  <c r="DP56" i="20"/>
  <c r="DP53" i="20"/>
  <c r="DP55" i="20" s="1"/>
  <c r="DQ52" i="20"/>
  <c r="DQ54" i="20" s="1"/>
  <c r="DN21" i="20"/>
  <c r="DP13" i="20"/>
  <c r="DP14" i="20"/>
  <c r="DP16" i="20"/>
  <c r="DO19" i="20"/>
  <c r="DO15" i="20"/>
  <c r="DO17" i="20" s="1"/>
  <c r="DO20" i="20" s="1"/>
  <c r="DP33" i="20"/>
  <c r="DQ12" i="20"/>
  <c r="DL98" i="17"/>
  <c r="DK97" i="17"/>
  <c r="DM73" i="17" l="1"/>
  <c r="DM72" i="17"/>
  <c r="DQ66" i="17"/>
  <c r="DQ65" i="17" s="1"/>
  <c r="DP64" i="17"/>
  <c r="DO4" i="17"/>
  <c r="DO69" i="17" s="1"/>
  <c r="CQ129" i="20"/>
  <c r="CR126" i="20"/>
  <c r="CR128" i="20"/>
  <c r="DN109" i="20"/>
  <c r="DN111" i="20" s="1"/>
  <c r="DN110" i="20"/>
  <c r="DN103" i="20"/>
  <c r="DP99" i="20"/>
  <c r="DO100" i="20"/>
  <c r="DO109" i="20" s="1"/>
  <c r="DO111" i="20" s="1"/>
  <c r="DO101" i="20"/>
  <c r="BI133" i="20"/>
  <c r="DO132" i="20"/>
  <c r="DQ124" i="20"/>
  <c r="DQ125" i="20" s="1"/>
  <c r="DN42" i="20"/>
  <c r="DQ76" i="20"/>
  <c r="DQ77" i="20" s="1"/>
  <c r="DQ78" i="20" s="1"/>
  <c r="DQ53" i="20"/>
  <c r="DQ55" i="20" s="1"/>
  <c r="DQ35" i="20"/>
  <c r="DO40" i="20"/>
  <c r="DO38" i="20"/>
  <c r="DO41" i="20" s="1"/>
  <c r="DO36" i="20"/>
  <c r="DP34" i="20"/>
  <c r="DP37" i="20"/>
  <c r="DQ56" i="20"/>
  <c r="DO21" i="20"/>
  <c r="DR52" i="20"/>
  <c r="DR54" i="20" s="1"/>
  <c r="DQ16" i="20"/>
  <c r="DQ13" i="20"/>
  <c r="DQ14" i="20"/>
  <c r="DP19" i="20"/>
  <c r="DP15" i="20"/>
  <c r="DP17" i="20" s="1"/>
  <c r="DP20" i="20" s="1"/>
  <c r="DQ33" i="20"/>
  <c r="DR12" i="20"/>
  <c r="DM98" i="17"/>
  <c r="DL97" i="17"/>
  <c r="DR66" i="17" l="1"/>
  <c r="DR65" i="17" s="1"/>
  <c r="DQ64" i="17"/>
  <c r="DP4" i="17"/>
  <c r="DP69" i="17" s="1"/>
  <c r="CS128" i="20"/>
  <c r="CS126" i="20"/>
  <c r="CR129" i="20"/>
  <c r="DQ99" i="20"/>
  <c r="DP100" i="20"/>
  <c r="DP109" i="20" s="1"/>
  <c r="DP111" i="20" s="1"/>
  <c r="DP101" i="20"/>
  <c r="DO110" i="20"/>
  <c r="DO103" i="20"/>
  <c r="BI132" i="20"/>
  <c r="BI134" i="20" s="1"/>
  <c r="DR124" i="20"/>
  <c r="DR125" i="20" s="1"/>
  <c r="DP132" i="20"/>
  <c r="DR76" i="20"/>
  <c r="DR77" i="20" s="1"/>
  <c r="DR78" i="20" s="1"/>
  <c r="DO42" i="20"/>
  <c r="DR56" i="20"/>
  <c r="DR35" i="20"/>
  <c r="DQ37" i="20"/>
  <c r="DQ34" i="20"/>
  <c r="DP40" i="20"/>
  <c r="DP38" i="20"/>
  <c r="DP41" i="20" s="1"/>
  <c r="DP36" i="20"/>
  <c r="DR53" i="20"/>
  <c r="DR55" i="20" s="1"/>
  <c r="DS52" i="20"/>
  <c r="DS54" i="20" s="1"/>
  <c r="DQ19" i="20"/>
  <c r="DR13" i="20"/>
  <c r="DR14" i="20"/>
  <c r="DR16" i="20"/>
  <c r="DP21" i="20"/>
  <c r="DQ15" i="20"/>
  <c r="DQ17" i="20" s="1"/>
  <c r="DQ20" i="20" s="1"/>
  <c r="DR33" i="20"/>
  <c r="DS12" i="20"/>
  <c r="DN98" i="17"/>
  <c r="DM97" i="17"/>
  <c r="DS66" i="17" l="1"/>
  <c r="DS65" i="17" s="1"/>
  <c r="DR64" i="17"/>
  <c r="DQ4" i="17"/>
  <c r="DQ69" i="17" s="1"/>
  <c r="CT128" i="20"/>
  <c r="CS129" i="20"/>
  <c r="CT126" i="20"/>
  <c r="DP110" i="20"/>
  <c r="DP103" i="20"/>
  <c r="DR99" i="20"/>
  <c r="DQ101" i="20"/>
  <c r="DQ100" i="20"/>
  <c r="DQ109" i="20" s="1"/>
  <c r="DQ111" i="20" s="1"/>
  <c r="DS124" i="20"/>
  <c r="DS125" i="20" s="1"/>
  <c r="DQ132" i="20"/>
  <c r="DS76" i="20"/>
  <c r="DS77" i="20" s="1"/>
  <c r="DS78" i="20" s="1"/>
  <c r="DS53" i="20"/>
  <c r="DS55" i="20" s="1"/>
  <c r="DS56" i="20"/>
  <c r="DQ40" i="20"/>
  <c r="DQ36" i="20"/>
  <c r="DQ38" i="20"/>
  <c r="DQ41" i="20" s="1"/>
  <c r="DS35" i="20"/>
  <c r="DR37" i="20"/>
  <c r="DR34" i="20"/>
  <c r="DP42" i="20"/>
  <c r="DT52" i="20"/>
  <c r="DT54" i="20" s="1"/>
  <c r="DQ21" i="20"/>
  <c r="DS13" i="20"/>
  <c r="DS16" i="20"/>
  <c r="DS14" i="20"/>
  <c r="DR19" i="20"/>
  <c r="DR15" i="20"/>
  <c r="DR17" i="20" s="1"/>
  <c r="DR20" i="20" s="1"/>
  <c r="DS33" i="20"/>
  <c r="DT12" i="20"/>
  <c r="DO98" i="17"/>
  <c r="DN97" i="17"/>
  <c r="DS64" i="17" l="1"/>
  <c r="DT66" i="17"/>
  <c r="DT65" i="17" s="1"/>
  <c r="DR4" i="17"/>
  <c r="DR69" i="17" s="1"/>
  <c r="CU126" i="20"/>
  <c r="CT129" i="20"/>
  <c r="CU128" i="20"/>
  <c r="DQ110" i="20"/>
  <c r="DQ103" i="20"/>
  <c r="DS99" i="20"/>
  <c r="DR101" i="20"/>
  <c r="DR100" i="20"/>
  <c r="BJ133" i="20"/>
  <c r="DT124" i="20"/>
  <c r="DT125" i="20" s="1"/>
  <c r="DR132" i="20"/>
  <c r="DT76" i="20"/>
  <c r="DT77" i="20" s="1"/>
  <c r="DT78" i="20" s="1"/>
  <c r="DR21" i="20"/>
  <c r="DQ42" i="20"/>
  <c r="DT35" i="20"/>
  <c r="DS34" i="20"/>
  <c r="DS37" i="20"/>
  <c r="DR40" i="20"/>
  <c r="DR38" i="20"/>
  <c r="DR41" i="20" s="1"/>
  <c r="DR42" i="20" s="1"/>
  <c r="DR36" i="20"/>
  <c r="DT56" i="20"/>
  <c r="DT53" i="20"/>
  <c r="DT55" i="20" s="1"/>
  <c r="DU52" i="20"/>
  <c r="DU54" i="20" s="1"/>
  <c r="DS15" i="20"/>
  <c r="DS17" i="20" s="1"/>
  <c r="DS20" i="20" s="1"/>
  <c r="DS19" i="20"/>
  <c r="DT13" i="20"/>
  <c r="DT14" i="20"/>
  <c r="DT16" i="20"/>
  <c r="DT33" i="20"/>
  <c r="DU12" i="20"/>
  <c r="DP98" i="17"/>
  <c r="DO97" i="17"/>
  <c r="DU66" i="17" l="1"/>
  <c r="DU65" i="17" s="1"/>
  <c r="DT64" i="17"/>
  <c r="DS4" i="17"/>
  <c r="DS69" i="17" s="1"/>
  <c r="CV126" i="20"/>
  <c r="CV128" i="20"/>
  <c r="CU129" i="20"/>
  <c r="DR110" i="20"/>
  <c r="DR103" i="20"/>
  <c r="DT99" i="20"/>
  <c r="DS101" i="20"/>
  <c r="DS100" i="20"/>
  <c r="DR109" i="20"/>
  <c r="DR111" i="20" s="1"/>
  <c r="BJ132" i="20"/>
  <c r="BJ134" i="20" s="1"/>
  <c r="DU124" i="20"/>
  <c r="DU125" i="20" s="1"/>
  <c r="DS132" i="20"/>
  <c r="DU76" i="20"/>
  <c r="DU77" i="20" s="1"/>
  <c r="DU78" i="20" s="1"/>
  <c r="DU53" i="20"/>
  <c r="DU55" i="20" s="1"/>
  <c r="DU35" i="20"/>
  <c r="DT34" i="20"/>
  <c r="DT37" i="20"/>
  <c r="DU56" i="20"/>
  <c r="DS40" i="20"/>
  <c r="DS36" i="20"/>
  <c r="DS38" i="20"/>
  <c r="DS41" i="20" s="1"/>
  <c r="DV52" i="20"/>
  <c r="DV54" i="20" s="1"/>
  <c r="DS21" i="20"/>
  <c r="DU13" i="20"/>
  <c r="DU14" i="20"/>
  <c r="DU16" i="20"/>
  <c r="DT19" i="20"/>
  <c r="DT15" i="20"/>
  <c r="DT17" i="20" s="1"/>
  <c r="DT20" i="20" s="1"/>
  <c r="DU33" i="20"/>
  <c r="DV12" i="20"/>
  <c r="DQ98" i="17"/>
  <c r="DP97" i="17"/>
  <c r="DV66" i="17" l="1"/>
  <c r="DV65" i="17" s="1"/>
  <c r="DU64" i="17"/>
  <c r="DT4" i="17"/>
  <c r="DT69" i="17" s="1"/>
  <c r="CW128" i="20"/>
  <c r="CV129" i="20"/>
  <c r="CW126" i="20"/>
  <c r="DS110" i="20"/>
  <c r="DS103" i="20"/>
  <c r="DS109" i="20"/>
  <c r="DS111" i="20" s="1"/>
  <c r="DU99" i="20"/>
  <c r="DT100" i="20"/>
  <c r="DT109" i="20" s="1"/>
  <c r="DT111" i="20" s="1"/>
  <c r="DT101" i="20"/>
  <c r="DV124" i="20"/>
  <c r="DV125" i="20" s="1"/>
  <c r="DT132" i="20"/>
  <c r="DS42" i="20"/>
  <c r="DV76" i="20"/>
  <c r="DV77" i="20" s="1"/>
  <c r="DV78" i="20" s="1"/>
  <c r="DV35" i="20"/>
  <c r="DU37" i="20"/>
  <c r="DU34" i="20"/>
  <c r="DT40" i="20"/>
  <c r="DT38" i="20"/>
  <c r="DT41" i="20" s="1"/>
  <c r="DT36" i="20"/>
  <c r="DV56" i="20"/>
  <c r="DV53" i="20"/>
  <c r="DV55" i="20" s="1"/>
  <c r="DT21" i="20"/>
  <c r="DW52" i="20"/>
  <c r="DW54" i="20" s="1"/>
  <c r="DV13" i="20"/>
  <c r="DV14" i="20"/>
  <c r="DV16" i="20"/>
  <c r="DU19" i="20"/>
  <c r="DU15" i="20"/>
  <c r="DU17" i="20" s="1"/>
  <c r="DU20" i="20" s="1"/>
  <c r="DV33" i="20"/>
  <c r="DW12" i="20"/>
  <c r="DR98" i="17"/>
  <c r="DQ97" i="17"/>
  <c r="DW66" i="17" l="1"/>
  <c r="DW65" i="17" s="1"/>
  <c r="DV64" i="17"/>
  <c r="DU4" i="17"/>
  <c r="DU69" i="17" s="1"/>
  <c r="CW129" i="20"/>
  <c r="CX128" i="20"/>
  <c r="CX126" i="20"/>
  <c r="DT110" i="20"/>
  <c r="DT103" i="20"/>
  <c r="DV99" i="20"/>
  <c r="DU101" i="20"/>
  <c r="DU100" i="20"/>
  <c r="DU109" i="20" s="1"/>
  <c r="DU111" i="20" s="1"/>
  <c r="BK133" i="20"/>
  <c r="BK132" i="20"/>
  <c r="DW124" i="20"/>
  <c r="DW125" i="20" s="1"/>
  <c r="DU132" i="20"/>
  <c r="DW76" i="20"/>
  <c r="DW77" i="20" s="1"/>
  <c r="DW78" i="20" s="1"/>
  <c r="DT42" i="20"/>
  <c r="DW53" i="20"/>
  <c r="DW55" i="20" s="1"/>
  <c r="DW35" i="20"/>
  <c r="DV34" i="20"/>
  <c r="DV37" i="20"/>
  <c r="DW56" i="20"/>
  <c r="DU40" i="20"/>
  <c r="DU38" i="20"/>
  <c r="DU41" i="20" s="1"/>
  <c r="DU36" i="20"/>
  <c r="DX52" i="20"/>
  <c r="DX54" i="20" s="1"/>
  <c r="DU21" i="20"/>
  <c r="DW13" i="20"/>
  <c r="DW16" i="20"/>
  <c r="DW14" i="20"/>
  <c r="DV19" i="20"/>
  <c r="DV15" i="20"/>
  <c r="DV17" i="20" s="1"/>
  <c r="DV20" i="20" s="1"/>
  <c r="DW33" i="20"/>
  <c r="DX12" i="20"/>
  <c r="DS98" i="17"/>
  <c r="DR97" i="17"/>
  <c r="DW64" i="17" l="1"/>
  <c r="DX66" i="17"/>
  <c r="DX65" i="17" s="1"/>
  <c r="DV4" i="17"/>
  <c r="DV69" i="17" s="1"/>
  <c r="CY126" i="20"/>
  <c r="CX129" i="20"/>
  <c r="CY128" i="20"/>
  <c r="DU110" i="20"/>
  <c r="DU103" i="20"/>
  <c r="BK134" i="20"/>
  <c r="DW99" i="20"/>
  <c r="DV101" i="20"/>
  <c r="DV100" i="20"/>
  <c r="DV132" i="20"/>
  <c r="DX124" i="20"/>
  <c r="DX125" i="20" s="1"/>
  <c r="DX76" i="20"/>
  <c r="DX77" i="20" s="1"/>
  <c r="DX78" i="20" s="1"/>
  <c r="DU42" i="20"/>
  <c r="DX35" i="20"/>
  <c r="DW34" i="20"/>
  <c r="DW37" i="20"/>
  <c r="DX56" i="20"/>
  <c r="DV40" i="20"/>
  <c r="DV38" i="20"/>
  <c r="DV41" i="20" s="1"/>
  <c r="DV36" i="20"/>
  <c r="DX53" i="20"/>
  <c r="DX55" i="20" s="1"/>
  <c r="DV21" i="20"/>
  <c r="DY52" i="20"/>
  <c r="DY54" i="20" s="1"/>
  <c r="DW15" i="20"/>
  <c r="DW17" i="20" s="1"/>
  <c r="DW20" i="20" s="1"/>
  <c r="DX13" i="20"/>
  <c r="DX14" i="20"/>
  <c r="DX16" i="20"/>
  <c r="DW19" i="20"/>
  <c r="DX33" i="20"/>
  <c r="DY12" i="20"/>
  <c r="DT98" i="17"/>
  <c r="DS97" i="17"/>
  <c r="DY66" i="17" l="1"/>
  <c r="DY65" i="17" s="1"/>
  <c r="DX64" i="17"/>
  <c r="DW4" i="17"/>
  <c r="DW69" i="17" s="1"/>
  <c r="CZ126" i="20"/>
  <c r="CY129" i="20"/>
  <c r="CZ128" i="20"/>
  <c r="DV109" i="20"/>
  <c r="DV111" i="20" s="1"/>
  <c r="DV110" i="20"/>
  <c r="DV103" i="20"/>
  <c r="DX99" i="20"/>
  <c r="DW100" i="20"/>
  <c r="DW109" i="20" s="1"/>
  <c r="DW111" i="20" s="1"/>
  <c r="DW101" i="20"/>
  <c r="BL133" i="20"/>
  <c r="DY124" i="20"/>
  <c r="DY125" i="20" s="1"/>
  <c r="DW132" i="20"/>
  <c r="DY76" i="20"/>
  <c r="DY77" i="20" s="1"/>
  <c r="DY78" i="20" s="1"/>
  <c r="DV42" i="20"/>
  <c r="DY53" i="20"/>
  <c r="DY55" i="20" s="1"/>
  <c r="DW40" i="20"/>
  <c r="DW38" i="20"/>
  <c r="DW41" i="20" s="1"/>
  <c r="DW36" i="20"/>
  <c r="DY56" i="20"/>
  <c r="DY35" i="20"/>
  <c r="DX34" i="20"/>
  <c r="DX37" i="20"/>
  <c r="DZ52" i="20"/>
  <c r="DW21" i="20"/>
  <c r="DY14" i="20"/>
  <c r="DY13" i="20"/>
  <c r="DY16" i="20"/>
  <c r="DX19" i="20"/>
  <c r="DX15" i="20"/>
  <c r="DX17" i="20" s="1"/>
  <c r="DX20" i="20" s="1"/>
  <c r="DY33" i="20"/>
  <c r="DZ12" i="20"/>
  <c r="DU98" i="17"/>
  <c r="DT97" i="17"/>
  <c r="DZ53" i="20" l="1"/>
  <c r="DZ55" i="20" s="1"/>
  <c r="DZ66" i="17"/>
  <c r="DZ65" i="17" s="1"/>
  <c r="DY64" i="17"/>
  <c r="DX4" i="17"/>
  <c r="DX69" i="17" s="1"/>
  <c r="DA128" i="20"/>
  <c r="CZ129" i="20"/>
  <c r="DA126" i="20"/>
  <c r="DY99" i="20"/>
  <c r="DX101" i="20"/>
  <c r="DX110" i="20" s="1"/>
  <c r="DX100" i="20"/>
  <c r="DW110" i="20"/>
  <c r="DW103" i="20"/>
  <c r="BL132" i="20"/>
  <c r="BL134" i="20" s="1"/>
  <c r="DZ124" i="20"/>
  <c r="DZ125" i="20" s="1"/>
  <c r="DX132" i="20"/>
  <c r="DZ76" i="20"/>
  <c r="DZ77" i="20" s="1"/>
  <c r="DZ78" i="20" s="1"/>
  <c r="DW42" i="20"/>
  <c r="DZ35" i="20"/>
  <c r="DZ54" i="20"/>
  <c r="DY37" i="20"/>
  <c r="DY34" i="20"/>
  <c r="DX40" i="20"/>
  <c r="DX36" i="20"/>
  <c r="DX38" i="20"/>
  <c r="DX41" i="20" s="1"/>
  <c r="DX42" i="20" s="1"/>
  <c r="DX21" i="20"/>
  <c r="DY19" i="20"/>
  <c r="DY15" i="20"/>
  <c r="DY17" i="20" s="1"/>
  <c r="DY20" i="20" s="1"/>
  <c r="DZ13" i="20"/>
  <c r="DZ14" i="20"/>
  <c r="DZ16" i="20"/>
  <c r="DZ33" i="20"/>
  <c r="DV98" i="17"/>
  <c r="DU97" i="17"/>
  <c r="EA66" i="17" l="1"/>
  <c r="EA65" i="17" s="1"/>
  <c r="DZ64" i="17"/>
  <c r="DY4" i="17"/>
  <c r="DY69" i="17" s="1"/>
  <c r="DA129" i="20"/>
  <c r="DB128" i="20"/>
  <c r="DB126" i="20"/>
  <c r="DZ99" i="20"/>
  <c r="DY101" i="20"/>
  <c r="DY100" i="20"/>
  <c r="DY109" i="20" s="1"/>
  <c r="DY111" i="20" s="1"/>
  <c r="DX109" i="20"/>
  <c r="DX111" i="20" s="1"/>
  <c r="EA124" i="20"/>
  <c r="EA125" i="20" s="1"/>
  <c r="DY132" i="20"/>
  <c r="DZ34" i="20"/>
  <c r="DZ37" i="20"/>
  <c r="DY40" i="20"/>
  <c r="DY36" i="20"/>
  <c r="DY38" i="20"/>
  <c r="DY41" i="20" s="1"/>
  <c r="DZ56" i="20"/>
  <c r="DY21" i="20"/>
  <c r="DZ19" i="20"/>
  <c r="DZ15" i="20"/>
  <c r="DZ17" i="20" s="1"/>
  <c r="DZ20" i="20" s="1"/>
  <c r="DW98" i="17"/>
  <c r="DV97" i="17"/>
  <c r="EA64" i="17" l="1"/>
  <c r="EB66" i="17"/>
  <c r="EB65" i="17" s="1"/>
  <c r="DZ4" i="17"/>
  <c r="DZ69" i="17" s="1"/>
  <c r="DC126" i="20"/>
  <c r="DB129" i="20"/>
  <c r="DC128" i="20"/>
  <c r="DY110" i="20"/>
  <c r="DY103" i="20"/>
  <c r="EA99" i="20"/>
  <c r="DZ100" i="20"/>
  <c r="DZ109" i="20" s="1"/>
  <c r="DZ111" i="20" s="1"/>
  <c r="DZ101" i="20"/>
  <c r="BM133" i="20"/>
  <c r="EB124" i="20"/>
  <c r="EB125" i="20" s="1"/>
  <c r="DZ132" i="20"/>
  <c r="DZ21" i="20"/>
  <c r="DY42" i="20"/>
  <c r="DZ40" i="20"/>
  <c r="DZ36" i="20"/>
  <c r="DZ38" i="20"/>
  <c r="DZ41" i="20" s="1"/>
  <c r="DX98" i="17"/>
  <c r="DW97" i="17"/>
  <c r="EC66" i="17" l="1"/>
  <c r="EC65" i="17" s="1"/>
  <c r="EB64" i="17"/>
  <c r="EA4" i="17"/>
  <c r="EA69" i="17" s="1"/>
  <c r="DC129" i="20"/>
  <c r="DD126" i="20"/>
  <c r="DD128" i="20"/>
  <c r="DZ110" i="20"/>
  <c r="DZ103" i="20"/>
  <c r="EB99" i="20"/>
  <c r="EA101" i="20"/>
  <c r="EA100" i="20"/>
  <c r="BM132" i="20"/>
  <c r="BM134" i="20" s="1"/>
  <c r="EC124" i="20"/>
  <c r="EC125" i="20" s="1"/>
  <c r="EA132" i="20"/>
  <c r="DZ42" i="20"/>
  <c r="DY98" i="17"/>
  <c r="DX97" i="17"/>
  <c r="ED66" i="17" l="1"/>
  <c r="ED65" i="17" s="1"/>
  <c r="EC64" i="17"/>
  <c r="EB4" i="17"/>
  <c r="EB69" i="17" s="1"/>
  <c r="DE128" i="20"/>
  <c r="DD129" i="20"/>
  <c r="DE126" i="20"/>
  <c r="EA109" i="20"/>
  <c r="EA111" i="20" s="1"/>
  <c r="EC99" i="20"/>
  <c r="EB101" i="20"/>
  <c r="EB100" i="20"/>
  <c r="EA110" i="20"/>
  <c r="EA103" i="20"/>
  <c r="ED124" i="20"/>
  <c r="ED125" i="20" s="1"/>
  <c r="EB132" i="20"/>
  <c r="DZ98" i="17"/>
  <c r="DY97" i="17"/>
  <c r="EE66" i="17" l="1"/>
  <c r="EE65" i="17" s="1"/>
  <c r="ED64" i="17"/>
  <c r="EC4" i="17"/>
  <c r="EC69" i="17" s="1"/>
  <c r="DF128" i="20"/>
  <c r="DE129" i="20"/>
  <c r="DF126" i="20"/>
  <c r="EB109" i="20"/>
  <c r="EB111" i="20" s="1"/>
  <c r="EB110" i="20"/>
  <c r="EB103" i="20"/>
  <c r="ED99" i="20"/>
  <c r="EC101" i="20"/>
  <c r="EC100" i="20"/>
  <c r="BN132" i="20"/>
  <c r="BN133" i="20"/>
  <c r="EE124" i="20"/>
  <c r="EE125" i="20" s="1"/>
  <c r="EC132" i="20"/>
  <c r="EA98" i="17"/>
  <c r="DZ97" i="17"/>
  <c r="EE64" i="17" l="1"/>
  <c r="EF66" i="17"/>
  <c r="EF65" i="17" s="1"/>
  <c r="ED4" i="17"/>
  <c r="ED69" i="17" s="1"/>
  <c r="DG126" i="20"/>
  <c r="DF129" i="20"/>
  <c r="DG128" i="20"/>
  <c r="EC110" i="20"/>
  <c r="EC103" i="20"/>
  <c r="EE99" i="20"/>
  <c r="ED100" i="20"/>
  <c r="ED101" i="20"/>
  <c r="EC109" i="20"/>
  <c r="EC111" i="20" s="1"/>
  <c r="BN134" i="20"/>
  <c r="ED132" i="20"/>
  <c r="EF124" i="20"/>
  <c r="EF125" i="20" s="1"/>
  <c r="EB98" i="17"/>
  <c r="EA97" i="17"/>
  <c r="EG66" i="17" l="1"/>
  <c r="EG65" i="17" s="1"/>
  <c r="EF64" i="17"/>
  <c r="EE4" i="17"/>
  <c r="EE69" i="17" s="1"/>
  <c r="DH126" i="20"/>
  <c r="DG129" i="20"/>
  <c r="DH128" i="20"/>
  <c r="ED109" i="20"/>
  <c r="ED111" i="20" s="1"/>
  <c r="EF99" i="20"/>
  <c r="EE101" i="20"/>
  <c r="EE100" i="20"/>
  <c r="ED110" i="20"/>
  <c r="ED103" i="20"/>
  <c r="BO132" i="20"/>
  <c r="BO133" i="20"/>
  <c r="EE132" i="20"/>
  <c r="EG124" i="20"/>
  <c r="EG125" i="20" s="1"/>
  <c r="EC98" i="17"/>
  <c r="EB97" i="17"/>
  <c r="EH66" i="17" l="1"/>
  <c r="EH65" i="17" s="1"/>
  <c r="EG64" i="17"/>
  <c r="EF4" i="17"/>
  <c r="EF69" i="17" s="1"/>
  <c r="DI128" i="20"/>
  <c r="DH129" i="20"/>
  <c r="DI126" i="20"/>
  <c r="EE110" i="20"/>
  <c r="EE103" i="20"/>
  <c r="EG99" i="20"/>
  <c r="EF101" i="20"/>
  <c r="EF100" i="20"/>
  <c r="EE109" i="20"/>
  <c r="EE111" i="20" s="1"/>
  <c r="BO134" i="20"/>
  <c r="EH124" i="20"/>
  <c r="EH125" i="20" s="1"/>
  <c r="EF132" i="20"/>
  <c r="ED98" i="17"/>
  <c r="EC97" i="17"/>
  <c r="EI66" i="17" l="1"/>
  <c r="EI65" i="17" s="1"/>
  <c r="EH64" i="17"/>
  <c r="EG4" i="17"/>
  <c r="EG69" i="17" s="1"/>
  <c r="DJ128" i="20"/>
  <c r="DI129" i="20"/>
  <c r="DJ126" i="20"/>
  <c r="EF110" i="20"/>
  <c r="EF103" i="20"/>
  <c r="EH99" i="20"/>
  <c r="EG101" i="20"/>
  <c r="EG100" i="20"/>
  <c r="EG109" i="20" s="1"/>
  <c r="EG111" i="20" s="1"/>
  <c r="EF109" i="20"/>
  <c r="EF111" i="20" s="1"/>
  <c r="BP132" i="20"/>
  <c r="BP133" i="20"/>
  <c r="EI124" i="20"/>
  <c r="EI125" i="20" s="1"/>
  <c r="EG132" i="20"/>
  <c r="EE98" i="17"/>
  <c r="ED97" i="17"/>
  <c r="EI64" i="17" l="1"/>
  <c r="EJ66" i="17"/>
  <c r="EJ65" i="17" s="1"/>
  <c r="EH4" i="17"/>
  <c r="EH69" i="17" s="1"/>
  <c r="DK126" i="20"/>
  <c r="DK128" i="20"/>
  <c r="DJ129" i="20"/>
  <c r="EI99" i="20"/>
  <c r="EH100" i="20"/>
  <c r="EH101" i="20"/>
  <c r="EG110" i="20"/>
  <c r="EG103" i="20"/>
  <c r="BP134" i="20"/>
  <c r="EJ124" i="20"/>
  <c r="EJ125" i="20" s="1"/>
  <c r="EH132" i="20"/>
  <c r="EF98" i="17"/>
  <c r="EE97" i="17"/>
  <c r="EK66" i="17" l="1"/>
  <c r="EK65" i="17" s="1"/>
  <c r="EJ64" i="17"/>
  <c r="EI4" i="17"/>
  <c r="EI69" i="17" s="1"/>
  <c r="DK129" i="20"/>
  <c r="DL126" i="20"/>
  <c r="DL128" i="20"/>
  <c r="EH110" i="20"/>
  <c r="EH103" i="20"/>
  <c r="EH109" i="20"/>
  <c r="EH111" i="20" s="1"/>
  <c r="EJ99" i="20"/>
  <c r="EI101" i="20"/>
  <c r="EI100" i="20"/>
  <c r="BQ133" i="20"/>
  <c r="EI132" i="20"/>
  <c r="EK124" i="20"/>
  <c r="EK125" i="20" s="1"/>
  <c r="EG98" i="17"/>
  <c r="EF97" i="17"/>
  <c r="EL66" i="17" l="1"/>
  <c r="EL65" i="17" s="1"/>
  <c r="EK64" i="17"/>
  <c r="EJ4" i="17"/>
  <c r="EJ69" i="17" s="1"/>
  <c r="DM128" i="20"/>
  <c r="DM126" i="20"/>
  <c r="DL129" i="20"/>
  <c r="EI110" i="20"/>
  <c r="EI103" i="20"/>
  <c r="EK99" i="20"/>
  <c r="EJ101" i="20"/>
  <c r="EJ100" i="20"/>
  <c r="EI109" i="20"/>
  <c r="EI111" i="20" s="1"/>
  <c r="BQ132" i="20"/>
  <c r="BQ134" i="20" s="1"/>
  <c r="EL124" i="20"/>
  <c r="EL125" i="20" s="1"/>
  <c r="EJ132" i="20"/>
  <c r="EH98" i="17"/>
  <c r="EG97" i="17"/>
  <c r="EM66" i="17" l="1"/>
  <c r="EM65" i="17" s="1"/>
  <c r="EL64" i="17"/>
  <c r="EK4" i="17"/>
  <c r="EK69" i="17" s="1"/>
  <c r="DN128" i="20"/>
  <c r="DN126" i="20"/>
  <c r="DM129" i="20"/>
  <c r="EJ110" i="20"/>
  <c r="EJ103" i="20"/>
  <c r="EL99" i="20"/>
  <c r="EK101" i="20"/>
  <c r="EK100" i="20"/>
  <c r="EJ109" i="20"/>
  <c r="EJ111" i="20" s="1"/>
  <c r="EK132" i="20"/>
  <c r="EI98" i="17"/>
  <c r="EH97" i="17"/>
  <c r="EM64" i="17" l="1"/>
  <c r="EN66" i="17"/>
  <c r="EN65" i="17" s="1"/>
  <c r="EL4" i="17"/>
  <c r="EL69" i="17" s="1"/>
  <c r="DO126" i="20"/>
  <c r="DO128" i="20"/>
  <c r="DN129" i="20"/>
  <c r="EK109" i="20"/>
  <c r="EK111" i="20" s="1"/>
  <c r="EK110" i="20"/>
  <c r="EK103" i="20"/>
  <c r="EL100" i="20"/>
  <c r="EL101" i="20"/>
  <c r="BR132" i="20"/>
  <c r="BR133" i="20"/>
  <c r="EL132" i="20"/>
  <c r="EJ98" i="17"/>
  <c r="EI97" i="17"/>
  <c r="EO66" i="17" l="1"/>
  <c r="EO65" i="17" s="1"/>
  <c r="EN64" i="17"/>
  <c r="EM4" i="17"/>
  <c r="EM69" i="17" s="1"/>
  <c r="DP126" i="20"/>
  <c r="DO129" i="20"/>
  <c r="DP128" i="20"/>
  <c r="EL110" i="20"/>
  <c r="EL103" i="20"/>
  <c r="EL109" i="20"/>
  <c r="EL111" i="20" s="1"/>
  <c r="BR134" i="20"/>
  <c r="EK98" i="17"/>
  <c r="EJ97" i="17"/>
  <c r="EP66" i="17" l="1"/>
  <c r="EP65" i="17" s="1"/>
  <c r="EO64" i="17"/>
  <c r="EN4" i="17"/>
  <c r="EN69" i="17" s="1"/>
  <c r="DP129" i="20"/>
  <c r="DQ126" i="20"/>
  <c r="DQ128" i="20"/>
  <c r="BS133" i="20"/>
  <c r="BS132" i="20"/>
  <c r="EL98" i="17"/>
  <c r="EK97" i="17"/>
  <c r="EQ66" i="17" l="1"/>
  <c r="EQ65" i="17" s="1"/>
  <c r="EP64" i="17"/>
  <c r="EO4" i="17"/>
  <c r="EO69" i="17" s="1"/>
  <c r="DR128" i="20"/>
  <c r="DQ129" i="20"/>
  <c r="DR126" i="20"/>
  <c r="BS134" i="20"/>
  <c r="EM98" i="17"/>
  <c r="EL97" i="17"/>
  <c r="EQ64" i="17" l="1"/>
  <c r="ER66" i="17"/>
  <c r="ER65" i="17" s="1"/>
  <c r="EP4" i="17"/>
  <c r="EP69" i="17" s="1"/>
  <c r="DS126" i="20"/>
  <c r="DR129" i="20"/>
  <c r="DS128" i="20"/>
  <c r="BT133" i="20"/>
  <c r="BT134" i="20" s="1"/>
  <c r="EN98" i="17"/>
  <c r="EM97" i="17"/>
  <c r="ES66" i="17" l="1"/>
  <c r="ES65" i="17" s="1"/>
  <c r="ER64" i="17"/>
  <c r="EQ4" i="17"/>
  <c r="EQ69" i="17" s="1"/>
  <c r="DT126" i="20"/>
  <c r="DS129" i="20"/>
  <c r="DT128" i="20"/>
  <c r="BU133" i="20"/>
  <c r="BU134" i="20" s="1"/>
  <c r="EO98" i="17"/>
  <c r="EN97" i="17"/>
  <c r="ET66" i="17" l="1"/>
  <c r="ET65" i="17" s="1"/>
  <c r="ES64" i="17"/>
  <c r="ER4" i="17"/>
  <c r="ER69" i="17" s="1"/>
  <c r="DU128" i="20"/>
  <c r="DT129" i="20"/>
  <c r="DU126" i="20"/>
  <c r="BV133" i="20"/>
  <c r="BV134" i="20" s="1"/>
  <c r="EP98" i="17"/>
  <c r="EO97" i="17"/>
  <c r="EU66" i="17" l="1"/>
  <c r="EU65" i="17" s="1"/>
  <c r="ET64" i="17"/>
  <c r="ES4" i="17"/>
  <c r="ES69" i="17" s="1"/>
  <c r="DV128" i="20"/>
  <c r="DU129" i="20"/>
  <c r="DV126" i="20"/>
  <c r="BW133" i="20"/>
  <c r="BW134" i="20" s="1"/>
  <c r="EQ98" i="17"/>
  <c r="EP97" i="17"/>
  <c r="EU64" i="17" l="1"/>
  <c r="EV66" i="17"/>
  <c r="EV65" i="17" s="1"/>
  <c r="ET4" i="17"/>
  <c r="ET69" i="17" s="1"/>
  <c r="DW126" i="20"/>
  <c r="DV129" i="20"/>
  <c r="DW128" i="20"/>
  <c r="BX133" i="20"/>
  <c r="BX134" i="20" s="1"/>
  <c r="ER98" i="17"/>
  <c r="EQ97" i="17"/>
  <c r="EW66" i="17" l="1"/>
  <c r="EW65" i="17" s="1"/>
  <c r="EV64" i="17"/>
  <c r="EU4" i="17"/>
  <c r="EU69" i="17" s="1"/>
  <c r="DW129" i="20"/>
  <c r="DX128" i="20"/>
  <c r="DX126" i="20"/>
  <c r="BY133" i="20"/>
  <c r="BY134" i="20" s="1"/>
  <c r="ES98" i="17"/>
  <c r="ER97" i="17"/>
  <c r="EX66" i="17" l="1"/>
  <c r="EX65" i="17" s="1"/>
  <c r="EW64" i="17"/>
  <c r="EV4" i="17"/>
  <c r="EV69" i="17" s="1"/>
  <c r="DY128" i="20"/>
  <c r="DX129" i="20"/>
  <c r="DY126" i="20"/>
  <c r="BZ133" i="20"/>
  <c r="BZ134" i="20" s="1"/>
  <c r="ET98" i="17"/>
  <c r="ES97" i="17"/>
  <c r="EY66" i="17" l="1"/>
  <c r="EY65" i="17" s="1"/>
  <c r="EX64" i="17"/>
  <c r="EW4" i="17"/>
  <c r="EW69" i="17" s="1"/>
  <c r="DZ128" i="20"/>
  <c r="DY129" i="20"/>
  <c r="DZ126" i="20"/>
  <c r="CA133" i="20"/>
  <c r="CA134" i="20" s="1"/>
  <c r="EU98" i="17"/>
  <c r="ET97" i="17"/>
  <c r="EY64" i="17" l="1"/>
  <c r="EZ66" i="17"/>
  <c r="EZ65" i="17" s="1"/>
  <c r="EX4" i="17"/>
  <c r="EX69" i="17" s="1"/>
  <c r="EA126" i="20"/>
  <c r="DZ129" i="20"/>
  <c r="EA128" i="20"/>
  <c r="CB133" i="20"/>
  <c r="CB134" i="20" s="1"/>
  <c r="EV98" i="17"/>
  <c r="EU97" i="17"/>
  <c r="FA66" i="17" l="1"/>
  <c r="FA65" i="17" s="1"/>
  <c r="EZ64" i="17"/>
  <c r="EY4" i="17"/>
  <c r="EY69" i="17" s="1"/>
  <c r="EA129" i="20"/>
  <c r="EB126" i="20"/>
  <c r="EB128" i="20"/>
  <c r="CC133" i="20"/>
  <c r="CC134" i="20" s="1"/>
  <c r="EW98" i="17"/>
  <c r="EV97" i="17"/>
  <c r="FB66" i="17" l="1"/>
  <c r="FB65" i="17" s="1"/>
  <c r="FA64" i="17"/>
  <c r="EZ4" i="17"/>
  <c r="EZ69" i="17" s="1"/>
  <c r="EC128" i="20"/>
  <c r="EB129" i="20"/>
  <c r="EC126" i="20"/>
  <c r="CD133" i="20"/>
  <c r="CD134" i="20" s="1"/>
  <c r="EX98" i="17"/>
  <c r="EW97" i="17"/>
  <c r="FC66" i="17" l="1"/>
  <c r="FB64" i="17"/>
  <c r="FA4" i="17"/>
  <c r="FA69" i="17" s="1"/>
  <c r="EC129" i="20"/>
  <c r="ED128" i="20"/>
  <c r="ED126" i="20"/>
  <c r="CE133" i="20"/>
  <c r="CE134" i="20" s="1"/>
  <c r="EY98" i="17"/>
  <c r="EX97" i="17"/>
  <c r="FC64" i="17" l="1"/>
  <c r="FC65" i="17"/>
  <c r="FB4" i="17"/>
  <c r="FB69" i="17" s="1"/>
  <c r="EE126" i="20"/>
  <c r="ED129" i="20"/>
  <c r="EE128" i="20"/>
  <c r="CF133" i="20"/>
  <c r="CF134" i="20" s="1"/>
  <c r="EZ98" i="17"/>
  <c r="EY97" i="17"/>
  <c r="E78" i="17" l="1"/>
  <c r="K78" i="17"/>
  <c r="M78" i="17"/>
  <c r="D78" i="17"/>
  <c r="F78" i="17"/>
  <c r="H78" i="17"/>
  <c r="J78" i="17"/>
  <c r="I78" i="17"/>
  <c r="N78" i="17"/>
  <c r="L78" i="17"/>
  <c r="G78" i="17"/>
  <c r="E75" i="17"/>
  <c r="F75" i="17"/>
  <c r="D75" i="17"/>
  <c r="G75" i="17"/>
  <c r="H75" i="17"/>
  <c r="I75" i="17"/>
  <c r="FC4" i="17"/>
  <c r="FC69" i="17" s="1"/>
  <c r="EF126" i="20"/>
  <c r="EE129" i="20"/>
  <c r="EF128" i="20"/>
  <c r="CG133" i="20"/>
  <c r="CG134" i="20" s="1"/>
  <c r="FA98" i="17"/>
  <c r="EZ97" i="17"/>
  <c r="D91" i="17" l="1"/>
  <c r="D89" i="17"/>
  <c r="D90" i="17" s="1"/>
  <c r="EG128" i="20"/>
  <c r="EF129" i="20"/>
  <c r="EG126" i="20"/>
  <c r="CH133" i="20"/>
  <c r="CH134" i="20" s="1"/>
  <c r="FB98" i="17"/>
  <c r="FA97" i="17"/>
  <c r="EG129" i="20" l="1"/>
  <c r="EH128" i="20"/>
  <c r="EH126" i="20"/>
  <c r="CI133" i="20"/>
  <c r="CI134" i="20" s="1"/>
  <c r="FC98" i="17"/>
  <c r="FC97" i="17" s="1"/>
  <c r="FB97" i="17"/>
  <c r="EI126" i="20" l="1"/>
  <c r="EH129" i="20"/>
  <c r="EI128" i="20"/>
  <c r="CJ133" i="20"/>
  <c r="CJ134" i="20" s="1"/>
  <c r="D104" i="17"/>
  <c r="D107" i="17" s="1"/>
  <c r="E104" i="17"/>
  <c r="E107" i="17" s="1"/>
  <c r="G105" i="17"/>
  <c r="G108" i="17" s="1"/>
  <c r="G104" i="17"/>
  <c r="G107" i="17" s="1"/>
  <c r="E105" i="17"/>
  <c r="E108" i="17" s="1"/>
  <c r="D105" i="17"/>
  <c r="D108" i="17" s="1"/>
  <c r="F105" i="17"/>
  <c r="F108" i="17" s="1"/>
  <c r="F104" i="17"/>
  <c r="F107" i="17" s="1"/>
  <c r="J104" i="17"/>
  <c r="J107" i="17" s="1"/>
  <c r="H104" i="17"/>
  <c r="H107" i="17" s="1"/>
  <c r="I105" i="17"/>
  <c r="I108" i="17" s="1"/>
  <c r="H105" i="17"/>
  <c r="H108" i="17" s="1"/>
  <c r="I104" i="17"/>
  <c r="I107" i="17" s="1"/>
  <c r="L105" i="17"/>
  <c r="L108" i="17" s="1"/>
  <c r="J105" i="17"/>
  <c r="J108" i="17" s="1"/>
  <c r="K104" i="17"/>
  <c r="K107" i="17" s="1"/>
  <c r="K105" i="17"/>
  <c r="K108" i="17" s="1"/>
  <c r="M105" i="17"/>
  <c r="M108" i="17" s="1"/>
  <c r="L104" i="17"/>
  <c r="L107" i="17" s="1"/>
  <c r="N105" i="17"/>
  <c r="N108" i="17" s="1"/>
  <c r="M104" i="17"/>
  <c r="M107" i="17" s="1"/>
  <c r="N104" i="17"/>
  <c r="N107" i="17" s="1"/>
  <c r="O105" i="17"/>
  <c r="O108" i="17" s="1"/>
  <c r="O104" i="17"/>
  <c r="O107" i="17" s="1"/>
  <c r="P105" i="17"/>
  <c r="P108" i="17" s="1"/>
  <c r="P104" i="17"/>
  <c r="P107" i="17" s="1"/>
  <c r="EJ126" i="20" l="1"/>
  <c r="EI129" i="20"/>
  <c r="EJ128" i="20"/>
  <c r="CK133" i="20"/>
  <c r="CK134" i="20" s="1"/>
  <c r="D110" i="17"/>
  <c r="D111" i="17"/>
  <c r="EK128" i="20" l="1"/>
  <c r="EJ129" i="20"/>
  <c r="EK126" i="20"/>
  <c r="CL133" i="20"/>
  <c r="CL134" i="20" s="1"/>
  <c r="D114" i="17"/>
  <c r="D113" i="17"/>
  <c r="EL128" i="20" l="1"/>
  <c r="EL129" i="20" s="1"/>
  <c r="EK129" i="20"/>
  <c r="EL126" i="20"/>
  <c r="CM133" i="20"/>
  <c r="CM134" i="20" s="1"/>
  <c r="CN133" i="20" l="1"/>
  <c r="CN134" i="20" s="1"/>
  <c r="CO133" i="20" l="1"/>
  <c r="CO134" i="20" s="1"/>
  <c r="CP133" i="20" l="1"/>
  <c r="CP134" i="20" s="1"/>
  <c r="CQ133" i="20" l="1"/>
  <c r="CQ134" i="20" s="1"/>
  <c r="CR133" i="20" l="1"/>
  <c r="CR134" i="20" s="1"/>
  <c r="CS133" i="20" l="1"/>
  <c r="CS134" i="20" s="1"/>
  <c r="CT133" i="20" l="1"/>
  <c r="CT134" i="20" s="1"/>
  <c r="CU133" i="20" l="1"/>
  <c r="CU134" i="20" s="1"/>
  <c r="CV133" i="20" l="1"/>
  <c r="CV134" i="20" s="1"/>
  <c r="CW133" i="20" l="1"/>
  <c r="CW134" i="20" s="1"/>
  <c r="CX133" i="20" l="1"/>
  <c r="CX134" i="20" s="1"/>
  <c r="CY133" i="20" l="1"/>
  <c r="CY134" i="20" s="1"/>
  <c r="CZ133" i="20" l="1"/>
  <c r="CZ134" i="20" s="1"/>
  <c r="DA133" i="20" l="1"/>
  <c r="DA134" i="20" s="1"/>
  <c r="DB133" i="20" l="1"/>
  <c r="DB134" i="20" s="1"/>
  <c r="DC133" i="20" l="1"/>
  <c r="DC134" i="20" s="1"/>
  <c r="DD133" i="20" l="1"/>
  <c r="DD134" i="20" s="1"/>
  <c r="DE133" i="20" l="1"/>
  <c r="DE134" i="20" s="1"/>
  <c r="DF133" i="20" l="1"/>
  <c r="DF134" i="20" s="1"/>
  <c r="DG133" i="20" l="1"/>
  <c r="DG134" i="20" s="1"/>
  <c r="DH133" i="20" l="1"/>
  <c r="DH134" i="20" s="1"/>
  <c r="DI133" i="20" l="1"/>
  <c r="DI134" i="20" s="1"/>
  <c r="DJ133" i="20" l="1"/>
  <c r="DJ134" i="20" s="1"/>
  <c r="DK133" i="20" l="1"/>
  <c r="DK134" i="20" s="1"/>
  <c r="DL133" i="20" l="1"/>
  <c r="DL134" i="20" s="1"/>
  <c r="DM133" i="20" l="1"/>
  <c r="DM134" i="20" s="1"/>
  <c r="DN133" i="20" l="1"/>
  <c r="DN134" i="20" s="1"/>
  <c r="DO133" i="20" l="1"/>
  <c r="DO134" i="20" s="1"/>
  <c r="DP133" i="20" l="1"/>
  <c r="DP134" i="20" s="1"/>
  <c r="DQ133" i="20" l="1"/>
  <c r="DQ134" i="20" s="1"/>
  <c r="DR133" i="20" l="1"/>
  <c r="DR134" i="20" s="1"/>
  <c r="DS133" i="20" l="1"/>
  <c r="DS134" i="20" s="1"/>
  <c r="DT133" i="20" l="1"/>
  <c r="DT134" i="20" s="1"/>
  <c r="DU133" i="20" l="1"/>
  <c r="DU134" i="20" s="1"/>
  <c r="DV133" i="20" l="1"/>
  <c r="DV134" i="20" s="1"/>
  <c r="DW133" i="20" l="1"/>
  <c r="DW134" i="20" s="1"/>
  <c r="DX133" i="20" l="1"/>
  <c r="DX134" i="20" s="1"/>
  <c r="DY133" i="20" l="1"/>
  <c r="DY134" i="20" s="1"/>
  <c r="DZ133" i="20" l="1"/>
  <c r="DZ134" i="20" s="1"/>
  <c r="EA133" i="20" l="1"/>
  <c r="EA134" i="20" s="1"/>
  <c r="EB133" i="20" l="1"/>
  <c r="EB134" i="20" s="1"/>
  <c r="EC133" i="20" l="1"/>
  <c r="EC134" i="20" s="1"/>
  <c r="ED133" i="20" l="1"/>
  <c r="ED134" i="20" s="1"/>
  <c r="EE133" i="20" l="1"/>
  <c r="EE134" i="20" s="1"/>
  <c r="EF133" i="20" l="1"/>
  <c r="EF134" i="20" s="1"/>
  <c r="EG133" i="20" l="1"/>
  <c r="EG134" i="20" s="1"/>
  <c r="EH133" i="20" l="1"/>
  <c r="EH134" i="20" s="1"/>
  <c r="EI133" i="20" l="1"/>
  <c r="EI134" i="20" s="1"/>
  <c r="EJ133" i="20" l="1"/>
  <c r="EJ134" i="20" s="1"/>
  <c r="N216" i="8"/>
  <c r="M216" i="8"/>
  <c r="P216" i="8"/>
  <c r="C216" i="8"/>
  <c r="E216" i="8"/>
  <c r="P215" i="8"/>
  <c r="J216" i="8"/>
  <c r="H216" i="8"/>
  <c r="I216" i="8"/>
  <c r="D216" i="8"/>
  <c r="K216" i="8"/>
  <c r="G216" i="8"/>
  <c r="F216" i="8"/>
  <c r="L216" i="8"/>
  <c r="C215" i="8"/>
  <c r="EK133" i="20" l="1"/>
  <c r="EK134" i="20" s="1"/>
  <c r="EL133" i="20" l="1"/>
  <c r="EL134" i="20" s="1"/>
  <c r="E229" i="8" l="1"/>
  <c r="D215" i="8" l="1"/>
  <c r="E215" i="8"/>
  <c r="F215" i="8"/>
  <c r="G215" i="8"/>
  <c r="H215" i="8"/>
  <c r="I215" i="8"/>
  <c r="J215" i="8"/>
  <c r="K215" i="8"/>
  <c r="L215" i="8"/>
  <c r="M215" i="8"/>
  <c r="N215" i="8"/>
  <c r="O215" i="8"/>
  <c r="O216" i="8" l="1"/>
  <c r="C218" i="8" l="1"/>
  <c r="M218" i="8"/>
  <c r="F219" i="8"/>
  <c r="L219" i="8"/>
  <c r="I218" i="8"/>
  <c r="G218" i="8"/>
  <c r="J219" i="8"/>
  <c r="M219" i="8"/>
  <c r="D219" i="8"/>
  <c r="P218" i="8"/>
  <c r="O218" i="8"/>
  <c r="N219" i="8"/>
  <c r="H218" i="8"/>
  <c r="E219" i="8"/>
  <c r="P219" i="8"/>
  <c r="C219" i="8"/>
  <c r="N218" i="8"/>
  <c r="J218" i="8"/>
  <c r="O219" i="8"/>
  <c r="K218" i="8"/>
  <c r="G219" i="8"/>
  <c r="F218" i="8"/>
  <c r="E230" i="8"/>
  <c r="H219" i="8"/>
  <c r="K219" i="8"/>
  <c r="D218" i="8"/>
  <c r="E218" i="8"/>
  <c r="L218" i="8"/>
  <c r="I219" i="8"/>
  <c r="B219" i="8" l="1"/>
  <c r="B218" i="8"/>
  <c r="B221" i="8" l="1"/>
  <c r="E233" i="8" s="1"/>
  <c r="B222" i="8"/>
  <c r="E232" i="8" s="1"/>
  <c r="E231" i="8" l="1"/>
</calcChain>
</file>

<file path=xl/sharedStrings.xml><?xml version="1.0" encoding="utf-8"?>
<sst xmlns="http://schemas.openxmlformats.org/spreadsheetml/2006/main" count="1242" uniqueCount="388">
  <si>
    <t>L3</t>
  </si>
  <si>
    <t>L2</t>
  </si>
  <si>
    <t>L1</t>
  </si>
  <si>
    <t>Area</t>
  </si>
  <si>
    <t>Total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</si>
  <si>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</si>
  <si>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</si>
  <si>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</si>
  <si>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</si>
  <si>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</si>
  <si>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</si>
  <si>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</si>
  <si>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Children</t>
  </si>
  <si>
    <t>Floor</t>
  </si>
  <si>
    <t>Cinema</t>
  </si>
  <si>
    <t>Food Court</t>
  </si>
  <si>
    <t>Home</t>
  </si>
  <si>
    <t>Tenant Area</t>
  </si>
  <si>
    <t>Total Area</t>
  </si>
  <si>
    <t>Type</t>
  </si>
  <si>
    <t>Service</t>
  </si>
  <si>
    <t>Kiosks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</si>
  <si>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</si>
  <si>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</si>
  <si>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</si>
  <si>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</si>
  <si>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</si>
  <si>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</si>
  <si>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</si>
  <si>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</si>
  <si>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</si>
  <si>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</si>
  <si>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</si>
  <si>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</si>
  <si>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</si>
  <si>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</si>
  <si>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</si>
  <si>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</si>
  <si>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</si>
  <si>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</si>
  <si>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</si>
  <si>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</si>
  <si>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</si>
  <si>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</si>
  <si>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</si>
  <si>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</si>
  <si>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Capitalized Interest</t>
  </si>
  <si>
    <t>Land/Acquisition Cost</t>
  </si>
  <si>
    <t>Operating Input Tax</t>
  </si>
  <si>
    <t>Operating Income</t>
  </si>
  <si>
    <t>NOI after Capex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</si>
  <si>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</si>
  <si>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</si>
  <si>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</si>
  <si>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</si>
  <si>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</si>
  <si>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</si>
  <si>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</si>
  <si>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</si>
  <si>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Supermarket</t>
  </si>
  <si>
    <t>Downtime</t>
  </si>
  <si>
    <t>Downtime allowance</t>
  </si>
  <si>
    <t>Equity</t>
  </si>
  <si>
    <t>Debt</t>
  </si>
  <si>
    <t>Debt Balance</t>
  </si>
  <si>
    <t>Final Repayment</t>
  </si>
  <si>
    <t>Loan Repayment</t>
  </si>
  <si>
    <t>Remaining Loan Quota Balance</t>
  </si>
  <si>
    <t>Plain</t>
  </si>
  <si>
    <t>Repayment Amount</t>
  </si>
  <si>
    <t>Equity Balance</t>
  </si>
  <si>
    <t>VAT</t>
  </si>
  <si>
    <t>Total Income</t>
  </si>
  <si>
    <t>Fashion and Accessories</t>
  </si>
  <si>
    <t>Food and Beverage</t>
  </si>
  <si>
    <t>Entertainment and Leisure</t>
  </si>
  <si>
    <t>Tenant Number</t>
  </si>
  <si>
    <t>NLA</t>
  </si>
  <si>
    <t>Percentage</t>
  </si>
  <si>
    <t>Average Area</t>
  </si>
  <si>
    <t>Department</t>
  </si>
  <si>
    <t>Tenant No.</t>
  </si>
  <si>
    <t>Average Average</t>
  </si>
  <si>
    <t>Effictive Rental</t>
  </si>
  <si>
    <t>Average Rental</t>
  </si>
  <si>
    <t>Gross Rental</t>
  </si>
  <si>
    <t>Rental Contribution</t>
  </si>
  <si>
    <t>Area Contribution</t>
  </si>
  <si>
    <t>CAGR</t>
  </si>
  <si>
    <t>Opening</t>
  </si>
  <si>
    <t>Exit</t>
  </si>
  <si>
    <t>PV of Cashflow</t>
  </si>
  <si>
    <t>PV of Net Sales Proceeds</t>
  </si>
  <si>
    <t>Total Cost</t>
  </si>
  <si>
    <t>Exit price</t>
  </si>
  <si>
    <t>Project IRR</t>
  </si>
  <si>
    <t>Equity IRR</t>
  </si>
  <si>
    <t>Net sales proceed contribution</t>
  </si>
  <si>
    <t>Cash flow contribution</t>
  </si>
  <si>
    <t>总结</t>
  </si>
  <si>
    <t>Summary</t>
  </si>
  <si>
    <t>L4</t>
  </si>
  <si>
    <t>B1</t>
  </si>
  <si>
    <t>B2</t>
  </si>
  <si>
    <t>Tenant Type</t>
  </si>
  <si>
    <t>L5</t>
  </si>
  <si>
    <t>GFA</t>
  </si>
  <si>
    <t>Lesasing Efficiency</t>
  </si>
  <si>
    <t>Column1</t>
  </si>
  <si>
    <t>1st Year Average Rental</t>
  </si>
  <si>
    <t>Exit Year Average Rental</t>
  </si>
  <si>
    <t>NOI Yield</t>
  </si>
  <si>
    <t>Average Effective Rental</t>
  </si>
  <si>
    <t>EBITDA Yield</t>
  </si>
  <si>
    <t>Project</t>
  </si>
  <si>
    <t>Deduction Ratio</t>
  </si>
  <si>
    <t>Rental Growth Rate</t>
  </si>
  <si>
    <t>Cap Rate</t>
  </si>
  <si>
    <t>Rental</t>
  </si>
  <si>
    <t>NOI Margin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</si>
  <si>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</si>
  <si>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</si>
  <si>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</si>
  <si>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</si>
  <si>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</si>
  <si>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</si>
  <si>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</si>
  <si>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Cash Deficiency Loan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</si>
  <si>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</si>
  <si>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</si>
  <si>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</si>
  <si>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</si>
  <si>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</si>
  <si>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</si>
  <si>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</si>
  <si>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Loan interest</t>
  </si>
  <si>
    <t>Loan Repayment-Principal</t>
  </si>
  <si>
    <t>Loan Repayment-Interest</t>
  </si>
  <si>
    <t>Accumulated Construction loan-Principal</t>
  </si>
  <si>
    <t>Accumulated Construction loan-Interest</t>
  </si>
  <si>
    <t>Accumulated Construction loan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</si>
  <si>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</si>
  <si>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</si>
  <si>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</si>
  <si>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</si>
  <si>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</si>
  <si>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</si>
  <si>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</si>
  <si>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</si>
  <si>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</si>
  <si>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</si>
  <si>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</si>
  <si>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</si>
  <si>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</si>
  <si>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</si>
  <si>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</si>
  <si>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</si>
  <si>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</si>
  <si>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</si>
  <si>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</si>
  <si>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</si>
  <si>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</si>
  <si>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</si>
  <si>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</si>
  <si>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</si>
  <si>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</si>
  <si>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</si>
  <si>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</si>
  <si>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</si>
  <si>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</si>
  <si>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</si>
  <si>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</si>
  <si>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</si>
  <si>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</si>
  <si>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</si>
  <si>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</si>
  <si>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</si>
  <si>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</si>
  <si>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</si>
  <si>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</si>
  <si>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</si>
  <si>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</si>
  <si>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</si>
  <si>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</si>
  <si>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</si>
  <si>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</si>
  <si>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</si>
  <si>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</si>
  <si>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</si>
  <si>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</si>
  <si>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</si>
  <si>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</si>
  <si>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</si>
  <si>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</si>
  <si>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</si>
  <si>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</si>
  <si>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</si>
  <si>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</si>
  <si>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</si>
  <si>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</si>
  <si>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</si>
  <si>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</si>
  <si>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</si>
  <si>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</si>
  <si>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</si>
  <si>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</si>
  <si>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</si>
  <si>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</si>
  <si>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</si>
  <si>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</si>
  <si>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</si>
  <si>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</si>
  <si>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</si>
  <si>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</si>
  <si>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</si>
  <si>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</si>
  <si>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</si>
  <si>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</si>
  <si>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</si>
  <si>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</si>
  <si>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</si>
  <si>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</si>
  <si>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</si>
  <si>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</si>
  <si>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</si>
  <si>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</si>
  <si>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</si>
  <si>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</si>
  <si>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</si>
  <si>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</si>
  <si>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</si>
  <si>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</si>
  <si>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</si>
  <si>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</si>
  <si>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</si>
  <si>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</si>
  <si>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</si>
  <si>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</si>
  <si>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</si>
  <si>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</si>
  <si>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</si>
  <si>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</si>
  <si>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</si>
  <si>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</si>
  <si>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</si>
  <si>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</si>
  <si>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</si>
  <si>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</si>
  <si>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</si>
  <si>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</si>
  <si>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</si>
  <si>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</si>
  <si>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</si>
  <si>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</si>
  <si>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</si>
  <si>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</si>
  <si>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</si>
  <si>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</si>
  <si>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</si>
  <si>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</si>
  <si>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</si>
  <si>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</si>
  <si>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</si>
  <si>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</si>
  <si>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</si>
  <si>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</si>
  <si>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</si>
  <si>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</si>
  <si>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</si>
  <si>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income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</si>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</sst>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-* #,##0.0_-;\-* #,##0.0_-;_-* &quot;-&quot;??_-;_-@_-"/>
    <numFmt numFmtId="171" formatCode="_ * #,##0.00_ ;_ * \-#,##0.00_ ;_ * &quot;-&quot;??_ ;_ @_ "/>
  </numFmts>
  <fonts count="17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name val="宋体"/>
      <family val="2"/>
      <scheme val="minor"/>
    </font>
    <font>
      <sz val="12"/>
      <color theme="0"/>
      <name val="宋体"/>
      <family val="2"/>
      <scheme val="minor"/>
    </font>
    <font>
      <sz val="12"/>
      <color rgb="FF0000FF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1" fontId="12" fillId="0" borderId="0" applyFont="0" applyFill="0" applyBorder="0" applyAlignment="0" applyProtection="0">
      <alignment vertical="center"/>
    </xf>
    <xf numFmtId="171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Fill="1"/>
    <xf numFmtId="0" fontId="6" fillId="0" borderId="0" xfId="0" applyFont="1"/>
    <xf numFmtId="0" fontId="8" fillId="0" borderId="0" xfId="0" applyFont="1"/>
    <xf numFmtId="9" fontId="8" fillId="0" borderId="0" xfId="0" applyNumberFormat="1" applyFont="1"/>
    <xf numFmtId="165" fontId="0" fillId="0" borderId="0" xfId="1" applyNumberFormat="1" applyFont="1"/>
    <xf numFmtId="165" fontId="8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8" fillId="0" borderId="0" xfId="0" applyNumberFormat="1" applyFont="1"/>
    <xf numFmtId="0" fontId="11" fillId="0" borderId="0" xfId="0" applyFont="1" applyAlignment="1">
      <alignment horizontal="left" vertical="center"/>
    </xf>
    <xf numFmtId="0" fontId="6" fillId="0" borderId="0" xfId="0" applyFont="1" applyProtection="1">
      <protection hidden="1"/>
    </xf>
    <xf numFmtId="169" fontId="6" fillId="0" borderId="0" xfId="0" applyNumberFormat="1" applyFont="1" applyProtection="1">
      <protection hidden="1"/>
    </xf>
    <xf numFmtId="0" fontId="0" fillId="0" borderId="0" xfId="0" applyFont="1" applyProtection="1">
      <protection hidden="1"/>
    </xf>
    <xf numFmtId="165" fontId="6" fillId="0" borderId="0" xfId="1" applyNumberFormat="1" applyFont="1" applyProtection="1">
      <protection hidden="1"/>
    </xf>
    <xf numFmtId="9" fontId="6" fillId="0" borderId="0" xfId="2" applyFont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166" fontId="0" fillId="0" borderId="0" xfId="2" applyNumberFormat="1" applyFont="1" applyProtection="1">
      <protection hidden="1"/>
    </xf>
    <xf numFmtId="165" fontId="0" fillId="0" borderId="0" xfId="1" applyNumberFormat="1" applyFont="1" applyProtection="1">
      <protection hidden="1"/>
    </xf>
    <xf numFmtId="165" fontId="0" fillId="0" borderId="0" xfId="1" applyNumberFormat="1" applyFont="1" applyFill="1" applyProtection="1">
      <protection hidden="1"/>
    </xf>
    <xf numFmtId="41" fontId="6" fillId="0" borderId="0" xfId="0" applyNumberFormat="1" applyFont="1" applyProtection="1">
      <protection hidden="1"/>
    </xf>
    <xf numFmtId="0" fontId="7" fillId="0" borderId="0" xfId="0" applyFont="1" applyFill="1" applyProtection="1">
      <protection hidden="1"/>
    </xf>
    <xf numFmtId="165" fontId="0" fillId="0" borderId="0" xfId="0" applyNumberFormat="1" applyProtection="1">
      <protection hidden="1"/>
    </xf>
    <xf numFmtId="0" fontId="7" fillId="4" borderId="0" xfId="0" applyFont="1" applyFill="1" applyProtection="1">
      <protection hidden="1"/>
    </xf>
    <xf numFmtId="0" fontId="7" fillId="4" borderId="0" xfId="0" applyFont="1" applyFill="1" applyBorder="1" applyProtection="1">
      <protection hidden="1"/>
    </xf>
    <xf numFmtId="9" fontId="0" fillId="0" borderId="0" xfId="2" applyFont="1" applyProtection="1">
      <protection hidden="1"/>
    </xf>
    <xf numFmtId="9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10" fontId="0" fillId="0" borderId="0" xfId="2" applyNumberFormat="1" applyFont="1" applyProtection="1">
      <protection hidden="1"/>
    </xf>
    <xf numFmtId="0" fontId="7" fillId="4" borderId="0" xfId="0" applyFont="1" applyFill="1" applyAlignment="1" applyProtection="1">
      <alignment horizontal="right"/>
      <protection hidden="1"/>
    </xf>
    <xf numFmtId="0" fontId="0" fillId="0" borderId="0" xfId="0" applyNumberFormat="1"/>
    <xf numFmtId="9" fontId="0" fillId="0" borderId="0" xfId="2" applyFont="1" applyFill="1" applyProtection="1">
      <protection hidden="1"/>
    </xf>
    <xf numFmtId="165" fontId="0" fillId="0" borderId="0" xfId="1" applyNumberFormat="1" applyFont="1" applyFill="1" applyAlignment="1" applyProtection="1">
      <alignment horizontal="right"/>
      <protection hidden="1"/>
    </xf>
    <xf numFmtId="0" fontId="0" fillId="0" borderId="0" xfId="0" applyFont="1" applyFill="1" applyBorder="1" applyProtection="1">
      <protection hidden="1"/>
    </xf>
    <xf numFmtId="0" fontId="0" fillId="5" borderId="0" xfId="0" applyFill="1" applyProtection="1">
      <protection hidden="1"/>
    </xf>
    <xf numFmtId="170" fontId="0" fillId="5" borderId="0" xfId="1" applyNumberFormat="1" applyFont="1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" applyNumberFormat="1" applyFont="1" applyFill="1" applyProtection="1">
      <protection hidden="1"/>
    </xf>
    <xf numFmtId="0" fontId="7" fillId="0" borderId="0" xfId="0" applyFont="1" applyProtection="1">
      <protection hidden="1"/>
    </xf>
    <xf numFmtId="43" fontId="0" fillId="0" borderId="0" xfId="0" applyNumberFormat="1" applyProtection="1">
      <protection hidden="1"/>
    </xf>
    <xf numFmtId="165" fontId="7" fillId="0" borderId="0" xfId="1" applyNumberFormat="1" applyFont="1" applyProtection="1">
      <protection hidden="1"/>
    </xf>
    <xf numFmtId="165" fontId="7" fillId="0" borderId="0" xfId="0" applyNumberFormat="1" applyFont="1" applyProtection="1">
      <protection hidden="1"/>
    </xf>
    <xf numFmtId="165" fontId="7" fillId="0" borderId="0" xfId="1" applyNumberFormat="1" applyFont="1" applyFill="1" applyProtection="1">
      <protection hidden="1"/>
    </xf>
    <xf numFmtId="165" fontId="7" fillId="0" borderId="0" xfId="0" applyNumberFormat="1" applyFont="1" applyFill="1" applyProtection="1">
      <protection hidden="1"/>
    </xf>
    <xf numFmtId="164" fontId="0" fillId="2" borderId="0" xfId="1" applyNumberFormat="1" applyFont="1" applyFill="1" applyProtection="1">
      <protection hidden="1"/>
    </xf>
    <xf numFmtId="166" fontId="0" fillId="2" borderId="0" xfId="2" applyNumberFormat="1" applyFont="1" applyFill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9" fontId="0" fillId="2" borderId="0" xfId="2" applyFont="1" applyFill="1" applyProtection="1">
      <protection hidden="1"/>
    </xf>
    <xf numFmtId="9" fontId="0" fillId="2" borderId="0" xfId="0" applyNumberFormat="1" applyFill="1" applyProtection="1">
      <protection hidden="1"/>
    </xf>
    <xf numFmtId="165" fontId="7" fillId="2" borderId="0" xfId="1" applyNumberFormat="1" applyFont="1" applyFill="1" applyProtection="1">
      <protection hidden="1"/>
    </xf>
    <xf numFmtId="165" fontId="7" fillId="2" borderId="0" xfId="0" applyNumberFormat="1" applyFont="1" applyFill="1" applyProtection="1">
      <protection hidden="1"/>
    </xf>
    <xf numFmtId="0" fontId="0" fillId="2" borderId="0" xfId="0" applyFont="1" applyFill="1" applyProtection="1">
      <protection hidden="1"/>
    </xf>
    <xf numFmtId="9" fontId="7" fillId="0" borderId="0" xfId="2" applyFont="1" applyProtection="1">
      <protection hidden="1"/>
    </xf>
    <xf numFmtId="166" fontId="0" fillId="0" borderId="0" xfId="2" applyNumberFormat="1" applyFont="1" applyFill="1" applyProtection="1">
      <protection hidden="1"/>
    </xf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10" fillId="0" borderId="0" xfId="1383" applyNumberFormat="1" applyFont="1" applyProtection="1">
      <protection hidden="1"/>
    </xf>
    <xf numFmtId="41" fontId="8" fillId="0" borderId="0" xfId="1383" applyNumberFormat="1" applyFont="1" applyProtection="1">
      <protection hidden="1"/>
    </xf>
    <xf numFmtId="0" fontId="0" fillId="6" borderId="0" xfId="0" applyFill="1" applyProtection="1">
      <protection hidden="1"/>
    </xf>
    <xf numFmtId="0" fontId="0" fillId="7" borderId="0" xfId="0" applyFill="1" applyProtection="1">
      <protection hidden="1"/>
    </xf>
    <xf numFmtId="165" fontId="0" fillId="7" borderId="0" xfId="1383" applyNumberFormat="1" applyFont="1" applyFill="1" applyProtection="1">
      <protection hidden="1"/>
    </xf>
    <xf numFmtId="0" fontId="0" fillId="6" borderId="0" xfId="1383" applyNumberFormat="1" applyFont="1" applyFill="1" applyProtection="1">
      <protection hidden="1"/>
    </xf>
    <xf numFmtId="165" fontId="0" fillId="6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4" fillId="0" borderId="0" xfId="0" applyFont="1"/>
    <xf numFmtId="3" fontId="15" fillId="0" borderId="0" xfId="0" applyNumberFormat="1" applyFont="1" applyAlignment="1">
      <alignment horizontal="center"/>
    </xf>
    <xf numFmtId="0" fontId="0" fillId="8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8" fillId="0" borderId="0" xfId="2" applyFont="1" applyAlignment="1">
      <alignment horizontal="right"/>
    </xf>
    <xf numFmtId="0" fontId="8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8" fillId="0" borderId="7" xfId="0" applyNumberFormat="1" applyFont="1" applyBorder="1" applyAlignment="1">
      <alignment horizontal="right"/>
    </xf>
    <xf numFmtId="164" fontId="8" fillId="0" borderId="0" xfId="1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14" fontId="0" fillId="0" borderId="0" xfId="0" applyNumberForma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8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5" fontId="6" fillId="0" borderId="0" xfId="0" applyNumberFormat="1" applyFont="1" applyProtection="1">
      <protection hidden="1"/>
    </xf>
    <xf numFmtId="10" fontId="8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8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8" fillId="0" borderId="0" xfId="1" applyNumberFormat="1" applyFont="1" applyAlignment="1">
      <alignment horizontal="right"/>
    </xf>
    <xf numFmtId="164" fontId="8" fillId="0" borderId="0" xfId="1" applyFont="1"/>
    <xf numFmtId="9" fontId="8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8" fillId="0" borderId="0" xfId="0" applyNumberFormat="1" applyFont="1" applyFill="1"/>
    <xf numFmtId="0" fontId="8" fillId="0" borderId="0" xfId="0" applyFont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169" fontId="8" fillId="0" borderId="0" xfId="0" applyNumberFormat="1" applyFont="1" applyFill="1" applyAlignment="1">
      <alignment horizontal="right"/>
    </xf>
    <xf numFmtId="9" fontId="8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8" fillId="0" borderId="0" xfId="0" applyFont="1" applyFill="1"/>
    <xf numFmtId="169" fontId="8" fillId="0" borderId="0" xfId="0" applyNumberFormat="1" applyFont="1" applyFill="1" applyBorder="1"/>
    <xf numFmtId="169" fontId="0" fillId="0" borderId="0" xfId="0" applyNumberFormat="1" applyFill="1" applyBorder="1"/>
    <xf numFmtId="0" fontId="8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1" fillId="0" borderId="0" xfId="0" applyNumberFormat="1" applyFont="1" applyAlignment="1" applyProtection="1">
      <alignment horizontal="left"/>
      <protection hidden="1"/>
    </xf>
    <xf numFmtId="0" fontId="11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8" fillId="0" borderId="0" xfId="1" applyNumberFormat="1" applyFont="1" applyFill="1"/>
    <xf numFmtId="0" fontId="8" fillId="0" borderId="0" xfId="0" applyNumberFormat="1" applyFont="1" applyFill="1" applyAlignment="1">
      <alignment horizontal="right"/>
    </xf>
    <xf numFmtId="165" fontId="8" fillId="0" borderId="0" xfId="1" applyNumberFormat="1" applyFont="1" applyAlignment="1" applyProtection="1">
      <alignment horizontal="right"/>
      <protection hidden="1"/>
    </xf>
    <xf numFmtId="41" fontId="8" fillId="0" borderId="0" xfId="0" applyNumberFormat="1" applyFont="1" applyProtection="1">
      <protection hidden="1"/>
    </xf>
    <xf numFmtId="0" fontId="0" fillId="8" borderId="0" xfId="0" applyFill="1" applyProtection="1">
      <protection hidden="1"/>
    </xf>
    <xf numFmtId="0" fontId="10" fillId="8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8" fillId="0" borderId="0" xfId="2" applyFont="1" applyProtection="1">
      <protection hidden="1"/>
    </xf>
    <xf numFmtId="14" fontId="8" fillId="0" borderId="0" xfId="0" applyNumberFormat="1" applyFont="1" applyFill="1" applyProtection="1">
      <protection hidden="1"/>
    </xf>
    <xf numFmtId="41" fontId="0" fillId="0" borderId="0" xfId="0" applyNumberFormat="1" applyFill="1" applyProtection="1">
      <protection hidden="1"/>
    </xf>
    <xf numFmtId="41" fontId="8" fillId="0" borderId="0" xfId="0" applyNumberFormat="1" applyFont="1" applyFill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8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1" fillId="0" borderId="0" xfId="0" applyFont="1"/>
    <xf numFmtId="166" fontId="0" fillId="0" borderId="4" xfId="2" applyNumberFormat="1" applyFont="1" applyBorder="1"/>
    <xf numFmtId="0" fontId="11" fillId="0" borderId="1" xfId="0" applyFont="1" applyBorder="1"/>
    <xf numFmtId="0" fontId="8" fillId="0" borderId="2" xfId="0" applyFont="1" applyBorder="1"/>
    <xf numFmtId="164" fontId="8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0" fontId="7" fillId="4" borderId="0" xfId="0" applyFont="1" applyFill="1" applyAlignment="1" applyProtection="1">
      <alignment horizontal="center"/>
      <protection hidden="1"/>
    </xf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1" hidden="1"/>
    </dxf>
    <dxf>
      <fill>
        <patternFill patternType="none">
          <fgColor indexed="64"/>
          <bgColor indexed="65"/>
        </patternFill>
      </fill>
      <protection locked="1" hidden="1"/>
    </dxf>
    <dxf>
      <fill>
        <patternFill patternType="none">
          <fgColor indexed="64"/>
          <bgColor indexed="65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  <protection locked="1" hidden="1"/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Report!$A$95</c:f>
              <c:strCache>
                <c:ptCount val="1"/>
                <c:pt idx="0">
                  <c:v>Effictive Rental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Report!$B$95:$H$95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F-4EB2-BA25-EDCD2AD3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6000"/>
        <c:axId val="472837176"/>
      </c:barChart>
      <c:catAx>
        <c:axId val="4728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7176"/>
        <c:crosses val="autoZero"/>
        <c:auto val="1"/>
        <c:lblAlgn val="ctr"/>
        <c:lblOffset val="100"/>
        <c:noMultiLvlLbl val="0"/>
      </c:catAx>
      <c:valAx>
        <c:axId val="4728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Report!$A$99</c:f>
              <c:strCache>
                <c:ptCount val="1"/>
                <c:pt idx="0">
                  <c:v>EBITDA 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Report!$B$99:$H$99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EA4B-A93A-82E30BFB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0904"/>
        <c:axId val="472826200"/>
      </c:barChart>
      <c:catAx>
        <c:axId val="4728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26200"/>
        <c:crosses val="autoZero"/>
        <c:auto val="1"/>
        <c:lblAlgn val="ctr"/>
        <c:lblOffset val="100"/>
        <c:noMultiLvlLbl val="0"/>
      </c:catAx>
      <c:valAx>
        <c:axId val="4728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Report!$A$101</c:f>
              <c:strCache>
                <c:ptCount val="1"/>
                <c:pt idx="0">
                  <c:v>NOI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Report!$B$101:$H$101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594E-823F-7FC9CC23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0904"/>
        <c:axId val="472826200"/>
      </c:lineChart>
      <c:catAx>
        <c:axId val="4728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26200"/>
        <c:crosses val="autoZero"/>
        <c:auto val="1"/>
        <c:lblAlgn val="ctr"/>
        <c:lblOffset val="100"/>
        <c:noMultiLvlLbl val="0"/>
      </c:catAx>
      <c:valAx>
        <c:axId val="4728262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Report!$A$100</c:f>
              <c:strCache>
                <c:ptCount val="1"/>
                <c:pt idx="0">
                  <c:v>NOI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Report!$B$100:$H$100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8-7F41-BADE-B480508E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13615"/>
        <c:axId val="795015295"/>
      </c:barChart>
      <c:catAx>
        <c:axId val="7950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795015295"/>
        <c:crosses val="autoZero"/>
        <c:auto val="1"/>
        <c:lblAlgn val="ctr"/>
        <c:lblOffset val="100"/>
        <c:noMultiLvlLbl val="0"/>
      </c:catAx>
      <c:valAx>
        <c:axId val="7950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7950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Report!$A$96</c:f>
              <c:strCache>
                <c:ptCount val="1"/>
                <c:pt idx="0">
                  <c:v>Average Rental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Report!$B$96:$H$96</c:f>
              <c:numCache>
                <c:formatCode>_-* #,##0.0_-;\-* #,##0.0_-;_-*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9-447F-B172-23C17A52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7568"/>
        <c:axId val="472830120"/>
      </c:lineChart>
      <c:catAx>
        <c:axId val="472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0120"/>
        <c:crosses val="autoZero"/>
        <c:auto val="1"/>
        <c:lblAlgn val="ctr"/>
        <c:lblOffset val="100"/>
        <c:noMultiLvlLbl val="0"/>
      </c:catAx>
      <c:valAx>
        <c:axId val="4728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Report!$A$98</c:f>
              <c:strCache>
                <c:ptCount val="1"/>
                <c:pt idx="0">
                  <c:v>NOI 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Report!$B$98:$H$98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A1A-A86A-D2B48D60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0904"/>
        <c:axId val="472826200"/>
      </c:barChart>
      <c:catAx>
        <c:axId val="4728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26200"/>
        <c:crosses val="autoZero"/>
        <c:auto val="1"/>
        <c:lblAlgn val="ctr"/>
        <c:lblOffset val="100"/>
        <c:noMultiLvlLbl val="0"/>
      </c:catAx>
      <c:valAx>
        <c:axId val="4728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Tenant</a:t>
            </a:r>
            <a:r>
              <a:rPr lang="en-US" baseline="0"/>
              <a:t> Type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pieChart>
        <c:varyColors val="1"/>
        <c:ser>
          <c:idx val="2"/>
          <c:order val="0"/>
          <c:spPr>
            <a:solidFill>
              <a:schemeClr val="accent2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6-4709-AC18-CACCD813D25E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6-4709-AC18-CACCD813D25E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6-4709-AC18-CACCD813D25E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6-4709-AC18-CACCD813D25E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6-4709-AC18-CACCD813D25E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76-4709-AC18-CACCD813D25E}"/>
              </c:ext>
            </c:extLst>
          </c:dPt>
          <c:cat>
            <c:strRef>
              <c:f>Report!$A$67:$A$72</c:f>
              <c:strCache>
                <c:ptCount val="6"/>
                <c:pt idx="0">
                  <c:v>Anchor</c:v>
                </c:pt>
                <c:pt idx="1">
                  <c:v>Mini Anchor</c:v>
                </c:pt>
                <c:pt idx="2">
                  <c:v>Large Tenant</c:v>
                </c:pt>
                <c:pt idx="3">
                  <c:v>Medium Tenant</c:v>
                </c:pt>
                <c:pt idx="4">
                  <c:v>Small Tenant</c:v>
                </c:pt>
                <c:pt idx="5">
                  <c:v>Other</c:v>
                </c:pt>
              </c:strCache>
            </c:strRef>
          </c:cat>
          <c:val>
            <c:numRef>
              <c:f>Report!$D$67:$D$72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76-4709-AC18-CACCD813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Tenant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pieChart>
        <c:varyColors val="1"/>
        <c:ser>
          <c:idx val="2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0-4628-BA95-1D1FB6D561A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0-4628-BA95-1D1FB6D561AC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0-4628-BA95-1D1FB6D561AC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0-4628-BA95-1D1FB6D561AC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0-4628-BA95-1D1FB6D561AC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0-4628-BA95-1D1FB6D561AC}"/>
              </c:ext>
            </c:extLst>
          </c:dPt>
          <c:dPt>
            <c:idx val="6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0-4628-BA95-1D1FB6D561AC}"/>
              </c:ext>
            </c:extLst>
          </c:dPt>
          <c:cat>
            <c:strRef>
              <c:f>Report!$H$67:$H$73</c:f>
              <c:strCache>
                <c:ptCount val="7"/>
                <c:pt idx="0">
                  <c:v>Fashion and Accessories</c:v>
                </c:pt>
                <c:pt idx="1">
                  <c:v>Food and Beverage</c:v>
                </c:pt>
                <c:pt idx="2">
                  <c:v>Entertainment and Leisure</c:v>
                </c:pt>
                <c:pt idx="3">
                  <c:v>Home</c:v>
                </c:pt>
                <c:pt idx="4">
                  <c:v>Service</c:v>
                </c:pt>
                <c:pt idx="5">
                  <c:v>Children</c:v>
                </c:pt>
                <c:pt idx="6">
                  <c:v>Kiosks</c:v>
                </c:pt>
              </c:strCache>
            </c:strRef>
          </c:cat>
          <c:val>
            <c:numRef>
              <c:f>Report!$K$67:$K$73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90-4628-BA95-1D1FB6D5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343832020999E-3"/>
          <c:y val="0.81654928550597805"/>
          <c:w val="0.99629090113735796"/>
          <c:h val="0.14641367745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Rental</a:t>
            </a:r>
            <a:r>
              <a:rPr lang="en-US" baseline="0"/>
              <a:t> Contribution - By Floor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Report!$B$207:$B$211</c:f>
              <c:strCache>
                <c:ptCount val="5"/>
                <c:pt idx="0">
                  <c:v>L3</c:v>
                </c:pt>
                <c:pt idx="1">
                  <c:v>L2</c:v>
                </c:pt>
                <c:pt idx="2">
                  <c:v>L1</c:v>
                </c:pt>
                <c:pt idx="3">
                  <c:v>B1</c:v>
                </c:pt>
                <c:pt idx="4">
                  <c:v>B2</c:v>
                </c:pt>
              </c:strCache>
            </c:strRef>
          </c:cat>
          <c:val>
            <c:numRef>
              <c:f>Report!$H$207:$H$211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817-9595-A6156EBC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827376"/>
        <c:axId val="472834040"/>
      </c:barChart>
      <c:catAx>
        <c:axId val="47282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4040"/>
        <c:crosses val="autoZero"/>
        <c:auto val="1"/>
        <c:lblAlgn val="ctr"/>
        <c:lblOffset val="100"/>
        <c:noMultiLvlLbl val="0"/>
      </c:catAx>
      <c:valAx>
        <c:axId val="472834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Gross Rental Contribution - By Tenant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Report!$B$152:$B$157</c:f>
              <c:strCache>
                <c:ptCount val="6"/>
                <c:pt idx="0">
                  <c:v>Anchor</c:v>
                </c:pt>
                <c:pt idx="1">
                  <c:v>Mini Anchor</c:v>
                </c:pt>
                <c:pt idx="2">
                  <c:v>Large Tenant</c:v>
                </c:pt>
                <c:pt idx="3">
                  <c:v>Medium Tenant</c:v>
                </c:pt>
                <c:pt idx="4">
                  <c:v>Small Tenant</c:v>
                </c:pt>
                <c:pt idx="5">
                  <c:v>Other</c:v>
                </c:pt>
              </c:strCache>
            </c:strRef>
          </c:cat>
          <c:val>
            <c:numRef>
              <c:f>Report!$H$152:$H$157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2-4D32-BC86-91C38367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833256"/>
        <c:axId val="472836392"/>
      </c:barChart>
      <c:catAx>
        <c:axId val="472833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6392"/>
        <c:crosses val="autoZero"/>
        <c:auto val="1"/>
        <c:lblAlgn val="ctr"/>
        <c:lblOffset val="100"/>
        <c:noMultiLvlLbl val="0"/>
      </c:catAx>
      <c:valAx>
        <c:axId val="472836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Rental Contribution</a:t>
            </a:r>
            <a:r>
              <a:rPr lang="en-US" baseline="0"/>
              <a:t> - By Tenant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S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Report!$B$178:$B$184</c:f>
              <c:strCache>
                <c:ptCount val="7"/>
                <c:pt idx="0">
                  <c:v>Fashion and Accessories</c:v>
                </c:pt>
                <c:pt idx="1">
                  <c:v>Food and Beverage</c:v>
                </c:pt>
                <c:pt idx="2">
                  <c:v>Entertainment and Leisure</c:v>
                </c:pt>
                <c:pt idx="3">
                  <c:v>Home</c:v>
                </c:pt>
                <c:pt idx="4">
                  <c:v>Service</c:v>
                </c:pt>
                <c:pt idx="5">
                  <c:v>Children</c:v>
                </c:pt>
                <c:pt idx="6">
                  <c:v>Kiosks</c:v>
                </c:pt>
              </c:strCache>
            </c:strRef>
          </c:cat>
          <c:val>
            <c:numRef>
              <c:f>Report!$H$178:$H$184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9E0-B0E5-21AEDCAA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836784"/>
        <c:axId val="472826592"/>
      </c:barChart>
      <c:catAx>
        <c:axId val="47283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26592"/>
        <c:crosses val="autoZero"/>
        <c:auto val="1"/>
        <c:lblAlgn val="ctr"/>
        <c:lblOffset val="100"/>
        <c:noMultiLvlLbl val="0"/>
      </c:catAx>
      <c:valAx>
        <c:axId val="47282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4728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Return</a:t>
            </a:r>
            <a:r>
              <a:rPr lang="zh-Hans" altLang="en-US"/>
              <a:t> </a:t>
            </a:r>
            <a:r>
              <a:rPr lang="en-US" altLang="zh-Hans"/>
              <a:t>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83-4548-94CC-88BC82BBC38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3-4548-94CC-88BC82BBC383}"/>
              </c:ext>
            </c:extLst>
          </c:dPt>
          <c:cat>
            <c:strRef>
              <c:f>Report!$D$232:$D$233</c:f>
              <c:strCache>
                <c:ptCount val="2"/>
                <c:pt idx="0">
                  <c:v>Net sales proceed contribution</c:v>
                </c:pt>
                <c:pt idx="1">
                  <c:v>Cash flow contribution</c:v>
                </c:pt>
              </c:strCache>
            </c:strRef>
          </c:cat>
          <c:val>
            <c:numRef>
              <c:f>Report!$E$232:$E$233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548-94CC-88BC82BB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593450</xdr:colOff>
      <xdr:row>76</xdr:row>
      <xdr:rowOff>74005</xdr:rowOff>
    </xdr:from>
    <xdr:to>
      <xdr:col>5</xdr:col>
      <xdr:colOff>738481</xdr:colOff>
      <xdr:row>90</xdr:row>
      <xdr:rowOff>176231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1005181</xdr:colOff>
      <xdr:row>76</xdr:row>
      <xdr:rowOff>74005</xdr:rowOff>
    </xdr:from>
    <xdr:to>
      <xdr:col>11</xdr:col>
      <xdr:colOff>813897</xdr:colOff>
      <xdr:row>90</xdr:row>
      <xdr:rowOff>201631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376298</xdr:colOff>
      <xdr:row>101</xdr:row>
      <xdr:rowOff>183758</xdr:rowOff>
    </xdr:from>
    <xdr:to>
      <xdr:col>6</xdr:col>
      <xdr:colOff>691445</xdr:colOff>
      <xdr:row>117</xdr:row>
      <xdr:rowOff>120258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695209</xdr:colOff>
      <xdr:row>50</xdr:row>
      <xdr:rowOff>172469</xdr:rowOff>
    </xdr:from>
    <xdr:to>
      <xdr:col>4</xdr:col>
      <xdr:colOff>156791</xdr:colOff>
      <xdr:row>63</xdr:row>
      <xdr:rowOff>169489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557075</xdr:colOff>
      <xdr:row>50</xdr:row>
      <xdr:rowOff>127784</xdr:rowOff>
    </xdr:from>
    <xdr:to>
      <xdr:col>11</xdr:col>
      <xdr:colOff>625279</xdr:colOff>
      <xdr:row>64</xdr:row>
      <xdr:rowOff>26185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524933</xdr:colOff>
      <xdr:row>188</xdr:row>
      <xdr:rowOff>188933</xdr:rowOff>
    </xdr:from>
    <xdr:to>
      <xdr:col>7</xdr:col>
      <xdr:colOff>904208</xdr:colOff>
      <xdr:row>200</xdr:row>
      <xdr:rowOff>125432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314757</xdr:colOff>
      <xdr:row>140</xdr:row>
      <xdr:rowOff>126216</xdr:rowOff>
    </xdr:from>
    <xdr:to>
      <xdr:col>7</xdr:col>
      <xdr:colOff>713082</xdr:colOff>
      <xdr:row>149</xdr:row>
      <xdr:rowOff>49390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377473</xdr:colOff>
      <xdr:row>161</xdr:row>
      <xdr:rowOff>47821</xdr:rowOff>
    </xdr:from>
    <xdr:to>
      <xdr:col>7</xdr:col>
      <xdr:colOff>750398</xdr:colOff>
      <xdr:row>174</xdr:row>
      <xdr:rowOff>149421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1202580</xdr:colOff>
      <xdr:row>234</xdr:row>
      <xdr:rowOff>94387</xdr:rowOff>
    </xdr:from>
    <xdr:to>
      <xdr:col>6</xdr:col>
      <xdr:colOff>51740</xdr:colOff>
      <xdr:row>247</xdr:row>
      <xdr:rowOff>187834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5E4514-976D-D447-991C-0A4F08BF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940741</xdr:colOff>
      <xdr:row>102</xdr:row>
      <xdr:rowOff>15679</xdr:rowOff>
    </xdr:from>
    <xdr:to>
      <xdr:col>13</xdr:col>
      <xdr:colOff>566012</xdr:colOff>
      <xdr:row>117</xdr:row>
      <xdr:rowOff>156006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85C435-91FE-914F-A074-FCCB13FA4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972097</xdr:colOff>
      <xdr:row>120</xdr:row>
      <xdr:rowOff>4390</xdr:rowOff>
    </xdr:from>
    <xdr:to>
      <xdr:col>13</xdr:col>
      <xdr:colOff>597368</xdr:colOff>
      <xdr:row>135</xdr:row>
      <xdr:rowOff>144717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4D2967-5732-1246-B487-7621FEE2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410791</xdr:colOff>
      <xdr:row>119</xdr:row>
      <xdr:rowOff>39510</xdr:rowOff>
    </xdr:from>
    <xdr:to>
      <xdr:col>6</xdr:col>
      <xdr:colOff>611481</xdr:colOff>
      <xdr:row>135</xdr:row>
      <xdr:rowOff>172468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967B4F-9B2D-504F-8A6C-71B9CD4A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66:E73" totalsRowShown="0" headerRowDxfId="12" dataDxfId="11">
  <autoFilter ref="A66:E73" xr:uid="{00000000-0009-0000-0100-000003000000}"/>
  <tableColumns count="5">
    <tableColumn id="1" xr3:uid="{00000000-0010-0000-0200-000001000000}" name="Column1" dataDxfId="10"/>
    <tableColumn id="2" xr3:uid="{00000000-0010-0000-0200-000002000000}" name="Tenant Number" dataDxfId="9"/>
    <tableColumn id="3" xr3:uid="{00000000-0010-0000-0200-000003000000}" name="NLA" dataDxfId="8"/>
    <tableColumn id="4" xr3:uid="{00000000-0010-0000-0200-000004000000}" name="Percentage" dataDxfId="7">
      <calculatedColumnFormula>C67/$C$73</calculatedColumnFormula>
    </tableColumn>
    <tableColumn id="5" xr3:uid="{00000000-0010-0000-0200-000005000000}" name="Average Area" dataDxfId="6" dataCellStyle="Comm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66:L74" totalsRowShown="0" headerRowDxfId="5">
  <autoFilter ref="H66:L74" xr:uid="{00000000-0009-0000-0100-000004000000}"/>
  <tableColumns count="5">
    <tableColumn id="1" xr3:uid="{00000000-0010-0000-0300-000001000000}" name="Column1" dataDxfId="4"/>
    <tableColumn id="2" xr3:uid="{00000000-0010-0000-0300-000002000000}" name="Tenant Number" dataDxfId="3"/>
    <tableColumn id="3" xr3:uid="{00000000-0010-0000-0300-000003000000}" name="NLA" dataDxfId="2"/>
    <tableColumn id="4" xr3:uid="{00000000-0010-0000-0300-000004000000}" name="Percentage" dataDxfId="1">
      <calculatedColumnFormula>J67/$J$74</calculatedColumnFormula>
    </tableColumn>
    <tableColumn id="5" xr3:uid="{00000000-0010-0000-0300-000005000000}" name="Average Area" dataDxfId="0" dataCellStyle="Comm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.25" defaultRowHeight="14.25" x14ac:dyDescent="0.15"/>
  <cols>
    <col min="2" max="2" width="14" customWidth="1"/>
  </cols>
  <sheetData>
    <row r="10" spans="3:3" x14ac:dyDescent="0.15">
      <c r="C1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topLeftCell="A52" workbookViewId="0">
      <selection activeCell="E65" sqref="E65"/>
    </sheetView>
  </sheetViews>
  <sheetFormatPr defaultColWidth="11.25" defaultRowHeight="14.25" x14ac:dyDescent="0.15"/>
  <cols>
    <col min="1" max="1" width="18.75" customWidth="1"/>
    <col min="2" max="2" width="12.75" customWidth="1"/>
    <col min="3" max="3" width="19.5" customWidth="1"/>
    <col min="4" max="4" width="15.75" customWidth="1"/>
    <col min="5" max="5" width="12.75" customWidth="1"/>
  </cols>
  <sheetData>
    <row r="1" spans="1:5" s="78" customFormat="1" x14ac:dyDescent="0.15">
      <c r="A1" s="78" t="s">
        <v>155</v>
      </c>
    </row>
    <row r="2" spans="1:5" x14ac:dyDescent="0.15">
      <c r="B2" t="s">
        <v>153</v>
      </c>
    </row>
    <row r="3" spans="1:5" x14ac:dyDescent="0.15">
      <c r="C3" t="s">
        <v>19</v>
      </c>
      <c r="D3" t="s">
        <v>3</v>
      </c>
      <c r="E3" t="s">
        <v>19</v>
      </c>
    </row>
    <row r="4" spans="1:5" ht="15" x14ac:dyDescent="0.2">
      <c r="C4" s="76" t="s">
        <v>154</v>
      </c>
      <c r="D4" s="77">
        <v>0</v>
      </c>
      <c r="E4" s="76" t="s">
        <v>154</v>
      </c>
    </row>
    <row r="5" spans="1:5" ht="15" x14ac:dyDescent="0.2">
      <c r="C5" s="76" t="s">
        <v>9</v>
      </c>
      <c r="D5" s="77">
        <v>0</v>
      </c>
      <c r="E5" s="76" t="s">
        <v>9</v>
      </c>
    </row>
    <row r="6" spans="1:5" ht="15" x14ac:dyDescent="0.2">
      <c r="C6" s="76" t="s">
        <v>8</v>
      </c>
      <c r="D6" s="77">
        <v>0</v>
      </c>
      <c r="E6" s="76" t="s">
        <v>8</v>
      </c>
    </row>
    <row r="7" spans="1:5" ht="15" x14ac:dyDescent="0.2">
      <c r="C7" s="76" t="s">
        <v>7</v>
      </c>
      <c r="D7" s="77">
        <v>0</v>
      </c>
      <c r="E7" s="76" t="s">
        <v>7</v>
      </c>
    </row>
    <row r="8" spans="1:5" ht="15" x14ac:dyDescent="0.2">
      <c r="C8" s="76" t="s">
        <v>6</v>
      </c>
      <c r="D8" s="77">
        <v>0</v>
      </c>
      <c r="E8" s="76" t="s">
        <v>6</v>
      </c>
    </row>
    <row r="9" spans="1:5" ht="15" x14ac:dyDescent="0.2">
      <c r="C9" s="76" t="s">
        <v>5</v>
      </c>
      <c r="D9" s="77">
        <v>0</v>
      </c>
      <c r="E9" s="76" t="s">
        <v>5</v>
      </c>
    </row>
    <row r="10" spans="1:5" ht="15" x14ac:dyDescent="0.2">
      <c r="D10" s="77"/>
    </row>
    <row r="11" spans="1:5" ht="15" x14ac:dyDescent="0.2">
      <c r="C11" s="76" t="s">
        <v>17</v>
      </c>
      <c r="D11" s="77">
        <v>0</v>
      </c>
    </row>
    <row r="13" spans="1:5" ht="15" x14ac:dyDescent="0.2">
      <c r="B13" t="s">
        <v>152</v>
      </c>
      <c r="C13" s="76" t="s">
        <v>19</v>
      </c>
      <c r="D13" t="str">
        <f>VLOOKUP(D11,D4:E9,2,TRUE)</f>
        <v>Anchor</v>
      </c>
    </row>
    <row r="15" spans="1:5" s="78" customFormat="1" x14ac:dyDescent="0.15">
      <c r="A15" s="78" t="s">
        <v>322</v>
      </c>
    </row>
    <row r="16" spans="1:5" x14ac:dyDescent="0.15">
      <c r="A16" s="79" t="s">
        <v>347</v>
      </c>
      <c r="B16" s="80" t="s">
        <v>153</v>
      </c>
      <c r="C16" s="80" t="s">
        <v>323</v>
      </c>
      <c r="D16" s="170">
        <v>1000</v>
      </c>
    </row>
    <row r="17" spans="1:4" x14ac:dyDescent="0.15">
      <c r="A17" s="81"/>
      <c r="B17" s="74"/>
      <c r="C17" s="74" t="s">
        <v>324</v>
      </c>
      <c r="D17" s="82">
        <v>0</v>
      </c>
    </row>
    <row r="18" spans="1:4" x14ac:dyDescent="0.15">
      <c r="A18" s="81"/>
      <c r="B18" s="74"/>
      <c r="C18" s="74" t="s">
        <v>325</v>
      </c>
      <c r="D18" s="82">
        <v>0</v>
      </c>
    </row>
    <row r="19" spans="1:4" x14ac:dyDescent="0.15">
      <c r="A19" s="81"/>
      <c r="B19" s="74"/>
      <c r="C19" s="74" t="s">
        <v>326</v>
      </c>
      <c r="D19" s="82">
        <v>0</v>
      </c>
    </row>
    <row r="20" spans="1:4" x14ac:dyDescent="0.15">
      <c r="A20" s="81"/>
      <c r="B20" s="74"/>
      <c r="C20" s="74" t="s">
        <v>327</v>
      </c>
      <c r="D20" s="92" t="s">
        <v>328</v>
      </c>
    </row>
    <row r="21" spans="1:4" x14ac:dyDescent="0.15">
      <c r="A21" s="81"/>
      <c r="B21" s="74"/>
      <c r="C21" s="74"/>
      <c r="D21" s="83"/>
    </row>
    <row r="22" spans="1:4" x14ac:dyDescent="0.15">
      <c r="A22" s="84"/>
      <c r="B22" s="85" t="s">
        <v>152</v>
      </c>
      <c r="C22" s="85" t="s">
        <v>322</v>
      </c>
      <c r="D22" s="168">
        <f>SUM(D16:D19)/D16</f>
        <v>1</v>
      </c>
    </row>
    <row r="24" spans="1:4" x14ac:dyDescent="0.15">
      <c r="A24" s="79" t="s">
        <v>348</v>
      </c>
      <c r="B24" s="80" t="s">
        <v>153</v>
      </c>
      <c r="C24" s="80" t="s">
        <v>323</v>
      </c>
      <c r="D24" s="82">
        <v>0</v>
      </c>
    </row>
    <row r="25" spans="1:4" x14ac:dyDescent="0.15">
      <c r="A25" s="81"/>
      <c r="B25" s="74"/>
      <c r="C25" s="74" t="s">
        <v>324</v>
      </c>
      <c r="D25" s="82">
        <v>0</v>
      </c>
    </row>
    <row r="26" spans="1:4" x14ac:dyDescent="0.15">
      <c r="A26" s="81"/>
      <c r="B26" s="74"/>
      <c r="C26" s="74" t="s">
        <v>325</v>
      </c>
      <c r="D26" s="82">
        <v>0</v>
      </c>
    </row>
    <row r="27" spans="1:4" x14ac:dyDescent="0.15">
      <c r="A27" s="81"/>
      <c r="B27" s="74"/>
      <c r="C27" s="74" t="s">
        <v>326</v>
      </c>
      <c r="D27" s="82">
        <v>0</v>
      </c>
    </row>
    <row r="28" spans="1:4" x14ac:dyDescent="0.15">
      <c r="A28" s="81"/>
      <c r="B28" s="74"/>
      <c r="C28" s="74" t="s">
        <v>327</v>
      </c>
      <c r="D28" s="92" t="s">
        <v>329</v>
      </c>
    </row>
    <row r="29" spans="1:4" x14ac:dyDescent="0.15">
      <c r="A29" s="81"/>
      <c r="B29" s="74"/>
      <c r="C29" s="74" t="s">
        <v>330</v>
      </c>
      <c r="D29" s="92" t="s">
        <v>128</v>
      </c>
    </row>
    <row r="30" spans="1:4" x14ac:dyDescent="0.15">
      <c r="A30" s="81"/>
      <c r="B30" s="74"/>
      <c r="C30" s="74" t="s">
        <v>10</v>
      </c>
      <c r="D30" s="92" t="s">
        <v>128</v>
      </c>
    </row>
    <row r="31" spans="1:4" x14ac:dyDescent="0.15">
      <c r="A31" s="81"/>
      <c r="B31" s="74"/>
      <c r="C31" s="74"/>
      <c r="D31" s="83"/>
    </row>
    <row r="32" spans="1:4" x14ac:dyDescent="0.15">
      <c r="A32" s="84"/>
      <c r="B32" s="85" t="s">
        <v>152</v>
      </c>
      <c r="C32" s="85" t="s">
        <v>322</v>
      </c>
      <c r="D32" s="168" t="e">
        <f>SUM(D24:D27)/D24</f>
        <v>#DIV/0!</v>
      </c>
    </row>
    <row r="34" spans="1:4" x14ac:dyDescent="0.15">
      <c r="A34" s="79" t="s">
        <v>349</v>
      </c>
      <c r="B34" s="80" t="s">
        <v>153</v>
      </c>
      <c r="C34" s="80" t="s">
        <v>323</v>
      </c>
      <c r="D34" s="82">
        <v>0</v>
      </c>
    </row>
    <row r="35" spans="1:4" x14ac:dyDescent="0.15">
      <c r="A35" s="81"/>
      <c r="B35" s="74"/>
      <c r="C35" s="74" t="s">
        <v>324</v>
      </c>
      <c r="D35" s="82">
        <v>0</v>
      </c>
    </row>
    <row r="36" spans="1:4" x14ac:dyDescent="0.15">
      <c r="A36" s="81"/>
      <c r="B36" s="74"/>
      <c r="C36" s="74" t="s">
        <v>325</v>
      </c>
      <c r="D36" s="82">
        <v>0</v>
      </c>
    </row>
    <row r="37" spans="1:4" x14ac:dyDescent="0.15">
      <c r="A37" s="81"/>
      <c r="B37" s="74"/>
      <c r="C37" s="74" t="s">
        <v>326</v>
      </c>
      <c r="D37" s="82">
        <v>0</v>
      </c>
    </row>
    <row r="38" spans="1:4" x14ac:dyDescent="0.15">
      <c r="A38" s="81"/>
      <c r="B38" s="74"/>
      <c r="C38" s="74" t="s">
        <v>327</v>
      </c>
      <c r="D38" s="92" t="s">
        <v>329</v>
      </c>
    </row>
    <row r="39" spans="1:4" x14ac:dyDescent="0.15">
      <c r="A39" s="81"/>
      <c r="B39" s="74"/>
      <c r="C39" s="74" t="s">
        <v>330</v>
      </c>
      <c r="D39" s="92" t="s">
        <v>128</v>
      </c>
    </row>
    <row r="40" spans="1:4" x14ac:dyDescent="0.15">
      <c r="A40" s="81"/>
      <c r="B40" s="74"/>
      <c r="C40" s="74" t="s">
        <v>10</v>
      </c>
      <c r="D40" s="92" t="s">
        <v>331</v>
      </c>
    </row>
    <row r="41" spans="1:4" x14ac:dyDescent="0.15">
      <c r="A41" s="81"/>
      <c r="B41" s="74"/>
      <c r="C41" s="74"/>
      <c r="D41" s="83"/>
    </row>
    <row r="42" spans="1:4" x14ac:dyDescent="0.15">
      <c r="A42" s="84"/>
      <c r="B42" s="85" t="s">
        <v>152</v>
      </c>
      <c r="C42" s="85" t="s">
        <v>322</v>
      </c>
      <c r="D42" s="168" t="e">
        <f>(SUM(D34:D37)-D37)/D34</f>
        <v>#DIV/0!</v>
      </c>
    </row>
    <row r="44" spans="1:4" x14ac:dyDescent="0.15">
      <c r="A44" s="169" t="s">
        <v>350</v>
      </c>
      <c r="B44" s="80" t="s">
        <v>153</v>
      </c>
      <c r="C44" s="80" t="s">
        <v>323</v>
      </c>
      <c r="D44" s="82">
        <v>0</v>
      </c>
    </row>
    <row r="45" spans="1:4" x14ac:dyDescent="0.15">
      <c r="A45" s="81"/>
      <c r="B45" s="74"/>
      <c r="C45" s="74" t="s">
        <v>324</v>
      </c>
      <c r="D45" s="82">
        <v>0</v>
      </c>
    </row>
    <row r="46" spans="1:4" x14ac:dyDescent="0.15">
      <c r="A46" s="81"/>
      <c r="B46" s="74"/>
      <c r="C46" s="74" t="s">
        <v>325</v>
      </c>
      <c r="D46" s="82">
        <v>0</v>
      </c>
    </row>
    <row r="47" spans="1:4" x14ac:dyDescent="0.15">
      <c r="A47" s="81"/>
      <c r="B47" s="74"/>
      <c r="C47" s="74" t="s">
        <v>326</v>
      </c>
      <c r="D47" s="82">
        <v>0</v>
      </c>
    </row>
    <row r="48" spans="1:4" x14ac:dyDescent="0.15">
      <c r="A48" s="81"/>
      <c r="B48" s="74"/>
      <c r="C48" s="74" t="s">
        <v>327</v>
      </c>
      <c r="D48" s="92" t="s">
        <v>329</v>
      </c>
    </row>
    <row r="49" spans="1:4" x14ac:dyDescent="0.15">
      <c r="A49" s="81"/>
      <c r="B49" s="74"/>
      <c r="C49" s="74" t="s">
        <v>330</v>
      </c>
      <c r="D49" s="92" t="s">
        <v>331</v>
      </c>
    </row>
    <row r="50" spans="1:4" x14ac:dyDescent="0.15">
      <c r="A50" s="81"/>
      <c r="B50" s="74"/>
      <c r="C50" s="74" t="s">
        <v>10</v>
      </c>
      <c r="D50" s="92" t="s">
        <v>128</v>
      </c>
    </row>
    <row r="51" spans="1:4" x14ac:dyDescent="0.15">
      <c r="A51" s="81"/>
      <c r="B51" s="74"/>
      <c r="C51" s="74"/>
      <c r="D51" s="83"/>
    </row>
    <row r="52" spans="1:4" x14ac:dyDescent="0.15">
      <c r="A52" s="84"/>
      <c r="B52" s="85" t="s">
        <v>152</v>
      </c>
      <c r="C52" s="85" t="s">
        <v>322</v>
      </c>
      <c r="D52" s="168" t="e">
        <f>(SUM(D44:D47)-D46)/D44</f>
        <v>#DIV/0!</v>
      </c>
    </row>
    <row r="54" spans="1:4" x14ac:dyDescent="0.15">
      <c r="A54" s="169" t="s">
        <v>348</v>
      </c>
      <c r="B54" s="80" t="s">
        <v>153</v>
      </c>
      <c r="C54" s="80" t="s">
        <v>323</v>
      </c>
      <c r="D54" s="82">
        <v>0</v>
      </c>
    </row>
    <row r="55" spans="1:4" x14ac:dyDescent="0.15">
      <c r="A55" s="81"/>
      <c r="B55" s="74"/>
      <c r="C55" s="74" t="s">
        <v>324</v>
      </c>
      <c r="D55" s="82">
        <v>0</v>
      </c>
    </row>
    <row r="56" spans="1:4" x14ac:dyDescent="0.15">
      <c r="A56" s="81"/>
      <c r="B56" s="74"/>
      <c r="C56" s="74" t="s">
        <v>325</v>
      </c>
      <c r="D56" s="82">
        <v>0</v>
      </c>
    </row>
    <row r="57" spans="1:4" x14ac:dyDescent="0.15">
      <c r="A57" s="81"/>
      <c r="B57" s="74"/>
      <c r="C57" s="74" t="s">
        <v>326</v>
      </c>
      <c r="D57" s="82">
        <v>0</v>
      </c>
    </row>
    <row r="58" spans="1:4" x14ac:dyDescent="0.15">
      <c r="A58" s="81"/>
      <c r="B58" s="74"/>
      <c r="C58" s="74" t="s">
        <v>327</v>
      </c>
      <c r="D58" s="92" t="s">
        <v>329</v>
      </c>
    </row>
    <row r="59" spans="1:4" x14ac:dyDescent="0.15">
      <c r="A59" s="81"/>
      <c r="B59" s="74"/>
      <c r="C59" s="74" t="s">
        <v>330</v>
      </c>
      <c r="D59" s="92" t="s">
        <v>331</v>
      </c>
    </row>
    <row r="60" spans="1:4" x14ac:dyDescent="0.15">
      <c r="A60" s="81"/>
      <c r="B60" s="74"/>
      <c r="C60" s="74" t="s">
        <v>10</v>
      </c>
      <c r="D60" s="92" t="s">
        <v>331</v>
      </c>
    </row>
    <row r="61" spans="1:4" x14ac:dyDescent="0.15">
      <c r="A61" s="81"/>
      <c r="B61" s="74"/>
      <c r="C61" s="74"/>
      <c r="D61" s="83"/>
    </row>
    <row r="62" spans="1:4" x14ac:dyDescent="0.15">
      <c r="A62" s="84"/>
      <c r="B62" s="85" t="s">
        <v>152</v>
      </c>
      <c r="C62" s="85" t="s">
        <v>322</v>
      </c>
      <c r="D62" s="168" t="e">
        <f>(SUM(D54:D55))/D54</f>
        <v>#DIV/0!</v>
      </c>
    </row>
    <row r="64" spans="1:4" s="78" customFormat="1" x14ac:dyDescent="0.15">
      <c r="A64" s="78" t="s">
        <v>346</v>
      </c>
    </row>
    <row r="65" spans="2:4" x14ac:dyDescent="0.15">
      <c r="B65" t="s">
        <v>153</v>
      </c>
      <c r="C65" t="s">
        <v>333</v>
      </c>
      <c r="D65" s="3">
        <v>1000</v>
      </c>
    </row>
    <row r="66" spans="2:4" x14ac:dyDescent="0.15">
      <c r="C66" t="s">
        <v>322</v>
      </c>
      <c r="D66" s="125">
        <v>1</v>
      </c>
    </row>
    <row r="67" spans="2:4" x14ac:dyDescent="0.15">
      <c r="D67" s="60"/>
    </row>
    <row r="68" spans="2:4" x14ac:dyDescent="0.15">
      <c r="B68" t="s">
        <v>152</v>
      </c>
      <c r="C68" t="s">
        <v>332</v>
      </c>
      <c r="D68" s="60">
        <f>D65*D66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333" zoomScale="75" zoomScaleNormal="85" workbookViewId="0">
      <selection activeCell="A345" sqref="A345:XFD345"/>
    </sheetView>
  </sheetViews>
  <sheetFormatPr defaultColWidth="11.25" defaultRowHeight="14.25" x14ac:dyDescent="0.15"/>
  <cols>
    <col min="1" max="1" width="43.875" bestFit="1" customWidth="1"/>
    <col min="2" max="2" width="6.875" bestFit="1" customWidth="1"/>
    <col min="3" max="3" width="32.125" bestFit="1" customWidth="1"/>
    <col min="4" max="4" width="12.125" style="98" bestFit="1" customWidth="1"/>
    <col min="5" max="15" width="11.625" bestFit="1" customWidth="1"/>
    <col min="16" max="18" width="12.25" bestFit="1" customWidth="1"/>
    <col min="19" max="27" width="11.625" bestFit="1" customWidth="1"/>
    <col min="28" max="30" width="12.25" bestFit="1" customWidth="1"/>
    <col min="31" max="39" width="11.625" bestFit="1" customWidth="1"/>
    <col min="40" max="42" width="12.25" bestFit="1" customWidth="1"/>
    <col min="43" max="47" width="11.625" bestFit="1" customWidth="1"/>
    <col min="48" max="56" width="9" bestFit="1" customWidth="1"/>
    <col min="57" max="59" width="10.125" bestFit="1" customWidth="1"/>
    <col min="60" max="68" width="9" bestFit="1" customWidth="1"/>
    <col min="69" max="71" width="10.125" bestFit="1" customWidth="1"/>
    <col min="72" max="80" width="9" bestFit="1" customWidth="1"/>
    <col min="81" max="83" width="10.125" bestFit="1" customWidth="1"/>
    <col min="84" max="92" width="9" bestFit="1" customWidth="1"/>
    <col min="93" max="93" width="10.125" bestFit="1" customWidth="1"/>
    <col min="94" max="96" width="4.875" bestFit="1" customWidth="1"/>
  </cols>
  <sheetData>
    <row r="1" spans="1:4" s="78" customFormat="1" x14ac:dyDescent="0.15">
      <c r="A1" s="78" t="s">
        <v>156</v>
      </c>
      <c r="D1" s="89"/>
    </row>
    <row r="2" spans="1:4" x14ac:dyDescent="0.15">
      <c r="A2" s="79" t="s">
        <v>150</v>
      </c>
      <c r="B2" s="80" t="s">
        <v>151</v>
      </c>
      <c r="C2" s="80" t="s">
        <v>26</v>
      </c>
      <c r="D2" s="91">
        <v>10</v>
      </c>
    </row>
    <row r="3" spans="1:4" x14ac:dyDescent="0.15">
      <c r="A3" s="81"/>
      <c r="B3" s="74"/>
      <c r="C3" s="74"/>
      <c r="D3" s="92"/>
    </row>
    <row r="4" spans="1:4" x14ac:dyDescent="0.15">
      <c r="A4" s="81"/>
      <c r="B4" s="74"/>
      <c r="C4" s="74" t="s">
        <v>5</v>
      </c>
      <c r="D4" s="92">
        <v>0.5</v>
      </c>
    </row>
    <row r="5" spans="1:4" x14ac:dyDescent="0.15">
      <c r="A5" s="81"/>
      <c r="B5" s="74"/>
      <c r="C5" s="74" t="s">
        <v>150</v>
      </c>
      <c r="D5" s="92">
        <v>1</v>
      </c>
    </row>
    <row r="6" spans="1:4" x14ac:dyDescent="0.15">
      <c r="A6" s="81"/>
      <c r="B6" s="74"/>
      <c r="C6" s="74" t="s">
        <v>1</v>
      </c>
      <c r="D6" s="92">
        <v>0.85</v>
      </c>
    </row>
    <row r="7" spans="1:4" x14ac:dyDescent="0.15">
      <c r="A7" s="81"/>
      <c r="B7" s="74"/>
      <c r="C7" s="74"/>
      <c r="D7" s="93"/>
    </row>
    <row r="8" spans="1:4" x14ac:dyDescent="0.15">
      <c r="A8" s="84"/>
      <c r="B8" s="85" t="s">
        <v>152</v>
      </c>
      <c r="C8" s="85" t="s">
        <v>156</v>
      </c>
      <c r="D8" s="163">
        <f>D2/D4/D5/D6</f>
        <v>23.529411764705884</v>
      </c>
    </row>
    <row r="10" spans="1:4" s="78" customFormat="1" x14ac:dyDescent="0.15">
      <c r="A10" s="78" t="s">
        <v>157</v>
      </c>
      <c r="D10" s="89"/>
    </row>
    <row r="11" spans="1:4" x14ac:dyDescent="0.15">
      <c r="A11" t="s">
        <v>351</v>
      </c>
      <c r="B11" s="79" t="s">
        <v>153</v>
      </c>
      <c r="C11" s="80" t="s">
        <v>156</v>
      </c>
      <c r="D11" s="91">
        <v>20</v>
      </c>
    </row>
    <row r="12" spans="1:4" x14ac:dyDescent="0.15">
      <c r="B12" s="81"/>
      <c r="C12" s="74" t="s">
        <v>165</v>
      </c>
      <c r="D12" s="92" t="s">
        <v>41</v>
      </c>
    </row>
    <row r="13" spans="1:4" x14ac:dyDescent="0.15">
      <c r="B13" s="81"/>
      <c r="C13" s="74"/>
      <c r="D13" s="93"/>
    </row>
    <row r="14" spans="1:4" x14ac:dyDescent="0.15">
      <c r="B14" s="84" t="s">
        <v>152</v>
      </c>
      <c r="C14" s="85" t="s">
        <v>158</v>
      </c>
      <c r="D14" s="94">
        <f>D11</f>
        <v>20</v>
      </c>
    </row>
    <row r="16" spans="1:4" x14ac:dyDescent="0.15">
      <c r="A16" t="s">
        <v>352</v>
      </c>
      <c r="B16" s="79" t="s">
        <v>153</v>
      </c>
      <c r="C16" s="80" t="s">
        <v>156</v>
      </c>
      <c r="D16" s="91">
        <v>20</v>
      </c>
    </row>
    <row r="17" spans="1:4" x14ac:dyDescent="0.15">
      <c r="B17" s="81"/>
      <c r="C17" s="74" t="s">
        <v>165</v>
      </c>
      <c r="D17" s="92" t="s">
        <v>159</v>
      </c>
    </row>
    <row r="18" spans="1:4" x14ac:dyDescent="0.15">
      <c r="B18" s="81"/>
      <c r="C18" s="74"/>
      <c r="D18" s="95">
        <v>0.1</v>
      </c>
    </row>
    <row r="19" spans="1:4" x14ac:dyDescent="0.15">
      <c r="B19" s="81"/>
      <c r="C19" s="74"/>
      <c r="D19" s="93"/>
    </row>
    <row r="20" spans="1:4" x14ac:dyDescent="0.15">
      <c r="B20" s="84" t="s">
        <v>152</v>
      </c>
      <c r="C20" s="85" t="s">
        <v>158</v>
      </c>
      <c r="D20" s="94">
        <f>D16*(1-D18)</f>
        <v>18</v>
      </c>
    </row>
    <row r="22" spans="1:4" x14ac:dyDescent="0.15">
      <c r="A22" t="s">
        <v>353</v>
      </c>
      <c r="B22" s="79" t="s">
        <v>153</v>
      </c>
      <c r="C22" s="80" t="s">
        <v>156</v>
      </c>
      <c r="D22" s="91">
        <v>20</v>
      </c>
    </row>
    <row r="23" spans="1:4" x14ac:dyDescent="0.15">
      <c r="B23" s="81"/>
      <c r="C23" s="74" t="s">
        <v>165</v>
      </c>
      <c r="D23" s="92" t="s">
        <v>160</v>
      </c>
    </row>
    <row r="24" spans="1:4" x14ac:dyDescent="0.15">
      <c r="B24" s="81"/>
      <c r="C24" s="74"/>
      <c r="D24" s="95">
        <v>0.1</v>
      </c>
    </row>
    <row r="25" spans="1:4" x14ac:dyDescent="0.15">
      <c r="B25" s="81"/>
      <c r="C25" s="74"/>
      <c r="D25" s="93"/>
    </row>
    <row r="26" spans="1:4" x14ac:dyDescent="0.15">
      <c r="B26" s="84" t="s">
        <v>152</v>
      </c>
      <c r="C26" s="85" t="s">
        <v>158</v>
      </c>
      <c r="D26" s="94">
        <f>D22*(1+D24)</f>
        <v>22</v>
      </c>
    </row>
    <row r="28" spans="1:4" x14ac:dyDescent="0.15">
      <c r="A28" t="s">
        <v>354</v>
      </c>
      <c r="B28" s="79" t="s">
        <v>153</v>
      </c>
      <c r="C28" s="80" t="s">
        <v>165</v>
      </c>
      <c r="D28" s="91" t="s">
        <v>164</v>
      </c>
    </row>
    <row r="29" spans="1:4" x14ac:dyDescent="0.15">
      <c r="B29" s="81"/>
      <c r="C29" s="74" t="s">
        <v>164</v>
      </c>
      <c r="D29" s="171">
        <v>5</v>
      </c>
    </row>
    <row r="30" spans="1:4" x14ac:dyDescent="0.15">
      <c r="B30" s="81"/>
      <c r="C30" s="74" t="s">
        <v>166</v>
      </c>
      <c r="D30" s="93">
        <v>0.68249999999999988</v>
      </c>
    </row>
    <row r="31" spans="1:4" x14ac:dyDescent="0.15">
      <c r="B31" s="81"/>
      <c r="C31" s="74" t="s">
        <v>167</v>
      </c>
      <c r="D31" s="92">
        <v>43</v>
      </c>
    </row>
    <row r="32" spans="1:4" x14ac:dyDescent="0.15">
      <c r="B32" s="81"/>
      <c r="C32" s="74" t="s">
        <v>168</v>
      </c>
      <c r="D32" s="162">
        <v>1</v>
      </c>
    </row>
    <row r="33" spans="1:4" x14ac:dyDescent="0.15">
      <c r="B33" s="81"/>
      <c r="C33" s="74" t="s">
        <v>169</v>
      </c>
      <c r="D33" s="92">
        <v>35</v>
      </c>
    </row>
    <row r="34" spans="1:4" x14ac:dyDescent="0.15">
      <c r="B34" s="81"/>
      <c r="C34" s="74"/>
      <c r="D34" s="93"/>
    </row>
    <row r="35" spans="1:4" x14ac:dyDescent="0.15">
      <c r="B35" s="84" t="s">
        <v>152</v>
      </c>
      <c r="C35" s="85" t="s">
        <v>158</v>
      </c>
      <c r="D35" s="172">
        <f>D29*(D31+D33)/(D30*D31+D32*D33)</f>
        <v>6.0608415245347533</v>
      </c>
    </row>
    <row r="37" spans="1:4" s="78" customFormat="1" x14ac:dyDescent="0.15">
      <c r="A37" s="78" t="s">
        <v>170</v>
      </c>
      <c r="D37" s="89"/>
    </row>
    <row r="38" spans="1:4" s="1" customFormat="1" x14ac:dyDescent="0.15">
      <c r="A38" s="1" t="s">
        <v>356</v>
      </c>
      <c r="B38" s="157" t="s">
        <v>153</v>
      </c>
      <c r="C38" s="80" t="s">
        <v>161</v>
      </c>
      <c r="D38" s="91">
        <v>0.7</v>
      </c>
    </row>
    <row r="39" spans="1:4" s="1" customFormat="1" x14ac:dyDescent="0.15">
      <c r="B39" s="158"/>
      <c r="C39" s="74" t="s">
        <v>162</v>
      </c>
      <c r="D39" s="92">
        <v>1</v>
      </c>
    </row>
    <row r="40" spans="1:4" s="1" customFormat="1" x14ac:dyDescent="0.15">
      <c r="B40" s="158"/>
      <c r="C40" s="74" t="s">
        <v>163</v>
      </c>
      <c r="D40" s="92">
        <v>0.75</v>
      </c>
    </row>
    <row r="41" spans="1:4" s="1" customFormat="1" x14ac:dyDescent="0.15">
      <c r="B41" s="158"/>
      <c r="C41" s="74"/>
      <c r="D41" s="92"/>
    </row>
    <row r="42" spans="1:4" s="1" customFormat="1" x14ac:dyDescent="0.15">
      <c r="B42" s="159" t="s">
        <v>152</v>
      </c>
      <c r="C42" s="160" t="s">
        <v>334</v>
      </c>
      <c r="D42" s="161">
        <f>D38*D39*D40</f>
        <v>0.52499999999999991</v>
      </c>
    </row>
    <row r="43" spans="1:4" s="1" customFormat="1" x14ac:dyDescent="0.15">
      <c r="D43" s="127"/>
    </row>
    <row r="44" spans="1:4" x14ac:dyDescent="0.15">
      <c r="A44" t="s">
        <v>355</v>
      </c>
      <c r="B44" s="79" t="s">
        <v>153</v>
      </c>
      <c r="C44" s="80" t="s">
        <v>156</v>
      </c>
      <c r="D44" s="91">
        <v>20</v>
      </c>
    </row>
    <row r="45" spans="1:4" x14ac:dyDescent="0.15">
      <c r="B45" s="81"/>
      <c r="C45" s="74" t="s">
        <v>157</v>
      </c>
      <c r="D45" s="92">
        <v>15</v>
      </c>
    </row>
    <row r="46" spans="1:4" x14ac:dyDescent="0.15">
      <c r="B46" s="81"/>
      <c r="C46" s="59" t="s">
        <v>334</v>
      </c>
      <c r="D46" s="92">
        <v>0.52499999999999991</v>
      </c>
    </row>
    <row r="47" spans="1:4" x14ac:dyDescent="0.15">
      <c r="B47" s="81"/>
      <c r="C47" s="74"/>
      <c r="D47" s="93"/>
    </row>
    <row r="48" spans="1:4" x14ac:dyDescent="0.15">
      <c r="B48" s="81" t="s">
        <v>152</v>
      </c>
      <c r="C48" s="74" t="s">
        <v>172</v>
      </c>
      <c r="D48" s="162">
        <f>D44*(D46)</f>
        <v>10.499999999999998</v>
      </c>
    </row>
    <row r="49" spans="1:5" x14ac:dyDescent="0.15">
      <c r="B49" s="84"/>
      <c r="C49" s="85" t="s">
        <v>171</v>
      </c>
      <c r="D49" s="163">
        <f>D45*(D46)</f>
        <v>7.8749999999999982</v>
      </c>
    </row>
    <row r="51" spans="1:5" x14ac:dyDescent="0.15">
      <c r="A51" t="s">
        <v>357</v>
      </c>
      <c r="B51" s="157" t="s">
        <v>153</v>
      </c>
      <c r="C51" s="80" t="s">
        <v>162</v>
      </c>
      <c r="D51" s="164">
        <v>0.05</v>
      </c>
      <c r="E51" s="59">
        <f>20*D56</f>
        <v>23</v>
      </c>
    </row>
    <row r="52" spans="1:5" x14ac:dyDescent="0.15">
      <c r="B52" s="158"/>
      <c r="C52" s="74" t="s">
        <v>163</v>
      </c>
      <c r="D52" s="95">
        <v>-0.1</v>
      </c>
    </row>
    <row r="53" spans="1:5" x14ac:dyDescent="0.15">
      <c r="B53" s="158"/>
      <c r="C53" s="74" t="s">
        <v>335</v>
      </c>
      <c r="D53" s="95">
        <v>0.1</v>
      </c>
    </row>
    <row r="54" spans="1:5" x14ac:dyDescent="0.15">
      <c r="B54" s="158"/>
      <c r="C54" s="74" t="s">
        <v>336</v>
      </c>
      <c r="D54" s="95">
        <v>0.1</v>
      </c>
    </row>
    <row r="55" spans="1:5" x14ac:dyDescent="0.15">
      <c r="B55" s="81"/>
      <c r="C55" s="74"/>
      <c r="D55" s="93"/>
    </row>
    <row r="56" spans="1:5" x14ac:dyDescent="0.15">
      <c r="B56" s="159" t="s">
        <v>152</v>
      </c>
      <c r="C56" s="160" t="s">
        <v>334</v>
      </c>
      <c r="D56" s="165">
        <f>1+SUM(D51:D54)</f>
        <v>1.1499999999999999</v>
      </c>
    </row>
    <row r="58" spans="1:5" s="78" customFormat="1" x14ac:dyDescent="0.15">
      <c r="A58" s="78" t="s">
        <v>175</v>
      </c>
      <c r="D58" s="89"/>
    </row>
    <row r="59" spans="1:5" x14ac:dyDescent="0.15">
      <c r="A59" t="s">
        <v>358</v>
      </c>
      <c r="B59" t="s">
        <v>153</v>
      </c>
      <c r="C59" t="s">
        <v>172</v>
      </c>
      <c r="D59" s="96">
        <v>15</v>
      </c>
    </row>
    <row r="60" spans="1:5" x14ac:dyDescent="0.15">
      <c r="C60" t="s">
        <v>116</v>
      </c>
      <c r="D60" s="97">
        <v>0.05</v>
      </c>
    </row>
    <row r="61" spans="1:5" x14ac:dyDescent="0.15">
      <c r="C61" t="s">
        <v>89</v>
      </c>
      <c r="D61" s="104">
        <v>42491</v>
      </c>
    </row>
    <row r="62" spans="1:5" x14ac:dyDescent="0.15">
      <c r="C62" t="s">
        <v>90</v>
      </c>
      <c r="D62" s="104">
        <v>42979</v>
      </c>
    </row>
    <row r="63" spans="1:5" x14ac:dyDescent="0.15">
      <c r="C63" t="s">
        <v>182</v>
      </c>
      <c r="D63" s="105">
        <f>ROUNDUP((DATEDIF(D61,D62,"m")+12)/12,0)</f>
        <v>3</v>
      </c>
    </row>
    <row r="65" spans="1:30" x14ac:dyDescent="0.15">
      <c r="B65" t="s">
        <v>152</v>
      </c>
      <c r="C65" t="s">
        <v>174</v>
      </c>
      <c r="D65" s="99">
        <v>1</v>
      </c>
      <c r="E65" s="86">
        <v>2</v>
      </c>
      <c r="F65" s="86">
        <v>3</v>
      </c>
      <c r="G65" s="86">
        <v>4</v>
      </c>
      <c r="H65" s="86">
        <v>5</v>
      </c>
      <c r="I65" s="86">
        <v>6</v>
      </c>
      <c r="J65" s="86">
        <v>7</v>
      </c>
      <c r="K65" s="86">
        <v>8</v>
      </c>
      <c r="L65" s="86">
        <v>9</v>
      </c>
      <c r="M65" s="86">
        <v>10</v>
      </c>
      <c r="N65" s="86">
        <v>11</v>
      </c>
      <c r="O65" s="86">
        <v>12</v>
      </c>
      <c r="P65" s="86">
        <v>13</v>
      </c>
      <c r="Q65" s="86">
        <v>14</v>
      </c>
      <c r="R65" s="86">
        <v>15</v>
      </c>
      <c r="S65" s="86">
        <v>16</v>
      </c>
      <c r="T65" s="86">
        <v>17</v>
      </c>
      <c r="U65" s="86">
        <v>18</v>
      </c>
      <c r="V65" s="86">
        <v>19</v>
      </c>
      <c r="W65" s="86">
        <v>20</v>
      </c>
      <c r="X65" s="86">
        <v>21</v>
      </c>
      <c r="Y65" s="86">
        <v>22</v>
      </c>
      <c r="Z65" s="86">
        <v>23</v>
      </c>
    </row>
    <row r="66" spans="1:30" x14ac:dyDescent="0.15">
      <c r="C66" t="s">
        <v>177</v>
      </c>
      <c r="D66" s="100">
        <f>IF(D65&gt;$D63,0,$D$59*(1+$D$60)^(D65-1))</f>
        <v>15</v>
      </c>
      <c r="E66" s="100">
        <f t="shared" ref="E66:R66" si="0">IF(E65&gt;$D63,0,$D$59*(1+$D$60)^(E65-1))</f>
        <v>15.75</v>
      </c>
      <c r="F66" s="100">
        <f t="shared" si="0"/>
        <v>16.537500000000001</v>
      </c>
      <c r="G66" s="100">
        <f t="shared" si="0"/>
        <v>0</v>
      </c>
      <c r="H66" s="100">
        <f t="shared" si="0"/>
        <v>0</v>
      </c>
      <c r="I66" s="100">
        <f t="shared" si="0"/>
        <v>0</v>
      </c>
      <c r="J66" s="100">
        <f t="shared" si="0"/>
        <v>0</v>
      </c>
      <c r="K66" s="100">
        <f t="shared" si="0"/>
        <v>0</v>
      </c>
      <c r="L66" s="100">
        <f t="shared" si="0"/>
        <v>0</v>
      </c>
      <c r="M66" s="100">
        <f t="shared" si="0"/>
        <v>0</v>
      </c>
      <c r="N66" s="100">
        <f t="shared" si="0"/>
        <v>0</v>
      </c>
      <c r="O66" s="100">
        <f t="shared" si="0"/>
        <v>0</v>
      </c>
      <c r="P66" s="100">
        <f t="shared" si="0"/>
        <v>0</v>
      </c>
      <c r="Q66" s="100">
        <f t="shared" si="0"/>
        <v>0</v>
      </c>
      <c r="R66" s="100">
        <f t="shared" si="0"/>
        <v>0</v>
      </c>
      <c r="S66" s="100">
        <f>IF(S65&gt;$D63,0,$D$59*(1+$D$60)^(S65-1))</f>
        <v>0</v>
      </c>
      <c r="T66" s="100">
        <f t="shared" ref="T66" si="1">IF(T65&gt;$D63,0,$D$59*(1+$D$60)^(T65-1))</f>
        <v>0</v>
      </c>
      <c r="U66" s="100">
        <f t="shared" ref="U66" si="2">IF(U65&gt;$D63,0,$D$59*(1+$D$60)^(U65-1))</f>
        <v>0</v>
      </c>
      <c r="V66" s="100">
        <f t="shared" ref="V66" si="3">IF(V65&gt;$D63,0,$D$59*(1+$D$60)^(V65-1))</f>
        <v>0</v>
      </c>
      <c r="W66" s="100">
        <f t="shared" ref="W66" si="4">IF(W65&gt;$D63,0,$D$59*(1+$D$60)^(W65-1))</f>
        <v>0</v>
      </c>
      <c r="X66" s="100">
        <f t="shared" ref="X66" si="5">IF(X65&gt;$D63,0,$D$59*(1+$D$60)^(X65-1))</f>
        <v>0</v>
      </c>
      <c r="Y66" s="100">
        <f t="shared" ref="Y66" si="6">IF(Y65&gt;$D63,0,$D$59*(1+$D$60)^(Y65-1))</f>
        <v>0</v>
      </c>
      <c r="Z66" s="100">
        <f t="shared" ref="Z66" si="7">IF(Z65&gt;$D63,0,$D$59*(1+$D$60)^(Z65-1))</f>
        <v>0</v>
      </c>
    </row>
    <row r="68" spans="1:30" x14ac:dyDescent="0.15">
      <c r="A68" t="s">
        <v>359</v>
      </c>
      <c r="B68" t="s">
        <v>153</v>
      </c>
      <c r="C68" t="s">
        <v>172</v>
      </c>
      <c r="D68" s="96">
        <f>D14*D56</f>
        <v>23</v>
      </c>
    </row>
    <row r="69" spans="1:30" x14ac:dyDescent="0.15">
      <c r="C69" t="s">
        <v>89</v>
      </c>
      <c r="D69" s="104">
        <v>43586</v>
      </c>
    </row>
    <row r="70" spans="1:30" x14ac:dyDescent="0.15">
      <c r="C70" t="s">
        <v>90</v>
      </c>
      <c r="D70" s="104">
        <v>44531</v>
      </c>
    </row>
    <row r="71" spans="1:30" x14ac:dyDescent="0.15">
      <c r="C71" t="s">
        <v>182</v>
      </c>
      <c r="D71" s="105">
        <f>ROUNDUP((DATEDIF(D69,D70,"m")+12)/12,0)</f>
        <v>4</v>
      </c>
    </row>
    <row r="72" spans="1:30" x14ac:dyDescent="0.15">
      <c r="C72" t="s">
        <v>174</v>
      </c>
      <c r="D72" s="99">
        <v>1</v>
      </c>
      <c r="E72" s="86">
        <v>2</v>
      </c>
      <c r="F72" s="86">
        <v>3</v>
      </c>
      <c r="G72" s="86">
        <v>4</v>
      </c>
      <c r="H72" s="86">
        <v>5</v>
      </c>
      <c r="I72" s="86">
        <v>6</v>
      </c>
      <c r="J72" s="86">
        <v>7</v>
      </c>
      <c r="K72" s="86">
        <v>8</v>
      </c>
      <c r="L72" s="86">
        <v>9</v>
      </c>
      <c r="M72" s="86">
        <v>10</v>
      </c>
      <c r="N72" s="86">
        <v>11</v>
      </c>
      <c r="O72" s="86">
        <v>12</v>
      </c>
      <c r="P72" s="86">
        <v>13</v>
      </c>
      <c r="Q72" s="86">
        <v>14</v>
      </c>
      <c r="R72" s="86">
        <v>15</v>
      </c>
      <c r="S72" s="86">
        <v>16</v>
      </c>
      <c r="T72" s="86">
        <v>17</v>
      </c>
      <c r="U72" s="86">
        <v>18</v>
      </c>
      <c r="V72" s="86">
        <v>19</v>
      </c>
      <c r="W72" s="86">
        <v>20</v>
      </c>
      <c r="X72" s="86">
        <v>21</v>
      </c>
      <c r="Y72" s="86">
        <v>22</v>
      </c>
      <c r="Z72" s="86">
        <v>23</v>
      </c>
    </row>
    <row r="73" spans="1:30" x14ac:dyDescent="0.15">
      <c r="C73" t="s">
        <v>116</v>
      </c>
      <c r="D73" s="97">
        <v>0.05</v>
      </c>
      <c r="E73" s="166">
        <v>0.05</v>
      </c>
      <c r="F73" s="166">
        <v>0.05</v>
      </c>
      <c r="G73" s="97">
        <v>0.05</v>
      </c>
      <c r="H73" s="166">
        <v>0.05</v>
      </c>
      <c r="I73" s="166">
        <v>0.05</v>
      </c>
      <c r="J73" s="97">
        <v>0.05</v>
      </c>
      <c r="K73" s="166">
        <v>0.05</v>
      </c>
      <c r="L73" s="166">
        <v>0.05</v>
      </c>
      <c r="M73" s="97">
        <v>0.05</v>
      </c>
      <c r="N73" s="166">
        <v>0.05</v>
      </c>
      <c r="O73" s="166">
        <v>0.05</v>
      </c>
      <c r="P73" s="97">
        <v>0.05</v>
      </c>
      <c r="Q73" s="166">
        <v>0.05</v>
      </c>
      <c r="R73" s="166">
        <v>0.05</v>
      </c>
      <c r="S73" s="97">
        <v>0.05</v>
      </c>
      <c r="T73" s="166">
        <v>0.05</v>
      </c>
      <c r="U73" s="166">
        <v>0.05</v>
      </c>
      <c r="V73" s="166">
        <v>0.05</v>
      </c>
      <c r="W73" s="166">
        <v>0.05</v>
      </c>
      <c r="X73" s="166">
        <v>0.05</v>
      </c>
      <c r="Y73" s="166">
        <v>0.05</v>
      </c>
      <c r="Z73" s="166">
        <v>0.05</v>
      </c>
      <c r="AA73" s="166"/>
      <c r="AB73" s="166"/>
      <c r="AC73" s="166"/>
      <c r="AD73" s="166"/>
    </row>
    <row r="75" spans="1:30" x14ac:dyDescent="0.15">
      <c r="B75" t="s">
        <v>152</v>
      </c>
      <c r="C75" t="s">
        <v>174</v>
      </c>
      <c r="D75" s="99">
        <v>1</v>
      </c>
      <c r="E75" s="86">
        <v>2</v>
      </c>
      <c r="F75" s="86">
        <v>3</v>
      </c>
      <c r="G75" s="86">
        <v>4</v>
      </c>
      <c r="H75" s="86">
        <v>5</v>
      </c>
      <c r="I75" s="86">
        <v>6</v>
      </c>
      <c r="J75" s="86">
        <v>7</v>
      </c>
      <c r="K75" s="86">
        <v>8</v>
      </c>
      <c r="L75" s="86">
        <v>9</v>
      </c>
      <c r="M75" s="86">
        <v>10</v>
      </c>
      <c r="N75" s="86">
        <v>11</v>
      </c>
      <c r="O75" s="86">
        <v>12</v>
      </c>
      <c r="P75" s="86">
        <v>13</v>
      </c>
      <c r="Q75" s="86">
        <v>14</v>
      </c>
      <c r="R75" s="86">
        <v>15</v>
      </c>
      <c r="S75" s="86">
        <v>16</v>
      </c>
      <c r="T75" s="86">
        <v>17</v>
      </c>
      <c r="U75" s="86">
        <v>18</v>
      </c>
      <c r="V75" s="86">
        <v>19</v>
      </c>
      <c r="W75" s="86">
        <v>20</v>
      </c>
      <c r="X75" s="86">
        <v>21</v>
      </c>
      <c r="Y75" s="86">
        <v>22</v>
      </c>
      <c r="Z75" s="86">
        <v>23</v>
      </c>
    </row>
    <row r="76" spans="1:30" x14ac:dyDescent="0.15">
      <c r="C76" t="s">
        <v>177</v>
      </c>
      <c r="D76" s="100">
        <f>D68</f>
        <v>23</v>
      </c>
      <c r="E76" s="100">
        <f>IF(E75&gt;$D71,0,$D$68*(1+D73))</f>
        <v>24.150000000000002</v>
      </c>
      <c r="F76" s="100">
        <f t="shared" ref="F76:R76" si="8">IF(F75&gt;$D71,0,$D$68*(1+E73))</f>
        <v>24.150000000000002</v>
      </c>
      <c r="G76" s="100">
        <f t="shared" si="8"/>
        <v>24.150000000000002</v>
      </c>
      <c r="H76" s="100">
        <f t="shared" si="8"/>
        <v>0</v>
      </c>
      <c r="I76" s="100">
        <f t="shared" si="8"/>
        <v>0</v>
      </c>
      <c r="J76" s="100">
        <f t="shared" si="8"/>
        <v>0</v>
      </c>
      <c r="K76" s="100">
        <f t="shared" si="8"/>
        <v>0</v>
      </c>
      <c r="L76" s="100">
        <f t="shared" si="8"/>
        <v>0</v>
      </c>
      <c r="M76" s="100">
        <f t="shared" si="8"/>
        <v>0</v>
      </c>
      <c r="N76" s="100">
        <f t="shared" si="8"/>
        <v>0</v>
      </c>
      <c r="O76" s="100">
        <f t="shared" si="8"/>
        <v>0</v>
      </c>
      <c r="P76" s="100">
        <f t="shared" si="8"/>
        <v>0</v>
      </c>
      <c r="Q76" s="100">
        <f t="shared" si="8"/>
        <v>0</v>
      </c>
      <c r="R76" s="100">
        <f t="shared" si="8"/>
        <v>0</v>
      </c>
      <c r="S76" s="100">
        <f>IF(S75&gt;$D71,0,$D$68*(1+R73))</f>
        <v>0</v>
      </c>
      <c r="T76" s="100">
        <f t="shared" ref="T76" si="9">IF(T75&gt;$D71,0,$D$68*(1+T73))</f>
        <v>0</v>
      </c>
      <c r="U76" s="100">
        <f t="shared" ref="U76" si="10">IF(U75&gt;$D71,0,$D$68*(1+U73))</f>
        <v>0</v>
      </c>
      <c r="V76" s="100">
        <f t="shared" ref="V76" si="11">IF(V75&gt;$D71,0,$D$68*(1+V73))</f>
        <v>0</v>
      </c>
      <c r="W76" s="100">
        <f t="shared" ref="W76" si="12">IF(W75&gt;$D71,0,$D$68*(1+W73))</f>
        <v>0</v>
      </c>
      <c r="X76" s="100">
        <f t="shared" ref="X76:Y76" si="13">IF(X75&gt;$D71,0,$D$68*(1+X73))</f>
        <v>0</v>
      </c>
      <c r="Y76" s="100">
        <f t="shared" si="13"/>
        <v>0</v>
      </c>
      <c r="Z76" s="100">
        <f t="shared" ref="Z76" si="14">IF(Z75&gt;$D71,0,$D$68*(1+Z73))</f>
        <v>0</v>
      </c>
    </row>
    <row r="78" spans="1:30" s="78" customFormat="1" hidden="1" x14ac:dyDescent="0.15">
      <c r="A78" s="78" t="s">
        <v>337</v>
      </c>
      <c r="D78" s="89"/>
    </row>
    <row r="79" spans="1:30" hidden="1" x14ac:dyDescent="0.15">
      <c r="A79" t="s">
        <v>360</v>
      </c>
      <c r="B79" t="s">
        <v>153</v>
      </c>
      <c r="C79" t="s">
        <v>171</v>
      </c>
      <c r="D79" s="96">
        <v>12</v>
      </c>
    </row>
    <row r="80" spans="1:30" hidden="1" x14ac:dyDescent="0.15">
      <c r="C80" t="s">
        <v>23</v>
      </c>
      <c r="D80" s="96">
        <v>1</v>
      </c>
    </row>
    <row r="81" spans="1:51" hidden="1" x14ac:dyDescent="0.15">
      <c r="C81" t="s">
        <v>176</v>
      </c>
      <c r="D81" s="87">
        <v>0.05</v>
      </c>
    </row>
    <row r="82" spans="1:51" hidden="1" x14ac:dyDescent="0.15">
      <c r="C82" t="s">
        <v>173</v>
      </c>
      <c r="D82" s="88" t="s">
        <v>41</v>
      </c>
    </row>
    <row r="83" spans="1:51" hidden="1" x14ac:dyDescent="0.15">
      <c r="C83" t="s">
        <v>22</v>
      </c>
      <c r="D83" s="97">
        <v>0</v>
      </c>
    </row>
    <row r="84" spans="1:51" hidden="1" x14ac:dyDescent="0.15">
      <c r="C84" t="s">
        <v>174</v>
      </c>
      <c r="D84" s="99">
        <v>1</v>
      </c>
      <c r="E84" s="86">
        <v>2</v>
      </c>
      <c r="F84" s="86">
        <v>3</v>
      </c>
      <c r="G84" s="86">
        <v>4</v>
      </c>
      <c r="H84" s="86">
        <v>5</v>
      </c>
      <c r="I84" s="86">
        <v>6</v>
      </c>
      <c r="J84" s="86">
        <v>7</v>
      </c>
      <c r="K84" s="86">
        <v>8</v>
      </c>
      <c r="L84" s="86">
        <v>9</v>
      </c>
      <c r="M84" s="86">
        <v>10</v>
      </c>
      <c r="N84" s="86">
        <v>11</v>
      </c>
      <c r="O84" s="86">
        <v>12</v>
      </c>
      <c r="P84" s="86">
        <v>13</v>
      </c>
      <c r="Q84" s="86">
        <v>14</v>
      </c>
      <c r="R84" s="86">
        <v>15</v>
      </c>
      <c r="S84" s="86">
        <v>16</v>
      </c>
      <c r="T84" s="86">
        <v>17</v>
      </c>
      <c r="U84" s="86">
        <v>18</v>
      </c>
      <c r="V84" s="86">
        <v>19</v>
      </c>
      <c r="W84" s="86">
        <v>20</v>
      </c>
      <c r="X84" s="86">
        <v>21</v>
      </c>
      <c r="Y84" s="86">
        <v>22</v>
      </c>
      <c r="Z84" s="86">
        <v>23</v>
      </c>
    </row>
    <row r="85" spans="1:51" hidden="1" x14ac:dyDescent="0.15">
      <c r="C85" t="s">
        <v>177</v>
      </c>
      <c r="D85" s="101">
        <f>$D$59*(1+$D$60)^(D84-1)</f>
        <v>15</v>
      </c>
      <c r="E85" s="102">
        <f t="shared" ref="E85" si="15">$D$59*(1+$D$60)^(E84-1)</f>
        <v>15.75</v>
      </c>
      <c r="F85" s="102">
        <f t="shared" ref="F85" si="16">$D$59*(1+$D$60)^(F84-1)</f>
        <v>16.537500000000001</v>
      </c>
      <c r="G85" s="102">
        <f t="shared" ref="G85" si="17">$D$59*(1+$D$60)^(G84-1)</f>
        <v>17.364375000000003</v>
      </c>
      <c r="H85" s="102">
        <f t="shared" ref="H85" si="18">$D$59*(1+$D$60)^(H84-1)</f>
        <v>18.232593749999999</v>
      </c>
      <c r="I85" s="102">
        <f t="shared" ref="I85" si="19">$D$59*(1+$D$60)^(I84-1)</f>
        <v>19.144223437500003</v>
      </c>
      <c r="J85" s="102">
        <f t="shared" ref="J85" si="20">$D$59*(1+$D$60)^(J84-1)</f>
        <v>20.101434609374998</v>
      </c>
      <c r="K85" s="102">
        <f t="shared" ref="K85" si="21">$D$59*(1+$D$60)^(K84-1)</f>
        <v>21.106506339843754</v>
      </c>
      <c r="L85" s="102">
        <f t="shared" ref="L85" si="22">$D$59*(1+$D$60)^(L84-1)</f>
        <v>22.16183165683594</v>
      </c>
      <c r="M85" s="102">
        <f t="shared" ref="M85" si="23">$D$59*(1+$D$60)^(M84-1)</f>
        <v>23.269923239677738</v>
      </c>
      <c r="N85" s="102">
        <f t="shared" ref="N85" si="24">$D$59*(1+$D$60)^(N84-1)</f>
        <v>24.433419401661624</v>
      </c>
      <c r="O85" s="102">
        <f t="shared" ref="O85" si="25">$D$59*(1+$D$60)^(O84-1)</f>
        <v>25.655090371744706</v>
      </c>
      <c r="P85" s="102">
        <f t="shared" ref="P85" si="26">$D$59*(1+$D$60)^(P84-1)</f>
        <v>26.937844890331938</v>
      </c>
      <c r="Q85" s="102">
        <f t="shared" ref="Q85" si="27">$D$59*(1+$D$60)^(Q84-1)</f>
        <v>28.284737134848541</v>
      </c>
      <c r="R85" s="102">
        <f t="shared" ref="R85" si="28">$D$59*(1+$D$60)^(R84-1)</f>
        <v>29.698973991590961</v>
      </c>
      <c r="S85" s="102">
        <f t="shared" ref="S85" si="29">$D$59*(1+$D$60)^(S84-1)</f>
        <v>31.183922691170519</v>
      </c>
      <c r="T85" s="102">
        <f t="shared" ref="T85" si="30">$D$59*(1+$D$60)^(T84-1)</f>
        <v>32.743118825729042</v>
      </c>
      <c r="U85" s="102">
        <f t="shared" ref="U85" si="31">$D$59*(1+$D$60)^(U84-1)</f>
        <v>34.3802747670155</v>
      </c>
      <c r="V85" s="102">
        <f t="shared" ref="V85" si="32">$D$59*(1+$D$60)^(V84-1)</f>
        <v>36.099288505366275</v>
      </c>
      <c r="W85" s="102">
        <f t="shared" ref="W85" si="33">$D$59*(1+$D$60)^(W84-1)</f>
        <v>37.904252930634584</v>
      </c>
      <c r="X85" s="102">
        <f t="shared" ref="X85" si="34">$D$59*(1+$D$60)^(X84-1)</f>
        <v>39.799465577166316</v>
      </c>
      <c r="Y85" s="102">
        <f t="shared" ref="Y85" si="35">$D$59*(1+$D$60)^(Y84-1)</f>
        <v>41.789438856024631</v>
      </c>
      <c r="Z85" s="102">
        <f t="shared" ref="Z85" si="36">$D$59*(1+$D$60)^(Z84-1)</f>
        <v>43.878910798825856</v>
      </c>
    </row>
    <row r="86" spans="1:51" hidden="1" x14ac:dyDescent="0.15">
      <c r="C86" t="s">
        <v>89</v>
      </c>
      <c r="D86" s="104">
        <v>42491</v>
      </c>
    </row>
    <row r="87" spans="1:51" hidden="1" x14ac:dyDescent="0.15">
      <c r="C87" t="s">
        <v>90</v>
      </c>
      <c r="D87" s="104">
        <v>42979</v>
      </c>
    </row>
    <row r="88" spans="1:51" hidden="1" x14ac:dyDescent="0.15">
      <c r="C88" t="s">
        <v>182</v>
      </c>
      <c r="D88" s="106">
        <f>ROUNDUP((DATEDIF(D86,D87,"m")+12)/12,0)</f>
        <v>3</v>
      </c>
    </row>
    <row r="89" spans="1:51" hidden="1" x14ac:dyDescent="0.15"/>
    <row r="90" spans="1:51" hidden="1" x14ac:dyDescent="0.15">
      <c r="B90" t="s">
        <v>152</v>
      </c>
      <c r="C90" t="s">
        <v>174</v>
      </c>
      <c r="D90" s="99">
        <v>1</v>
      </c>
      <c r="E90" s="86">
        <v>2</v>
      </c>
      <c r="F90" s="86">
        <v>3</v>
      </c>
      <c r="G90" s="86">
        <v>4</v>
      </c>
      <c r="H90" s="86">
        <v>5</v>
      </c>
      <c r="I90" s="86">
        <v>6</v>
      </c>
      <c r="J90" s="86">
        <v>7</v>
      </c>
      <c r="K90" s="86">
        <v>8</v>
      </c>
      <c r="L90" s="86">
        <v>9</v>
      </c>
      <c r="M90" s="86">
        <v>10</v>
      </c>
      <c r="N90" s="86">
        <v>11</v>
      </c>
      <c r="O90" s="86">
        <v>12</v>
      </c>
      <c r="P90" s="86">
        <v>13</v>
      </c>
      <c r="Q90" s="86">
        <v>14</v>
      </c>
      <c r="R90" s="86">
        <v>15</v>
      </c>
      <c r="S90" s="86">
        <v>16</v>
      </c>
      <c r="T90" s="86">
        <v>17</v>
      </c>
      <c r="U90" s="86">
        <v>18</v>
      </c>
      <c r="V90" s="86">
        <v>19</v>
      </c>
      <c r="W90" s="86">
        <v>20</v>
      </c>
      <c r="X90" s="86">
        <v>21</v>
      </c>
      <c r="Y90" s="86">
        <v>22</v>
      </c>
      <c r="Z90" s="86">
        <v>23</v>
      </c>
      <c r="AA90" s="86">
        <v>24</v>
      </c>
      <c r="AB90" s="86">
        <v>25</v>
      </c>
      <c r="AC90" s="86">
        <v>26</v>
      </c>
      <c r="AD90" s="86">
        <v>27</v>
      </c>
      <c r="AE90" s="86">
        <v>28</v>
      </c>
      <c r="AF90" s="86">
        <v>29</v>
      </c>
      <c r="AG90" s="86">
        <v>30</v>
      </c>
      <c r="AH90" s="86">
        <v>31</v>
      </c>
      <c r="AI90" s="86">
        <v>32</v>
      </c>
      <c r="AJ90" s="86">
        <v>33</v>
      </c>
      <c r="AK90" s="86">
        <v>34</v>
      </c>
      <c r="AL90" s="86">
        <v>35</v>
      </c>
      <c r="AM90" s="86">
        <v>36</v>
      </c>
      <c r="AN90" s="86">
        <v>37</v>
      </c>
    </row>
    <row r="91" spans="1:51" hidden="1" x14ac:dyDescent="0.15">
      <c r="C91" t="s">
        <v>181</v>
      </c>
      <c r="D91" s="100">
        <f t="shared" ref="D91:AN91" si="37">IF(D90&gt;$D88,0,IF(D90&gt;$D80,D85,$D79*(1+$D81)^(D90-1)))</f>
        <v>12</v>
      </c>
      <c r="E91" s="100">
        <f t="shared" si="37"/>
        <v>15.75</v>
      </c>
      <c r="F91" s="100">
        <f t="shared" si="37"/>
        <v>16.537500000000001</v>
      </c>
      <c r="G91" s="100">
        <f t="shared" si="37"/>
        <v>0</v>
      </c>
      <c r="H91" s="100">
        <f t="shared" si="37"/>
        <v>0</v>
      </c>
      <c r="I91" s="100">
        <f t="shared" si="37"/>
        <v>0</v>
      </c>
      <c r="J91" s="100">
        <f t="shared" si="37"/>
        <v>0</v>
      </c>
      <c r="K91" s="100">
        <f t="shared" si="37"/>
        <v>0</v>
      </c>
      <c r="L91" s="100">
        <f t="shared" si="37"/>
        <v>0</v>
      </c>
      <c r="M91" s="100">
        <f t="shared" si="37"/>
        <v>0</v>
      </c>
      <c r="N91" s="100">
        <f t="shared" si="37"/>
        <v>0</v>
      </c>
      <c r="O91" s="100">
        <f t="shared" si="37"/>
        <v>0</v>
      </c>
      <c r="P91" s="100">
        <f t="shared" si="37"/>
        <v>0</v>
      </c>
      <c r="Q91" s="100">
        <f t="shared" si="37"/>
        <v>0</v>
      </c>
      <c r="R91" s="100">
        <f t="shared" si="37"/>
        <v>0</v>
      </c>
      <c r="S91" s="100">
        <f t="shared" si="37"/>
        <v>0</v>
      </c>
      <c r="T91" s="100">
        <f t="shared" si="37"/>
        <v>0</v>
      </c>
      <c r="U91" s="100">
        <f t="shared" si="37"/>
        <v>0</v>
      </c>
      <c r="V91" s="100">
        <f t="shared" si="37"/>
        <v>0</v>
      </c>
      <c r="W91" s="100">
        <f t="shared" si="37"/>
        <v>0</v>
      </c>
      <c r="X91" s="100">
        <f t="shared" si="37"/>
        <v>0</v>
      </c>
      <c r="Y91" s="100">
        <f t="shared" si="37"/>
        <v>0</v>
      </c>
      <c r="Z91" s="100">
        <f t="shared" si="37"/>
        <v>0</v>
      </c>
      <c r="AA91" s="100">
        <f t="shared" si="37"/>
        <v>0</v>
      </c>
      <c r="AB91" s="100">
        <f t="shared" si="37"/>
        <v>0</v>
      </c>
      <c r="AC91" s="100">
        <f t="shared" si="37"/>
        <v>0</v>
      </c>
      <c r="AD91" s="100">
        <f t="shared" si="37"/>
        <v>0</v>
      </c>
      <c r="AE91" s="100">
        <f t="shared" si="37"/>
        <v>0</v>
      </c>
      <c r="AF91" s="100">
        <f t="shared" si="37"/>
        <v>0</v>
      </c>
      <c r="AG91" s="100">
        <f t="shared" si="37"/>
        <v>0</v>
      </c>
      <c r="AH91" s="100">
        <f t="shared" si="37"/>
        <v>0</v>
      </c>
      <c r="AI91" s="100">
        <f t="shared" si="37"/>
        <v>0</v>
      </c>
      <c r="AJ91" s="100">
        <f t="shared" si="37"/>
        <v>0</v>
      </c>
      <c r="AK91" s="100">
        <f t="shared" si="37"/>
        <v>0</v>
      </c>
      <c r="AL91" s="100">
        <f t="shared" si="37"/>
        <v>0</v>
      </c>
      <c r="AM91" s="100">
        <f t="shared" si="37"/>
        <v>0</v>
      </c>
      <c r="AN91" s="100">
        <f t="shared" si="37"/>
        <v>0</v>
      </c>
    </row>
    <row r="92" spans="1:51" hidden="1" x14ac:dyDescent="0.15">
      <c r="C92" t="s">
        <v>183</v>
      </c>
      <c r="D92" s="103">
        <f>D86</f>
        <v>42491</v>
      </c>
      <c r="E92" s="103">
        <f>EDATE(D92,1)</f>
        <v>42522</v>
      </c>
      <c r="F92" s="103">
        <f t="shared" ref="F92:Z92" si="38">EDATE(E92,1)</f>
        <v>42552</v>
      </c>
      <c r="G92" s="103">
        <f t="shared" si="38"/>
        <v>42583</v>
      </c>
      <c r="H92" s="103">
        <f t="shared" si="38"/>
        <v>42614</v>
      </c>
      <c r="I92" s="103">
        <f t="shared" si="38"/>
        <v>42644</v>
      </c>
      <c r="J92" s="103">
        <f t="shared" si="38"/>
        <v>42675</v>
      </c>
      <c r="K92" s="103">
        <f t="shared" si="38"/>
        <v>42705</v>
      </c>
      <c r="L92" s="103">
        <f t="shared" si="38"/>
        <v>42736</v>
      </c>
      <c r="M92" s="103">
        <f t="shared" si="38"/>
        <v>42767</v>
      </c>
      <c r="N92" s="103">
        <f t="shared" si="38"/>
        <v>42795</v>
      </c>
      <c r="O92" s="103">
        <f t="shared" si="38"/>
        <v>42826</v>
      </c>
      <c r="P92" s="103">
        <f t="shared" si="38"/>
        <v>42856</v>
      </c>
      <c r="Q92" s="103">
        <f t="shared" si="38"/>
        <v>42887</v>
      </c>
      <c r="R92" s="103">
        <f t="shared" si="38"/>
        <v>42917</v>
      </c>
      <c r="S92" s="103">
        <f t="shared" si="38"/>
        <v>42948</v>
      </c>
      <c r="T92" s="103">
        <f t="shared" si="38"/>
        <v>42979</v>
      </c>
      <c r="U92" s="103">
        <f t="shared" si="38"/>
        <v>43009</v>
      </c>
      <c r="V92" s="103">
        <f t="shared" si="38"/>
        <v>43040</v>
      </c>
      <c r="W92" s="103">
        <f t="shared" si="38"/>
        <v>43070</v>
      </c>
      <c r="X92" s="103">
        <f t="shared" si="38"/>
        <v>43101</v>
      </c>
      <c r="Y92" s="103">
        <f t="shared" si="38"/>
        <v>43132</v>
      </c>
      <c r="Z92" s="103">
        <f t="shared" si="38"/>
        <v>43160</v>
      </c>
      <c r="AA92" s="103">
        <f t="shared" ref="AA92:AN92" si="39">EDATE(Z92,1)</f>
        <v>43191</v>
      </c>
      <c r="AB92" s="103">
        <f t="shared" si="39"/>
        <v>43221</v>
      </c>
      <c r="AC92" s="103">
        <f t="shared" si="39"/>
        <v>43252</v>
      </c>
      <c r="AD92" s="103">
        <f t="shared" si="39"/>
        <v>43282</v>
      </c>
      <c r="AE92" s="103">
        <f t="shared" si="39"/>
        <v>43313</v>
      </c>
      <c r="AF92" s="103">
        <f t="shared" si="39"/>
        <v>43344</v>
      </c>
      <c r="AG92" s="103">
        <f t="shared" si="39"/>
        <v>43374</v>
      </c>
      <c r="AH92" s="103">
        <f t="shared" si="39"/>
        <v>43405</v>
      </c>
      <c r="AI92" s="103">
        <f t="shared" si="39"/>
        <v>43435</v>
      </c>
      <c r="AJ92" s="103">
        <f t="shared" si="39"/>
        <v>43466</v>
      </c>
      <c r="AK92" s="103">
        <f t="shared" si="39"/>
        <v>43497</v>
      </c>
      <c r="AL92" s="103">
        <f t="shared" si="39"/>
        <v>43525</v>
      </c>
      <c r="AM92" s="103">
        <f t="shared" si="39"/>
        <v>43556</v>
      </c>
      <c r="AN92" s="103">
        <f t="shared" si="39"/>
        <v>43586</v>
      </c>
    </row>
    <row r="93" spans="1:51" hidden="1" x14ac:dyDescent="0.15">
      <c r="C93" t="s">
        <v>181</v>
      </c>
      <c r="D93" s="100">
        <f t="shared" ref="D93:AN93" ca="1" si="40">IF(D92&gt;EDATE($D87,12),0,OFFSET($D91,0,ROUNDDOWN(DATEDIF($D86,D92,"m")/12,0)))</f>
        <v>12</v>
      </c>
      <c r="E93" s="100">
        <f t="shared" ca="1" si="40"/>
        <v>12</v>
      </c>
      <c r="F93" s="100">
        <f t="shared" ca="1" si="40"/>
        <v>12</v>
      </c>
      <c r="G93" s="100">
        <f t="shared" ca="1" si="40"/>
        <v>12</v>
      </c>
      <c r="H93" s="100">
        <f t="shared" ca="1" si="40"/>
        <v>12</v>
      </c>
      <c r="I93" s="100">
        <f t="shared" ca="1" si="40"/>
        <v>12</v>
      </c>
      <c r="J93" s="100">
        <f t="shared" ca="1" si="40"/>
        <v>12</v>
      </c>
      <c r="K93" s="100">
        <f t="shared" ca="1" si="40"/>
        <v>12</v>
      </c>
      <c r="L93" s="100">
        <f t="shared" ca="1" si="40"/>
        <v>12</v>
      </c>
      <c r="M93" s="100">
        <f t="shared" ca="1" si="40"/>
        <v>12</v>
      </c>
      <c r="N93" s="100">
        <f t="shared" ca="1" si="40"/>
        <v>12</v>
      </c>
      <c r="O93" s="100">
        <f t="shared" ca="1" si="40"/>
        <v>12</v>
      </c>
      <c r="P93" s="100">
        <f t="shared" ca="1" si="40"/>
        <v>15.75</v>
      </c>
      <c r="Q93" s="100">
        <f t="shared" ca="1" si="40"/>
        <v>15.75</v>
      </c>
      <c r="R93" s="100">
        <f t="shared" ca="1" si="40"/>
        <v>15.75</v>
      </c>
      <c r="S93" s="100">
        <f t="shared" ca="1" si="40"/>
        <v>15.75</v>
      </c>
      <c r="T93" s="100">
        <f t="shared" ca="1" si="40"/>
        <v>15.75</v>
      </c>
      <c r="U93" s="100">
        <f t="shared" ca="1" si="40"/>
        <v>15.75</v>
      </c>
      <c r="V93" s="100">
        <f t="shared" ca="1" si="40"/>
        <v>15.75</v>
      </c>
      <c r="W93" s="100">
        <f t="shared" ca="1" si="40"/>
        <v>15.75</v>
      </c>
      <c r="X93" s="100">
        <f t="shared" ca="1" si="40"/>
        <v>15.75</v>
      </c>
      <c r="Y93" s="100">
        <f t="shared" ca="1" si="40"/>
        <v>15.75</v>
      </c>
      <c r="Z93" s="100">
        <f t="shared" ca="1" si="40"/>
        <v>15.75</v>
      </c>
      <c r="AA93" s="100">
        <f t="shared" ca="1" si="40"/>
        <v>15.75</v>
      </c>
      <c r="AB93" s="100">
        <f t="shared" ca="1" si="40"/>
        <v>16.537500000000001</v>
      </c>
      <c r="AC93" s="100">
        <f t="shared" ca="1" si="40"/>
        <v>16.537500000000001</v>
      </c>
      <c r="AD93" s="100">
        <f t="shared" ca="1" si="40"/>
        <v>16.537500000000001</v>
      </c>
      <c r="AE93" s="100">
        <f t="shared" ca="1" si="40"/>
        <v>16.537500000000001</v>
      </c>
      <c r="AF93" s="100">
        <f t="shared" ca="1" si="40"/>
        <v>16.537500000000001</v>
      </c>
      <c r="AG93" s="100">
        <f t="shared" ca="1" si="40"/>
        <v>0</v>
      </c>
      <c r="AH93" s="100">
        <f t="shared" ca="1" si="40"/>
        <v>0</v>
      </c>
      <c r="AI93" s="100">
        <f t="shared" ca="1" si="40"/>
        <v>0</v>
      </c>
      <c r="AJ93" s="100">
        <f t="shared" ca="1" si="40"/>
        <v>0</v>
      </c>
      <c r="AK93" s="100">
        <f t="shared" ca="1" si="40"/>
        <v>0</v>
      </c>
      <c r="AL93" s="100">
        <f t="shared" ca="1" si="40"/>
        <v>0</v>
      </c>
      <c r="AM93" s="100">
        <f t="shared" ca="1" si="40"/>
        <v>0</v>
      </c>
      <c r="AN93" s="100">
        <f t="shared" ca="1" si="40"/>
        <v>0</v>
      </c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</row>
    <row r="94" spans="1:51" hidden="1" x14ac:dyDescent="0.15"/>
    <row r="95" spans="1:51" hidden="1" x14ac:dyDescent="0.15">
      <c r="A95" t="s">
        <v>361</v>
      </c>
      <c r="B95" t="s">
        <v>153</v>
      </c>
      <c r="C95" t="s">
        <v>171</v>
      </c>
      <c r="D95" s="96">
        <v>12</v>
      </c>
    </row>
    <row r="96" spans="1:51" hidden="1" x14ac:dyDescent="0.15">
      <c r="C96" t="s">
        <v>23</v>
      </c>
      <c r="D96" s="96">
        <v>1</v>
      </c>
    </row>
    <row r="97" spans="1:51" hidden="1" x14ac:dyDescent="0.15">
      <c r="C97" t="s">
        <v>176</v>
      </c>
      <c r="D97" s="87">
        <v>0.05</v>
      </c>
    </row>
    <row r="98" spans="1:51" hidden="1" x14ac:dyDescent="0.15">
      <c r="C98" t="s">
        <v>173</v>
      </c>
      <c r="D98" s="88" t="s">
        <v>160</v>
      </c>
    </row>
    <row r="99" spans="1:51" hidden="1" x14ac:dyDescent="0.15">
      <c r="C99" t="s">
        <v>22</v>
      </c>
      <c r="D99" s="97">
        <v>0.1</v>
      </c>
    </row>
    <row r="100" spans="1:51" hidden="1" x14ac:dyDescent="0.15">
      <c r="C100" t="s">
        <v>174</v>
      </c>
      <c r="D100" s="99">
        <v>1</v>
      </c>
      <c r="E100" s="86">
        <v>2</v>
      </c>
      <c r="F100" s="86">
        <v>3</v>
      </c>
      <c r="G100" s="86">
        <v>4</v>
      </c>
      <c r="H100" s="86">
        <v>5</v>
      </c>
      <c r="I100" s="86">
        <v>6</v>
      </c>
      <c r="J100" s="86">
        <v>7</v>
      </c>
      <c r="K100" s="86">
        <v>8</v>
      </c>
      <c r="L100" s="86">
        <v>9</v>
      </c>
      <c r="M100" s="86">
        <v>10</v>
      </c>
      <c r="N100" s="86">
        <v>11</v>
      </c>
      <c r="O100" s="86">
        <v>12</v>
      </c>
      <c r="P100" s="86">
        <v>13</v>
      </c>
      <c r="Q100" s="86">
        <v>14</v>
      </c>
      <c r="R100" s="86">
        <v>15</v>
      </c>
      <c r="S100" s="86">
        <v>16</v>
      </c>
      <c r="T100" s="86">
        <v>17</v>
      </c>
      <c r="U100" s="86">
        <v>18</v>
      </c>
      <c r="V100" s="86">
        <v>19</v>
      </c>
      <c r="W100" s="86">
        <v>20</v>
      </c>
      <c r="X100" s="86">
        <v>21</v>
      </c>
      <c r="Y100" s="86">
        <v>22</v>
      </c>
      <c r="Z100" s="86">
        <v>23</v>
      </c>
    </row>
    <row r="101" spans="1:51" hidden="1" x14ac:dyDescent="0.15">
      <c r="C101" t="s">
        <v>177</v>
      </c>
      <c r="D101" s="101">
        <f>$D$59*(1+$D$60)^(D100-1)</f>
        <v>15</v>
      </c>
      <c r="E101" s="102">
        <f t="shared" ref="E101" si="41">$D$59*(1+$D$60)^(E100-1)</f>
        <v>15.75</v>
      </c>
      <c r="F101" s="102">
        <f t="shared" ref="F101" si="42">$D$59*(1+$D$60)^(F100-1)</f>
        <v>16.537500000000001</v>
      </c>
      <c r="G101" s="102">
        <f t="shared" ref="G101" si="43">$D$59*(1+$D$60)^(G100-1)</f>
        <v>17.364375000000003</v>
      </c>
      <c r="H101" s="102">
        <f t="shared" ref="H101" si="44">$D$59*(1+$D$60)^(H100-1)</f>
        <v>18.232593749999999</v>
      </c>
      <c r="I101" s="102">
        <f t="shared" ref="I101" si="45">$D$59*(1+$D$60)^(I100-1)</f>
        <v>19.144223437500003</v>
      </c>
      <c r="J101" s="102">
        <f t="shared" ref="J101" si="46">$D$59*(1+$D$60)^(J100-1)</f>
        <v>20.101434609374998</v>
      </c>
      <c r="K101" s="102">
        <f t="shared" ref="K101" si="47">$D$59*(1+$D$60)^(K100-1)</f>
        <v>21.106506339843754</v>
      </c>
      <c r="L101" s="102">
        <f t="shared" ref="L101" si="48">$D$59*(1+$D$60)^(L100-1)</f>
        <v>22.16183165683594</v>
      </c>
      <c r="M101" s="102">
        <f t="shared" ref="M101" si="49">$D$59*(1+$D$60)^(M100-1)</f>
        <v>23.269923239677738</v>
      </c>
      <c r="N101" s="102">
        <f t="shared" ref="N101" si="50">$D$59*(1+$D$60)^(N100-1)</f>
        <v>24.433419401661624</v>
      </c>
      <c r="O101" s="102">
        <f t="shared" ref="O101" si="51">$D$59*(1+$D$60)^(O100-1)</f>
        <v>25.655090371744706</v>
      </c>
      <c r="P101" s="102">
        <f t="shared" ref="P101" si="52">$D$59*(1+$D$60)^(P100-1)</f>
        <v>26.937844890331938</v>
      </c>
      <c r="Q101" s="102">
        <f t="shared" ref="Q101" si="53">$D$59*(1+$D$60)^(Q100-1)</f>
        <v>28.284737134848541</v>
      </c>
      <c r="R101" s="102">
        <f t="shared" ref="R101" si="54">$D$59*(1+$D$60)^(R100-1)</f>
        <v>29.698973991590961</v>
      </c>
      <c r="S101" s="102">
        <f t="shared" ref="S101" si="55">$D$59*(1+$D$60)^(S100-1)</f>
        <v>31.183922691170519</v>
      </c>
      <c r="T101" s="102">
        <f t="shared" ref="T101" si="56">$D$59*(1+$D$60)^(T100-1)</f>
        <v>32.743118825729042</v>
      </c>
      <c r="U101" s="102">
        <f t="shared" ref="U101" si="57">$D$59*(1+$D$60)^(U100-1)</f>
        <v>34.3802747670155</v>
      </c>
      <c r="V101" s="102">
        <f t="shared" ref="V101" si="58">$D$59*(1+$D$60)^(V100-1)</f>
        <v>36.099288505366275</v>
      </c>
      <c r="W101" s="102">
        <f t="shared" ref="W101" si="59">$D$59*(1+$D$60)^(W100-1)</f>
        <v>37.904252930634584</v>
      </c>
      <c r="X101" s="102">
        <f t="shared" ref="X101" si="60">$D$59*(1+$D$60)^(X100-1)</f>
        <v>39.799465577166316</v>
      </c>
      <c r="Y101" s="102">
        <f t="shared" ref="Y101" si="61">$D$59*(1+$D$60)^(Y100-1)</f>
        <v>41.789438856024631</v>
      </c>
      <c r="Z101" s="102">
        <f t="shared" ref="Z101" si="62">$D$59*(1+$D$60)^(Z100-1)</f>
        <v>43.878910798825856</v>
      </c>
    </row>
    <row r="102" spans="1:51" hidden="1" x14ac:dyDescent="0.15">
      <c r="C102" t="s">
        <v>89</v>
      </c>
      <c r="D102" s="104">
        <v>42491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51" hidden="1" x14ac:dyDescent="0.15">
      <c r="C103" t="s">
        <v>90</v>
      </c>
      <c r="D103" s="104">
        <v>42979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51" hidden="1" x14ac:dyDescent="0.15">
      <c r="C104" t="s">
        <v>182</v>
      </c>
      <c r="D104" s="106">
        <f>ROUNDUP((DATEDIF(D102,D103,"m")+12)/12,0)</f>
        <v>3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51" hidden="1" x14ac:dyDescent="0.15"/>
    <row r="106" spans="1:51" hidden="1" x14ac:dyDescent="0.15">
      <c r="B106" t="s">
        <v>152</v>
      </c>
      <c r="C106" t="s">
        <v>174</v>
      </c>
      <c r="D106" s="99">
        <v>1</v>
      </c>
      <c r="E106" s="86">
        <v>2</v>
      </c>
      <c r="F106" s="86">
        <v>3</v>
      </c>
      <c r="G106" s="86">
        <v>4</v>
      </c>
      <c r="H106" s="86">
        <v>5</v>
      </c>
      <c r="I106" s="86">
        <v>6</v>
      </c>
      <c r="J106" s="86">
        <v>7</v>
      </c>
      <c r="K106" s="86">
        <v>8</v>
      </c>
      <c r="L106" s="86">
        <v>9</v>
      </c>
      <c r="M106" s="86">
        <v>10</v>
      </c>
      <c r="N106" s="86">
        <v>11</v>
      </c>
      <c r="O106" s="86">
        <v>12</v>
      </c>
      <c r="P106" s="86">
        <v>13</v>
      </c>
      <c r="Q106" s="86">
        <v>14</v>
      </c>
      <c r="R106" s="86">
        <v>15</v>
      </c>
      <c r="S106" s="86">
        <v>16</v>
      </c>
      <c r="T106" s="86">
        <v>17</v>
      </c>
      <c r="U106" s="86">
        <v>18</v>
      </c>
      <c r="V106" s="86">
        <v>19</v>
      </c>
      <c r="W106" s="86">
        <v>20</v>
      </c>
      <c r="X106" s="86">
        <v>21</v>
      </c>
      <c r="Y106" s="86">
        <v>22</v>
      </c>
      <c r="Z106" s="86">
        <v>23</v>
      </c>
    </row>
    <row r="107" spans="1:51" hidden="1" x14ac:dyDescent="0.15">
      <c r="C107" t="s">
        <v>181</v>
      </c>
      <c r="D107" s="100">
        <f>IF(D106&gt;$D104,0,IF(D106&gt;$D96,D101*(1+$D99),$D95*(1+$D97)^(D106-1)))</f>
        <v>12</v>
      </c>
      <c r="E107" s="100">
        <f t="shared" ref="E107:Z107" si="63">IF(E106&gt;$D104,0,IF(E106&gt;$D96,E101*(1+$D99),$D95*(1+$D97)^(E106-1)))</f>
        <v>17.325000000000003</v>
      </c>
      <c r="F107" s="100">
        <f t="shared" si="63"/>
        <v>18.191250000000004</v>
      </c>
      <c r="G107" s="100">
        <f t="shared" si="63"/>
        <v>0</v>
      </c>
      <c r="H107" s="100">
        <f t="shared" si="63"/>
        <v>0</v>
      </c>
      <c r="I107" s="100">
        <f t="shared" si="63"/>
        <v>0</v>
      </c>
      <c r="J107" s="100">
        <f t="shared" si="63"/>
        <v>0</v>
      </c>
      <c r="K107" s="100">
        <f t="shared" si="63"/>
        <v>0</v>
      </c>
      <c r="L107" s="100">
        <f t="shared" si="63"/>
        <v>0</v>
      </c>
      <c r="M107" s="100">
        <f t="shared" si="63"/>
        <v>0</v>
      </c>
      <c r="N107" s="100">
        <f t="shared" si="63"/>
        <v>0</v>
      </c>
      <c r="O107" s="100">
        <f t="shared" si="63"/>
        <v>0</v>
      </c>
      <c r="P107" s="100">
        <f t="shared" si="63"/>
        <v>0</v>
      </c>
      <c r="Q107" s="100">
        <f t="shared" si="63"/>
        <v>0</v>
      </c>
      <c r="R107" s="100">
        <f t="shared" si="63"/>
        <v>0</v>
      </c>
      <c r="S107" s="100">
        <f t="shared" si="63"/>
        <v>0</v>
      </c>
      <c r="T107" s="100">
        <f t="shared" si="63"/>
        <v>0</v>
      </c>
      <c r="U107" s="100">
        <f t="shared" si="63"/>
        <v>0</v>
      </c>
      <c r="V107" s="100">
        <f t="shared" si="63"/>
        <v>0</v>
      </c>
      <c r="W107" s="100">
        <f t="shared" si="63"/>
        <v>0</v>
      </c>
      <c r="X107" s="100">
        <f t="shared" si="63"/>
        <v>0</v>
      </c>
      <c r="Y107" s="100">
        <f t="shared" si="63"/>
        <v>0</v>
      </c>
      <c r="Z107" s="100">
        <f t="shared" si="63"/>
        <v>0</v>
      </c>
    </row>
    <row r="108" spans="1:51" hidden="1" x14ac:dyDescent="0.15">
      <c r="C108" t="s">
        <v>183</v>
      </c>
      <c r="D108" s="103">
        <f>D102</f>
        <v>42491</v>
      </c>
      <c r="E108" s="103">
        <f>EDATE(D108,1)</f>
        <v>42522</v>
      </c>
      <c r="F108" s="103">
        <f t="shared" ref="F108:AN108" si="64">EDATE(E108,1)</f>
        <v>42552</v>
      </c>
      <c r="G108" s="103">
        <f t="shared" si="64"/>
        <v>42583</v>
      </c>
      <c r="H108" s="103">
        <f t="shared" si="64"/>
        <v>42614</v>
      </c>
      <c r="I108" s="103">
        <f t="shared" si="64"/>
        <v>42644</v>
      </c>
      <c r="J108" s="103">
        <f t="shared" si="64"/>
        <v>42675</v>
      </c>
      <c r="K108" s="103">
        <f t="shared" si="64"/>
        <v>42705</v>
      </c>
      <c r="L108" s="103">
        <f t="shared" si="64"/>
        <v>42736</v>
      </c>
      <c r="M108" s="103">
        <f t="shared" si="64"/>
        <v>42767</v>
      </c>
      <c r="N108" s="103">
        <f t="shared" si="64"/>
        <v>42795</v>
      </c>
      <c r="O108" s="103">
        <f t="shared" si="64"/>
        <v>42826</v>
      </c>
      <c r="P108" s="103">
        <f t="shared" si="64"/>
        <v>42856</v>
      </c>
      <c r="Q108" s="103">
        <f t="shared" si="64"/>
        <v>42887</v>
      </c>
      <c r="R108" s="103">
        <f t="shared" si="64"/>
        <v>42917</v>
      </c>
      <c r="S108" s="103">
        <f t="shared" si="64"/>
        <v>42948</v>
      </c>
      <c r="T108" s="103">
        <f t="shared" si="64"/>
        <v>42979</v>
      </c>
      <c r="U108" s="103">
        <f t="shared" si="64"/>
        <v>43009</v>
      </c>
      <c r="V108" s="103">
        <f t="shared" si="64"/>
        <v>43040</v>
      </c>
      <c r="W108" s="103">
        <f t="shared" si="64"/>
        <v>43070</v>
      </c>
      <c r="X108" s="103">
        <f t="shared" si="64"/>
        <v>43101</v>
      </c>
      <c r="Y108" s="103">
        <f t="shared" si="64"/>
        <v>43132</v>
      </c>
      <c r="Z108" s="103">
        <f t="shared" si="64"/>
        <v>43160</v>
      </c>
      <c r="AA108" s="103">
        <f t="shared" si="64"/>
        <v>43191</v>
      </c>
      <c r="AB108" s="103">
        <f t="shared" si="64"/>
        <v>43221</v>
      </c>
      <c r="AC108" s="103">
        <f t="shared" si="64"/>
        <v>43252</v>
      </c>
      <c r="AD108" s="103">
        <f t="shared" si="64"/>
        <v>43282</v>
      </c>
      <c r="AE108" s="103">
        <f t="shared" si="64"/>
        <v>43313</v>
      </c>
      <c r="AF108" s="103">
        <f t="shared" si="64"/>
        <v>43344</v>
      </c>
      <c r="AG108" s="103">
        <f t="shared" si="64"/>
        <v>43374</v>
      </c>
      <c r="AH108" s="103">
        <f t="shared" si="64"/>
        <v>43405</v>
      </c>
      <c r="AI108" s="103">
        <f t="shared" si="64"/>
        <v>43435</v>
      </c>
      <c r="AJ108" s="103">
        <f t="shared" si="64"/>
        <v>43466</v>
      </c>
      <c r="AK108" s="103">
        <f t="shared" si="64"/>
        <v>43497</v>
      </c>
      <c r="AL108" s="103">
        <f t="shared" si="64"/>
        <v>43525</v>
      </c>
      <c r="AM108" s="103">
        <f t="shared" si="64"/>
        <v>43556</v>
      </c>
      <c r="AN108" s="103">
        <f t="shared" si="64"/>
        <v>43586</v>
      </c>
    </row>
    <row r="109" spans="1:51" hidden="1" x14ac:dyDescent="0.15">
      <c r="C109" t="s">
        <v>181</v>
      </c>
      <c r="D109" s="100">
        <f ca="1">IF(D108&gt;EDATE($D103,12),0,OFFSET($D107,0,ROUNDDOWN(DATEDIF($D102,D108,"m")/12,0)))</f>
        <v>12</v>
      </c>
      <c r="E109" s="100">
        <f t="shared" ref="E109" ca="1" si="65">IF(E108&gt;EDATE($D103,12),0,OFFSET($D107,0,ROUNDDOWN(DATEDIF($D102,E108,"m")/12,0)))</f>
        <v>12</v>
      </c>
      <c r="F109" s="100">
        <f t="shared" ref="F109" ca="1" si="66">IF(F108&gt;EDATE($D103,12),0,OFFSET($D107,0,ROUNDDOWN(DATEDIF($D102,F108,"m")/12,0)))</f>
        <v>12</v>
      </c>
      <c r="G109" s="100">
        <f t="shared" ref="G109" ca="1" si="67">IF(G108&gt;EDATE($D103,12),0,OFFSET($D107,0,ROUNDDOWN(DATEDIF($D102,G108,"m")/12,0)))</f>
        <v>12</v>
      </c>
      <c r="H109" s="100">
        <f t="shared" ref="H109" ca="1" si="68">IF(H108&gt;EDATE($D103,12),0,OFFSET($D107,0,ROUNDDOWN(DATEDIF($D102,H108,"m")/12,0)))</f>
        <v>12</v>
      </c>
      <c r="I109" s="100">
        <f t="shared" ref="I109" ca="1" si="69">IF(I108&gt;EDATE($D103,12),0,OFFSET($D107,0,ROUNDDOWN(DATEDIF($D102,I108,"m")/12,0)))</f>
        <v>12</v>
      </c>
      <c r="J109" s="100">
        <f t="shared" ref="J109" ca="1" si="70">IF(J108&gt;EDATE($D103,12),0,OFFSET($D107,0,ROUNDDOWN(DATEDIF($D102,J108,"m")/12,0)))</f>
        <v>12</v>
      </c>
      <c r="K109" s="100">
        <f t="shared" ref="K109" ca="1" si="71">IF(K108&gt;EDATE($D103,12),0,OFFSET($D107,0,ROUNDDOWN(DATEDIF($D102,K108,"m")/12,0)))</f>
        <v>12</v>
      </c>
      <c r="L109" s="100">
        <f t="shared" ref="L109" ca="1" si="72">IF(L108&gt;EDATE($D103,12),0,OFFSET($D107,0,ROUNDDOWN(DATEDIF($D102,L108,"m")/12,0)))</f>
        <v>12</v>
      </c>
      <c r="M109" s="100">
        <f t="shared" ref="M109" ca="1" si="73">IF(M108&gt;EDATE($D103,12),0,OFFSET($D107,0,ROUNDDOWN(DATEDIF($D102,M108,"m")/12,0)))</f>
        <v>12</v>
      </c>
      <c r="N109" s="100">
        <f t="shared" ref="N109" ca="1" si="74">IF(N108&gt;EDATE($D103,12),0,OFFSET($D107,0,ROUNDDOWN(DATEDIF($D102,N108,"m")/12,0)))</f>
        <v>12</v>
      </c>
      <c r="O109" s="100">
        <f t="shared" ref="O109" ca="1" si="75">IF(O108&gt;EDATE($D103,12),0,OFFSET($D107,0,ROUNDDOWN(DATEDIF($D102,O108,"m")/12,0)))</f>
        <v>12</v>
      </c>
      <c r="P109" s="100">
        <f t="shared" ref="P109" ca="1" si="76">IF(P108&gt;EDATE($D103,12),0,OFFSET($D107,0,ROUNDDOWN(DATEDIF($D102,P108,"m")/12,0)))</f>
        <v>17.325000000000003</v>
      </c>
      <c r="Q109" s="100">
        <f t="shared" ref="Q109" ca="1" si="77">IF(Q108&gt;EDATE($D103,12),0,OFFSET($D107,0,ROUNDDOWN(DATEDIF($D102,Q108,"m")/12,0)))</f>
        <v>17.325000000000003</v>
      </c>
      <c r="R109" s="100">
        <f t="shared" ref="R109" ca="1" si="78">IF(R108&gt;EDATE($D103,12),0,OFFSET($D107,0,ROUNDDOWN(DATEDIF($D102,R108,"m")/12,0)))</f>
        <v>17.325000000000003</v>
      </c>
      <c r="S109" s="100">
        <f t="shared" ref="S109" ca="1" si="79">IF(S108&gt;EDATE($D103,12),0,OFFSET($D107,0,ROUNDDOWN(DATEDIF($D102,S108,"m")/12,0)))</f>
        <v>17.325000000000003</v>
      </c>
      <c r="T109" s="100">
        <f t="shared" ref="T109" ca="1" si="80">IF(T108&gt;EDATE($D103,12),0,OFFSET($D107,0,ROUNDDOWN(DATEDIF($D102,T108,"m")/12,0)))</f>
        <v>17.325000000000003</v>
      </c>
      <c r="U109" s="100">
        <f t="shared" ref="U109" ca="1" si="81">IF(U108&gt;EDATE($D103,12),0,OFFSET($D107,0,ROUNDDOWN(DATEDIF($D102,U108,"m")/12,0)))</f>
        <v>17.325000000000003</v>
      </c>
      <c r="V109" s="100">
        <f t="shared" ref="V109" ca="1" si="82">IF(V108&gt;EDATE($D103,12),0,OFFSET($D107,0,ROUNDDOWN(DATEDIF($D102,V108,"m")/12,0)))</f>
        <v>17.325000000000003</v>
      </c>
      <c r="W109" s="100">
        <f t="shared" ref="W109" ca="1" si="83">IF(W108&gt;EDATE($D103,12),0,OFFSET($D107,0,ROUNDDOWN(DATEDIF($D102,W108,"m")/12,0)))</f>
        <v>17.325000000000003</v>
      </c>
      <c r="X109" s="100">
        <f t="shared" ref="X109" ca="1" si="84">IF(X108&gt;EDATE($D103,12),0,OFFSET($D107,0,ROUNDDOWN(DATEDIF($D102,X108,"m")/12,0)))</f>
        <v>17.325000000000003</v>
      </c>
      <c r="Y109" s="100">
        <f t="shared" ref="Y109" ca="1" si="85">IF(Y108&gt;EDATE($D103,12),0,OFFSET($D107,0,ROUNDDOWN(DATEDIF($D102,Y108,"m")/12,0)))</f>
        <v>17.325000000000003</v>
      </c>
      <c r="Z109" s="100">
        <f t="shared" ref="Z109" ca="1" si="86">IF(Z108&gt;EDATE($D103,12),0,OFFSET($D107,0,ROUNDDOWN(DATEDIF($D102,Z108,"m")/12,0)))</f>
        <v>17.325000000000003</v>
      </c>
      <c r="AA109" s="100">
        <f t="shared" ref="AA109" ca="1" si="87">IF(AA108&gt;EDATE($D103,12),0,OFFSET($D107,0,ROUNDDOWN(DATEDIF($D102,AA108,"m")/12,0)))</f>
        <v>17.325000000000003</v>
      </c>
      <c r="AB109" s="100">
        <f t="shared" ref="AB109" ca="1" si="88">IF(AB108&gt;EDATE($D103,12),0,OFFSET($D107,0,ROUNDDOWN(DATEDIF($D102,AB108,"m")/12,0)))</f>
        <v>18.191250000000004</v>
      </c>
      <c r="AC109" s="100">
        <f t="shared" ref="AC109" ca="1" si="89">IF(AC108&gt;EDATE($D103,12),0,OFFSET($D107,0,ROUNDDOWN(DATEDIF($D102,AC108,"m")/12,0)))</f>
        <v>18.191250000000004</v>
      </c>
      <c r="AD109" s="100">
        <f t="shared" ref="AD109" ca="1" si="90">IF(AD108&gt;EDATE($D103,12),0,OFFSET($D107,0,ROUNDDOWN(DATEDIF($D102,AD108,"m")/12,0)))</f>
        <v>18.191250000000004</v>
      </c>
      <c r="AE109" s="100">
        <f t="shared" ref="AE109" ca="1" si="91">IF(AE108&gt;EDATE($D103,12),0,OFFSET($D107,0,ROUNDDOWN(DATEDIF($D102,AE108,"m")/12,0)))</f>
        <v>18.191250000000004</v>
      </c>
      <c r="AF109" s="100">
        <f t="shared" ref="AF109" ca="1" si="92">IF(AF108&gt;EDATE($D103,12),0,OFFSET($D107,0,ROUNDDOWN(DATEDIF($D102,AF108,"m")/12,0)))</f>
        <v>18.191250000000004</v>
      </c>
      <c r="AG109" s="100">
        <f t="shared" ref="AG109" ca="1" si="93">IF(AG108&gt;EDATE($D103,12),0,OFFSET($D107,0,ROUNDDOWN(DATEDIF($D102,AG108,"m")/12,0)))</f>
        <v>0</v>
      </c>
      <c r="AH109" s="100">
        <f t="shared" ref="AH109" ca="1" si="94">IF(AH108&gt;EDATE($D103,12),0,OFFSET($D107,0,ROUNDDOWN(DATEDIF($D102,AH108,"m")/12,0)))</f>
        <v>0</v>
      </c>
      <c r="AI109" s="100">
        <f ca="1">IF(AI108&gt;EDATE($D103,12),0,OFFSET($D107,0,ROUNDDOWN(DATEDIF($D102,AI108,"m")/12,0)))</f>
        <v>0</v>
      </c>
      <c r="AJ109" s="100">
        <f t="shared" ref="AJ109" ca="1" si="95">IF(AJ108&gt;EDATE($D103,12),0,OFFSET($D107,0,ROUNDDOWN(DATEDIF($D102,AJ108,"m")/12,0)))</f>
        <v>0</v>
      </c>
      <c r="AK109" s="100">
        <f t="shared" ref="AK109" ca="1" si="96">IF(AK108&gt;EDATE($D103,12),0,OFFSET($D107,0,ROUNDDOWN(DATEDIF($D102,AK108,"m")/12,0)))</f>
        <v>0</v>
      </c>
      <c r="AL109" s="100">
        <f t="shared" ref="AL109" ca="1" si="97">IF(AL108&gt;EDATE($D103,12),0,OFFSET($D107,0,ROUNDDOWN(DATEDIF($D102,AL108,"m")/12,0)))</f>
        <v>0</v>
      </c>
      <c r="AM109" s="100">
        <f t="shared" ref="AM109" ca="1" si="98">IF(AM108&gt;EDATE($D103,12),0,OFFSET($D107,0,ROUNDDOWN(DATEDIF($D102,AM108,"m")/12,0)))</f>
        <v>0</v>
      </c>
      <c r="AN109" s="100">
        <f t="shared" ref="AN109" ca="1" si="99">IF(AN108&gt;EDATE($D103,12),0,OFFSET($D107,0,ROUNDDOWN(DATEDIF($D102,AN108,"m")/12,0)))</f>
        <v>0</v>
      </c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</row>
    <row r="110" spans="1:51" hidden="1" x14ac:dyDescent="0.15"/>
    <row r="111" spans="1:51" hidden="1" x14ac:dyDescent="0.15">
      <c r="A111" t="s">
        <v>362</v>
      </c>
      <c r="B111" t="s">
        <v>153</v>
      </c>
      <c r="C111" t="s">
        <v>171</v>
      </c>
      <c r="D111" s="96">
        <v>12</v>
      </c>
    </row>
    <row r="112" spans="1:51" hidden="1" x14ac:dyDescent="0.15">
      <c r="C112" t="s">
        <v>23</v>
      </c>
      <c r="D112" s="96">
        <v>1</v>
      </c>
    </row>
    <row r="113" spans="1:51" hidden="1" x14ac:dyDescent="0.15">
      <c r="C113" t="s">
        <v>176</v>
      </c>
      <c r="D113" s="87">
        <v>0.05</v>
      </c>
    </row>
    <row r="114" spans="1:51" hidden="1" x14ac:dyDescent="0.15">
      <c r="C114" t="s">
        <v>173</v>
      </c>
      <c r="D114" s="88" t="s">
        <v>159</v>
      </c>
    </row>
    <row r="115" spans="1:51" hidden="1" x14ac:dyDescent="0.15">
      <c r="C115" t="s">
        <v>22</v>
      </c>
      <c r="D115" s="97">
        <v>0.05</v>
      </c>
    </row>
    <row r="116" spans="1:51" hidden="1" x14ac:dyDescent="0.15">
      <c r="C116" t="s">
        <v>174</v>
      </c>
      <c r="D116" s="99">
        <v>1</v>
      </c>
      <c r="E116" s="86">
        <v>2</v>
      </c>
      <c r="F116" s="86">
        <v>3</v>
      </c>
      <c r="G116" s="86">
        <v>4</v>
      </c>
      <c r="H116" s="86">
        <v>5</v>
      </c>
      <c r="I116" s="86">
        <v>6</v>
      </c>
      <c r="J116" s="86">
        <v>7</v>
      </c>
      <c r="K116" s="86">
        <v>8</v>
      </c>
      <c r="L116" s="86">
        <v>9</v>
      </c>
      <c r="M116" s="86">
        <v>10</v>
      </c>
      <c r="N116" s="86">
        <v>11</v>
      </c>
      <c r="O116" s="86">
        <v>12</v>
      </c>
      <c r="P116" s="86">
        <v>13</v>
      </c>
      <c r="Q116" s="86">
        <v>14</v>
      </c>
      <c r="R116" s="86">
        <v>15</v>
      </c>
      <c r="S116" s="86">
        <v>16</v>
      </c>
      <c r="T116" s="86">
        <v>17</v>
      </c>
      <c r="U116" s="86">
        <v>18</v>
      </c>
      <c r="V116" s="86">
        <v>19</v>
      </c>
      <c r="W116" s="86">
        <v>20</v>
      </c>
      <c r="X116" s="86">
        <v>21</v>
      </c>
      <c r="Y116" s="86">
        <v>22</v>
      </c>
      <c r="Z116" s="86">
        <v>23</v>
      </c>
    </row>
    <row r="117" spans="1:51" hidden="1" x14ac:dyDescent="0.15">
      <c r="C117" t="s">
        <v>177</v>
      </c>
      <c r="D117" s="101">
        <f>$D$59*(1+$D$60)^(D116-1)</f>
        <v>15</v>
      </c>
      <c r="E117" s="102">
        <f t="shared" ref="E117" si="100">$D$59*(1+$D$60)^(E116-1)</f>
        <v>15.75</v>
      </c>
      <c r="F117" s="102">
        <f t="shared" ref="F117" si="101">$D$59*(1+$D$60)^(F116-1)</f>
        <v>16.537500000000001</v>
      </c>
      <c r="G117" s="102">
        <f t="shared" ref="G117" si="102">$D$59*(1+$D$60)^(G116-1)</f>
        <v>17.364375000000003</v>
      </c>
      <c r="H117" s="102">
        <f t="shared" ref="H117" si="103">$D$59*(1+$D$60)^(H116-1)</f>
        <v>18.232593749999999</v>
      </c>
      <c r="I117" s="102">
        <f t="shared" ref="I117" si="104">$D$59*(1+$D$60)^(I116-1)</f>
        <v>19.144223437500003</v>
      </c>
      <c r="J117" s="102">
        <f t="shared" ref="J117" si="105">$D$59*(1+$D$60)^(J116-1)</f>
        <v>20.101434609374998</v>
      </c>
      <c r="K117" s="102">
        <f t="shared" ref="K117" si="106">$D$59*(1+$D$60)^(K116-1)</f>
        <v>21.106506339843754</v>
      </c>
      <c r="L117" s="102">
        <f t="shared" ref="L117" si="107">$D$59*(1+$D$60)^(L116-1)</f>
        <v>22.16183165683594</v>
      </c>
      <c r="M117" s="102">
        <f t="shared" ref="M117" si="108">$D$59*(1+$D$60)^(M116-1)</f>
        <v>23.269923239677738</v>
      </c>
      <c r="N117" s="102">
        <f t="shared" ref="N117" si="109">$D$59*(1+$D$60)^(N116-1)</f>
        <v>24.433419401661624</v>
      </c>
      <c r="O117" s="102">
        <f t="shared" ref="O117" si="110">$D$59*(1+$D$60)^(O116-1)</f>
        <v>25.655090371744706</v>
      </c>
      <c r="P117" s="102">
        <f t="shared" ref="P117" si="111">$D$59*(1+$D$60)^(P116-1)</f>
        <v>26.937844890331938</v>
      </c>
      <c r="Q117" s="102">
        <f t="shared" ref="Q117" si="112">$D$59*(1+$D$60)^(Q116-1)</f>
        <v>28.284737134848541</v>
      </c>
      <c r="R117" s="102">
        <f t="shared" ref="R117" si="113">$D$59*(1+$D$60)^(R116-1)</f>
        <v>29.698973991590961</v>
      </c>
      <c r="S117" s="102">
        <f t="shared" ref="S117" si="114">$D$59*(1+$D$60)^(S116-1)</f>
        <v>31.183922691170519</v>
      </c>
      <c r="T117" s="102">
        <f t="shared" ref="T117" si="115">$D$59*(1+$D$60)^(T116-1)</f>
        <v>32.743118825729042</v>
      </c>
      <c r="U117" s="102">
        <f t="shared" ref="U117" si="116">$D$59*(1+$D$60)^(U116-1)</f>
        <v>34.3802747670155</v>
      </c>
      <c r="V117" s="102">
        <f t="shared" ref="V117" si="117">$D$59*(1+$D$60)^(V116-1)</f>
        <v>36.099288505366275</v>
      </c>
      <c r="W117" s="102">
        <f t="shared" ref="W117" si="118">$D$59*(1+$D$60)^(W116-1)</f>
        <v>37.904252930634584</v>
      </c>
      <c r="X117" s="102">
        <f t="shared" ref="X117" si="119">$D$59*(1+$D$60)^(X116-1)</f>
        <v>39.799465577166316</v>
      </c>
      <c r="Y117" s="102">
        <f t="shared" ref="Y117" si="120">$D$59*(1+$D$60)^(Y116-1)</f>
        <v>41.789438856024631</v>
      </c>
      <c r="Z117" s="102">
        <f t="shared" ref="Z117" si="121">$D$59*(1+$D$60)^(Z116-1)</f>
        <v>43.878910798825856</v>
      </c>
    </row>
    <row r="118" spans="1:51" hidden="1" x14ac:dyDescent="0.15">
      <c r="C118" t="s">
        <v>89</v>
      </c>
      <c r="D118" s="104">
        <v>42491</v>
      </c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51" hidden="1" x14ac:dyDescent="0.15">
      <c r="C119" t="s">
        <v>90</v>
      </c>
      <c r="D119" s="104">
        <v>42979</v>
      </c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51" hidden="1" x14ac:dyDescent="0.15">
      <c r="C120" t="s">
        <v>182</v>
      </c>
      <c r="D120" s="106">
        <f>ROUNDUP((DATEDIF(D118,D119,"m")+12)/12,0)</f>
        <v>3</v>
      </c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51" hidden="1" x14ac:dyDescent="0.15"/>
    <row r="122" spans="1:51" hidden="1" x14ac:dyDescent="0.15">
      <c r="B122" t="s">
        <v>152</v>
      </c>
      <c r="C122" t="s">
        <v>174</v>
      </c>
      <c r="D122" s="99">
        <v>1</v>
      </c>
      <c r="E122" s="86">
        <v>2</v>
      </c>
      <c r="F122" s="86">
        <v>3</v>
      </c>
      <c r="G122" s="86">
        <v>4</v>
      </c>
      <c r="H122" s="86">
        <v>5</v>
      </c>
      <c r="I122" s="86">
        <v>6</v>
      </c>
      <c r="J122" s="86">
        <v>7</v>
      </c>
      <c r="K122" s="86">
        <v>8</v>
      </c>
      <c r="L122" s="86">
        <v>9</v>
      </c>
      <c r="M122" s="86">
        <v>10</v>
      </c>
      <c r="N122" s="86">
        <v>11</v>
      </c>
      <c r="O122" s="86">
        <v>12</v>
      </c>
      <c r="P122" s="86">
        <v>13</v>
      </c>
      <c r="Q122" s="86">
        <v>14</v>
      </c>
      <c r="R122" s="86">
        <v>15</v>
      </c>
      <c r="S122" s="86">
        <v>16</v>
      </c>
      <c r="T122" s="86">
        <v>17</v>
      </c>
      <c r="U122" s="86">
        <v>18</v>
      </c>
      <c r="V122" s="86">
        <v>19</v>
      </c>
      <c r="W122" s="86">
        <v>20</v>
      </c>
      <c r="X122" s="86">
        <v>21</v>
      </c>
      <c r="Y122" s="86">
        <v>22</v>
      </c>
      <c r="Z122" s="86">
        <v>23</v>
      </c>
    </row>
    <row r="123" spans="1:51" hidden="1" x14ac:dyDescent="0.15">
      <c r="C123" t="s">
        <v>181</v>
      </c>
      <c r="D123" s="100">
        <f>IF(D122&gt;$D120,0,IF(D122&gt;$D112,D117*(1-$D115),$D111*(1+$D113)^(D122-1)))</f>
        <v>12</v>
      </c>
      <c r="E123" s="100">
        <f t="shared" ref="E123:Z123" si="122">IF(E122&gt;$D120,0,IF(E122&gt;$D112,E117*(1-$D115),$D111*(1+$D113)^(E122-1)))</f>
        <v>14.962499999999999</v>
      </c>
      <c r="F123" s="100">
        <f t="shared" si="122"/>
        <v>15.710625</v>
      </c>
      <c r="G123" s="100">
        <f t="shared" si="122"/>
        <v>0</v>
      </c>
      <c r="H123" s="100">
        <f t="shared" si="122"/>
        <v>0</v>
      </c>
      <c r="I123" s="100">
        <f t="shared" si="122"/>
        <v>0</v>
      </c>
      <c r="J123" s="100">
        <f t="shared" si="122"/>
        <v>0</v>
      </c>
      <c r="K123" s="100">
        <f t="shared" si="122"/>
        <v>0</v>
      </c>
      <c r="L123" s="100">
        <f t="shared" si="122"/>
        <v>0</v>
      </c>
      <c r="M123" s="100">
        <f t="shared" si="122"/>
        <v>0</v>
      </c>
      <c r="N123" s="100">
        <f t="shared" si="122"/>
        <v>0</v>
      </c>
      <c r="O123" s="100">
        <f t="shared" si="122"/>
        <v>0</v>
      </c>
      <c r="P123" s="100">
        <f t="shared" si="122"/>
        <v>0</v>
      </c>
      <c r="Q123" s="100">
        <f t="shared" si="122"/>
        <v>0</v>
      </c>
      <c r="R123" s="100">
        <f t="shared" si="122"/>
        <v>0</v>
      </c>
      <c r="S123" s="100">
        <f t="shared" si="122"/>
        <v>0</v>
      </c>
      <c r="T123" s="100">
        <f t="shared" si="122"/>
        <v>0</v>
      </c>
      <c r="U123" s="100">
        <f t="shared" si="122"/>
        <v>0</v>
      </c>
      <c r="V123" s="100">
        <f t="shared" si="122"/>
        <v>0</v>
      </c>
      <c r="W123" s="100">
        <f t="shared" si="122"/>
        <v>0</v>
      </c>
      <c r="X123" s="100">
        <f t="shared" si="122"/>
        <v>0</v>
      </c>
      <c r="Y123" s="100">
        <f t="shared" si="122"/>
        <v>0</v>
      </c>
      <c r="Z123" s="100">
        <f t="shared" si="122"/>
        <v>0</v>
      </c>
    </row>
    <row r="124" spans="1:51" hidden="1" x14ac:dyDescent="0.15">
      <c r="C124" t="s">
        <v>183</v>
      </c>
      <c r="D124" s="103">
        <f>D118</f>
        <v>42491</v>
      </c>
      <c r="E124" s="103">
        <f>EDATE(D124,1)</f>
        <v>42522</v>
      </c>
      <c r="F124" s="103">
        <f t="shared" ref="F124:AN124" si="123">EDATE(E124,1)</f>
        <v>42552</v>
      </c>
      <c r="G124" s="103">
        <f t="shared" si="123"/>
        <v>42583</v>
      </c>
      <c r="H124" s="103">
        <f t="shared" si="123"/>
        <v>42614</v>
      </c>
      <c r="I124" s="103">
        <f t="shared" si="123"/>
        <v>42644</v>
      </c>
      <c r="J124" s="103">
        <f t="shared" si="123"/>
        <v>42675</v>
      </c>
      <c r="K124" s="103">
        <f t="shared" si="123"/>
        <v>42705</v>
      </c>
      <c r="L124" s="103">
        <f t="shared" si="123"/>
        <v>42736</v>
      </c>
      <c r="M124" s="103">
        <f t="shared" si="123"/>
        <v>42767</v>
      </c>
      <c r="N124" s="103">
        <f t="shared" si="123"/>
        <v>42795</v>
      </c>
      <c r="O124" s="103">
        <f t="shared" si="123"/>
        <v>42826</v>
      </c>
      <c r="P124" s="103">
        <f t="shared" si="123"/>
        <v>42856</v>
      </c>
      <c r="Q124" s="103">
        <f t="shared" si="123"/>
        <v>42887</v>
      </c>
      <c r="R124" s="103">
        <f t="shared" si="123"/>
        <v>42917</v>
      </c>
      <c r="S124" s="103">
        <f t="shared" si="123"/>
        <v>42948</v>
      </c>
      <c r="T124" s="103">
        <f t="shared" si="123"/>
        <v>42979</v>
      </c>
      <c r="U124" s="103">
        <f t="shared" si="123"/>
        <v>43009</v>
      </c>
      <c r="V124" s="103">
        <f t="shared" si="123"/>
        <v>43040</v>
      </c>
      <c r="W124" s="103">
        <f t="shared" si="123"/>
        <v>43070</v>
      </c>
      <c r="X124" s="103">
        <f t="shared" si="123"/>
        <v>43101</v>
      </c>
      <c r="Y124" s="103">
        <f t="shared" si="123"/>
        <v>43132</v>
      </c>
      <c r="Z124" s="103">
        <f t="shared" si="123"/>
        <v>43160</v>
      </c>
      <c r="AA124" s="103">
        <f t="shared" si="123"/>
        <v>43191</v>
      </c>
      <c r="AB124" s="103">
        <f t="shared" si="123"/>
        <v>43221</v>
      </c>
      <c r="AC124" s="103">
        <f t="shared" si="123"/>
        <v>43252</v>
      </c>
      <c r="AD124" s="103">
        <f t="shared" si="123"/>
        <v>43282</v>
      </c>
      <c r="AE124" s="103">
        <f t="shared" si="123"/>
        <v>43313</v>
      </c>
      <c r="AF124" s="103">
        <f t="shared" si="123"/>
        <v>43344</v>
      </c>
      <c r="AG124" s="103">
        <f t="shared" si="123"/>
        <v>43374</v>
      </c>
      <c r="AH124" s="103">
        <f t="shared" si="123"/>
        <v>43405</v>
      </c>
      <c r="AI124" s="103">
        <f t="shared" si="123"/>
        <v>43435</v>
      </c>
      <c r="AJ124" s="103">
        <f t="shared" si="123"/>
        <v>43466</v>
      </c>
      <c r="AK124" s="103">
        <f t="shared" si="123"/>
        <v>43497</v>
      </c>
      <c r="AL124" s="103">
        <f t="shared" si="123"/>
        <v>43525</v>
      </c>
      <c r="AM124" s="103">
        <f t="shared" si="123"/>
        <v>43556</v>
      </c>
      <c r="AN124" s="103">
        <f t="shared" si="123"/>
        <v>43586</v>
      </c>
    </row>
    <row r="125" spans="1:51" hidden="1" x14ac:dyDescent="0.15">
      <c r="C125" t="s">
        <v>181</v>
      </c>
      <c r="D125" s="100">
        <f ca="1">IF(D124&gt;EDATE($D119,12),0,OFFSET($D123,0,ROUNDDOWN(DATEDIF($D118,D124,"m")/12,0)))</f>
        <v>12</v>
      </c>
      <c r="E125" s="100">
        <f t="shared" ref="E125" ca="1" si="124">IF(E124&gt;EDATE($D119,12),0,OFFSET($D123,0,ROUNDDOWN(DATEDIF($D118,E124,"m")/12,0)))</f>
        <v>12</v>
      </c>
      <c r="F125" s="100">
        <f t="shared" ref="F125" ca="1" si="125">IF(F124&gt;EDATE($D119,12),0,OFFSET($D123,0,ROUNDDOWN(DATEDIF($D118,F124,"m")/12,0)))</f>
        <v>12</v>
      </c>
      <c r="G125" s="100">
        <f t="shared" ref="G125" ca="1" si="126">IF(G124&gt;EDATE($D119,12),0,OFFSET($D123,0,ROUNDDOWN(DATEDIF($D118,G124,"m")/12,0)))</f>
        <v>12</v>
      </c>
      <c r="H125" s="100">
        <f t="shared" ref="H125" ca="1" si="127">IF(H124&gt;EDATE($D119,12),0,OFFSET($D123,0,ROUNDDOWN(DATEDIF($D118,H124,"m")/12,0)))</f>
        <v>12</v>
      </c>
      <c r="I125" s="100">
        <f t="shared" ref="I125" ca="1" si="128">IF(I124&gt;EDATE($D119,12),0,OFFSET($D123,0,ROUNDDOWN(DATEDIF($D118,I124,"m")/12,0)))</f>
        <v>12</v>
      </c>
      <c r="J125" s="100">
        <f t="shared" ref="J125" ca="1" si="129">IF(J124&gt;EDATE($D119,12),0,OFFSET($D123,0,ROUNDDOWN(DATEDIF($D118,J124,"m")/12,0)))</f>
        <v>12</v>
      </c>
      <c r="K125" s="100">
        <f t="shared" ref="K125" ca="1" si="130">IF(K124&gt;EDATE($D119,12),0,OFFSET($D123,0,ROUNDDOWN(DATEDIF($D118,K124,"m")/12,0)))</f>
        <v>12</v>
      </c>
      <c r="L125" s="100">
        <f t="shared" ref="L125" ca="1" si="131">IF(L124&gt;EDATE($D119,12),0,OFFSET($D123,0,ROUNDDOWN(DATEDIF($D118,L124,"m")/12,0)))</f>
        <v>12</v>
      </c>
      <c r="M125" s="100">
        <f t="shared" ref="M125" ca="1" si="132">IF(M124&gt;EDATE($D119,12),0,OFFSET($D123,0,ROUNDDOWN(DATEDIF($D118,M124,"m")/12,0)))</f>
        <v>12</v>
      </c>
      <c r="N125" s="100">
        <f t="shared" ref="N125" ca="1" si="133">IF(N124&gt;EDATE($D119,12),0,OFFSET($D123,0,ROUNDDOWN(DATEDIF($D118,N124,"m")/12,0)))</f>
        <v>12</v>
      </c>
      <c r="O125" s="100">
        <f t="shared" ref="O125" ca="1" si="134">IF(O124&gt;EDATE($D119,12),0,OFFSET($D123,0,ROUNDDOWN(DATEDIF($D118,O124,"m")/12,0)))</f>
        <v>12</v>
      </c>
      <c r="P125" s="100">
        <f t="shared" ref="P125" ca="1" si="135">IF(P124&gt;EDATE($D119,12),0,OFFSET($D123,0,ROUNDDOWN(DATEDIF($D118,P124,"m")/12,0)))</f>
        <v>14.962499999999999</v>
      </c>
      <c r="Q125" s="100">
        <f t="shared" ref="Q125" ca="1" si="136">IF(Q124&gt;EDATE($D119,12),0,OFFSET($D123,0,ROUNDDOWN(DATEDIF($D118,Q124,"m")/12,0)))</f>
        <v>14.962499999999999</v>
      </c>
      <c r="R125" s="100">
        <f t="shared" ref="R125" ca="1" si="137">IF(R124&gt;EDATE($D119,12),0,OFFSET($D123,0,ROUNDDOWN(DATEDIF($D118,R124,"m")/12,0)))</f>
        <v>14.962499999999999</v>
      </c>
      <c r="S125" s="100">
        <f t="shared" ref="S125" ca="1" si="138">IF(S124&gt;EDATE($D119,12),0,OFFSET($D123,0,ROUNDDOWN(DATEDIF($D118,S124,"m")/12,0)))</f>
        <v>14.962499999999999</v>
      </c>
      <c r="T125" s="100">
        <f t="shared" ref="T125" ca="1" si="139">IF(T124&gt;EDATE($D119,12),0,OFFSET($D123,0,ROUNDDOWN(DATEDIF($D118,T124,"m")/12,0)))</f>
        <v>14.962499999999999</v>
      </c>
      <c r="U125" s="100">
        <f t="shared" ref="U125" ca="1" si="140">IF(U124&gt;EDATE($D119,12),0,OFFSET($D123,0,ROUNDDOWN(DATEDIF($D118,U124,"m")/12,0)))</f>
        <v>14.962499999999999</v>
      </c>
      <c r="V125" s="100">
        <f t="shared" ref="V125" ca="1" si="141">IF(V124&gt;EDATE($D119,12),0,OFFSET($D123,0,ROUNDDOWN(DATEDIF($D118,V124,"m")/12,0)))</f>
        <v>14.962499999999999</v>
      </c>
      <c r="W125" s="100">
        <f t="shared" ref="W125" ca="1" si="142">IF(W124&gt;EDATE($D119,12),0,OFFSET($D123,0,ROUNDDOWN(DATEDIF($D118,W124,"m")/12,0)))</f>
        <v>14.962499999999999</v>
      </c>
      <c r="X125" s="100">
        <f t="shared" ref="X125" ca="1" si="143">IF(X124&gt;EDATE($D119,12),0,OFFSET($D123,0,ROUNDDOWN(DATEDIF($D118,X124,"m")/12,0)))</f>
        <v>14.962499999999999</v>
      </c>
      <c r="Y125" s="100">
        <f t="shared" ref="Y125" ca="1" si="144">IF(Y124&gt;EDATE($D119,12),0,OFFSET($D123,0,ROUNDDOWN(DATEDIF($D118,Y124,"m")/12,0)))</f>
        <v>14.962499999999999</v>
      </c>
      <c r="Z125" s="100">
        <f t="shared" ref="Z125" ca="1" si="145">IF(Z124&gt;EDATE($D119,12),0,OFFSET($D123,0,ROUNDDOWN(DATEDIF($D118,Z124,"m")/12,0)))</f>
        <v>14.962499999999999</v>
      </c>
      <c r="AA125" s="100">
        <f t="shared" ref="AA125" ca="1" si="146">IF(AA124&gt;EDATE($D119,12),0,OFFSET($D123,0,ROUNDDOWN(DATEDIF($D118,AA124,"m")/12,0)))</f>
        <v>14.962499999999999</v>
      </c>
      <c r="AB125" s="100">
        <f t="shared" ref="AB125" ca="1" si="147">IF(AB124&gt;EDATE($D119,12),0,OFFSET($D123,0,ROUNDDOWN(DATEDIF($D118,AB124,"m")/12,0)))</f>
        <v>15.710625</v>
      </c>
      <c r="AC125" s="100">
        <f t="shared" ref="AC125" ca="1" si="148">IF(AC124&gt;EDATE($D119,12),0,OFFSET($D123,0,ROUNDDOWN(DATEDIF($D118,AC124,"m")/12,0)))</f>
        <v>15.710625</v>
      </c>
      <c r="AD125" s="100">
        <f t="shared" ref="AD125" ca="1" si="149">IF(AD124&gt;EDATE($D119,12),0,OFFSET($D123,0,ROUNDDOWN(DATEDIF($D118,AD124,"m")/12,0)))</f>
        <v>15.710625</v>
      </c>
      <c r="AE125" s="100">
        <f t="shared" ref="AE125" ca="1" si="150">IF(AE124&gt;EDATE($D119,12),0,OFFSET($D123,0,ROUNDDOWN(DATEDIF($D118,AE124,"m")/12,0)))</f>
        <v>15.710625</v>
      </c>
      <c r="AF125" s="100">
        <f t="shared" ref="AF125" ca="1" si="151">IF(AF124&gt;EDATE($D119,12),0,OFFSET($D123,0,ROUNDDOWN(DATEDIF($D118,AF124,"m")/12,0)))</f>
        <v>15.710625</v>
      </c>
      <c r="AG125" s="100">
        <f t="shared" ref="AG125" ca="1" si="152">IF(AG124&gt;EDATE($D119,12),0,OFFSET($D123,0,ROUNDDOWN(DATEDIF($D118,AG124,"m")/12,0)))</f>
        <v>0</v>
      </c>
      <c r="AH125" s="100">
        <f t="shared" ref="AH125" ca="1" si="153">IF(AH124&gt;EDATE($D119,12),0,OFFSET($D123,0,ROUNDDOWN(DATEDIF($D118,AH124,"m")/12,0)))</f>
        <v>0</v>
      </c>
      <c r="AI125" s="100">
        <f ca="1">IF(AI124&gt;EDATE($D119,12),0,OFFSET($D123,0,ROUNDDOWN(DATEDIF($D118,AI124,"m")/12,0)))</f>
        <v>0</v>
      </c>
      <c r="AJ125" s="100">
        <f t="shared" ref="AJ125" ca="1" si="154">IF(AJ124&gt;EDATE($D119,12),0,OFFSET($D123,0,ROUNDDOWN(DATEDIF($D118,AJ124,"m")/12,0)))</f>
        <v>0</v>
      </c>
      <c r="AK125" s="100">
        <f t="shared" ref="AK125" ca="1" si="155">IF(AK124&gt;EDATE($D119,12),0,OFFSET($D123,0,ROUNDDOWN(DATEDIF($D118,AK124,"m")/12,0)))</f>
        <v>0</v>
      </c>
      <c r="AL125" s="100">
        <f t="shared" ref="AL125" ca="1" si="156">IF(AL124&gt;EDATE($D119,12),0,OFFSET($D123,0,ROUNDDOWN(DATEDIF($D118,AL124,"m")/12,0)))</f>
        <v>0</v>
      </c>
      <c r="AM125" s="100">
        <f t="shared" ref="AM125" ca="1" si="157">IF(AM124&gt;EDATE($D119,12),0,OFFSET($D123,0,ROUNDDOWN(DATEDIF($D118,AM124,"m")/12,0)))</f>
        <v>0</v>
      </c>
      <c r="AN125" s="100">
        <f t="shared" ref="AN125" ca="1" si="158">IF(AN124&gt;EDATE($D119,12),0,OFFSET($D123,0,ROUNDDOWN(DATEDIF($D118,AN124,"m")/12,0)))</f>
        <v>0</v>
      </c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</row>
    <row r="126" spans="1:51" hidden="1" x14ac:dyDescent="0.15"/>
    <row r="127" spans="1:51" hidden="1" x14ac:dyDescent="0.15">
      <c r="A127" t="s">
        <v>363</v>
      </c>
      <c r="B127" t="s">
        <v>153</v>
      </c>
      <c r="C127" t="s">
        <v>171</v>
      </c>
      <c r="D127" s="96">
        <v>12</v>
      </c>
    </row>
    <row r="128" spans="1:51" hidden="1" x14ac:dyDescent="0.15">
      <c r="C128" t="s">
        <v>23</v>
      </c>
      <c r="D128" s="96">
        <v>1</v>
      </c>
      <c r="E128" t="s">
        <v>179</v>
      </c>
    </row>
    <row r="129" spans="1:51" hidden="1" x14ac:dyDescent="0.15">
      <c r="C129" t="s">
        <v>116</v>
      </c>
      <c r="D129" s="87">
        <v>0.05</v>
      </c>
    </row>
    <row r="130" spans="1:51" hidden="1" x14ac:dyDescent="0.15">
      <c r="C130" t="s">
        <v>173</v>
      </c>
      <c r="D130" s="88" t="s">
        <v>114</v>
      </c>
    </row>
    <row r="131" spans="1:51" hidden="1" x14ac:dyDescent="0.15">
      <c r="C131" t="s">
        <v>11</v>
      </c>
      <c r="D131" s="88" t="s">
        <v>150</v>
      </c>
    </row>
    <row r="132" spans="1:51" hidden="1" x14ac:dyDescent="0.15">
      <c r="C132" t="s">
        <v>178</v>
      </c>
      <c r="D132" s="97">
        <v>0.1</v>
      </c>
    </row>
    <row r="133" spans="1:51" hidden="1" x14ac:dyDescent="0.15">
      <c r="C133" t="s">
        <v>174</v>
      </c>
      <c r="D133" s="99">
        <v>1</v>
      </c>
      <c r="E133" s="86">
        <v>2</v>
      </c>
      <c r="F133" s="86">
        <v>3</v>
      </c>
      <c r="G133" s="86">
        <v>4</v>
      </c>
      <c r="H133" s="86">
        <v>5</v>
      </c>
      <c r="I133" s="86">
        <v>6</v>
      </c>
      <c r="J133" s="86">
        <v>7</v>
      </c>
      <c r="K133" s="86">
        <v>8</v>
      </c>
      <c r="L133" s="86">
        <v>9</v>
      </c>
      <c r="M133" s="86">
        <v>10</v>
      </c>
      <c r="N133" s="86">
        <v>11</v>
      </c>
      <c r="O133" s="86">
        <v>12</v>
      </c>
      <c r="P133" s="86">
        <v>13</v>
      </c>
      <c r="Q133" s="86">
        <v>14</v>
      </c>
      <c r="R133" s="86">
        <v>15</v>
      </c>
      <c r="S133" s="86">
        <v>16</v>
      </c>
      <c r="T133" s="86">
        <v>17</v>
      </c>
      <c r="U133" s="86">
        <v>18</v>
      </c>
      <c r="V133" s="86">
        <v>19</v>
      </c>
      <c r="W133" s="86">
        <v>20</v>
      </c>
      <c r="X133" s="86">
        <v>21</v>
      </c>
      <c r="Y133" s="86">
        <v>22</v>
      </c>
      <c r="Z133" s="86">
        <v>23</v>
      </c>
    </row>
    <row r="134" spans="1:51" hidden="1" x14ac:dyDescent="0.15">
      <c r="C134" t="s">
        <v>177</v>
      </c>
      <c r="D134" s="101">
        <f>$D$59*(1+$D$60)^(D133-1)</f>
        <v>15</v>
      </c>
      <c r="E134" s="102">
        <f t="shared" ref="E134" si="159">$D$59*(1+$D$60)^(E133-1)</f>
        <v>15.75</v>
      </c>
      <c r="F134" s="102">
        <f t="shared" ref="F134" si="160">$D$59*(1+$D$60)^(F133-1)</f>
        <v>16.537500000000001</v>
      </c>
      <c r="G134" s="102">
        <f t="shared" ref="G134" si="161">$D$59*(1+$D$60)^(G133-1)</f>
        <v>17.364375000000003</v>
      </c>
      <c r="H134" s="102">
        <f t="shared" ref="H134" si="162">$D$59*(1+$D$60)^(H133-1)</f>
        <v>18.232593749999999</v>
      </c>
      <c r="I134" s="102">
        <f t="shared" ref="I134" si="163">$D$59*(1+$D$60)^(I133-1)</f>
        <v>19.144223437500003</v>
      </c>
      <c r="J134" s="102">
        <f t="shared" ref="J134" si="164">$D$59*(1+$D$60)^(J133-1)</f>
        <v>20.101434609374998</v>
      </c>
      <c r="K134" s="102">
        <f t="shared" ref="K134" si="165">$D$59*(1+$D$60)^(K133-1)</f>
        <v>21.106506339843754</v>
      </c>
      <c r="L134" s="102">
        <f t="shared" ref="L134" si="166">$D$59*(1+$D$60)^(L133-1)</f>
        <v>22.16183165683594</v>
      </c>
      <c r="M134" s="102">
        <f t="shared" ref="M134" si="167">$D$59*(1+$D$60)^(M133-1)</f>
        <v>23.269923239677738</v>
      </c>
      <c r="N134" s="102">
        <f t="shared" ref="N134" si="168">$D$59*(1+$D$60)^(N133-1)</f>
        <v>24.433419401661624</v>
      </c>
      <c r="O134" s="102">
        <f t="shared" ref="O134" si="169">$D$59*(1+$D$60)^(O133-1)</f>
        <v>25.655090371744706</v>
      </c>
      <c r="P134" s="102">
        <f t="shared" ref="P134" si="170">$D$59*(1+$D$60)^(P133-1)</f>
        <v>26.937844890331938</v>
      </c>
      <c r="Q134" s="102">
        <f t="shared" ref="Q134" si="171">$D$59*(1+$D$60)^(Q133-1)</f>
        <v>28.284737134848541</v>
      </c>
      <c r="R134" s="102">
        <f t="shared" ref="R134" si="172">$D$59*(1+$D$60)^(R133-1)</f>
        <v>29.698973991590961</v>
      </c>
      <c r="S134" s="102">
        <f t="shared" ref="S134" si="173">$D$59*(1+$D$60)^(S133-1)</f>
        <v>31.183922691170519</v>
      </c>
      <c r="T134" s="102">
        <f t="shared" ref="T134" si="174">$D$59*(1+$D$60)^(T133-1)</f>
        <v>32.743118825729042</v>
      </c>
      <c r="U134" s="102">
        <f t="shared" ref="U134" si="175">$D$59*(1+$D$60)^(U133-1)</f>
        <v>34.3802747670155</v>
      </c>
      <c r="V134" s="102">
        <f t="shared" ref="V134" si="176">$D$59*(1+$D$60)^(V133-1)</f>
        <v>36.099288505366275</v>
      </c>
      <c r="W134" s="102">
        <f t="shared" ref="W134" si="177">$D$59*(1+$D$60)^(W133-1)</f>
        <v>37.904252930634584</v>
      </c>
      <c r="X134" s="102">
        <f t="shared" ref="X134" si="178">$D$59*(1+$D$60)^(X133-1)</f>
        <v>39.799465577166316</v>
      </c>
      <c r="Y134" s="102">
        <f t="shared" ref="Y134" si="179">$D$59*(1+$D$60)^(Y133-1)</f>
        <v>41.789438856024631</v>
      </c>
      <c r="Z134" s="102">
        <f t="shared" ref="Z134" si="180">$D$59*(1+$D$60)^(Z133-1)</f>
        <v>43.878910798825856</v>
      </c>
    </row>
    <row r="135" spans="1:51" hidden="1" x14ac:dyDescent="0.15">
      <c r="C135" t="s">
        <v>89</v>
      </c>
      <c r="D135" s="104">
        <v>42491</v>
      </c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51" hidden="1" x14ac:dyDescent="0.15">
      <c r="C136" t="s">
        <v>90</v>
      </c>
      <c r="D136" s="104">
        <v>42979</v>
      </c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51" hidden="1" x14ac:dyDescent="0.15">
      <c r="C137" t="s">
        <v>182</v>
      </c>
      <c r="D137" s="106">
        <f>ROUNDUP((DATEDIF(D135,D136,"m")+12)/12,0)</f>
        <v>3</v>
      </c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51" hidden="1" x14ac:dyDescent="0.15"/>
    <row r="139" spans="1:51" hidden="1" x14ac:dyDescent="0.15">
      <c r="B139" t="s">
        <v>152</v>
      </c>
      <c r="C139" t="s">
        <v>174</v>
      </c>
      <c r="D139" s="99">
        <v>1</v>
      </c>
      <c r="E139" s="86">
        <v>2</v>
      </c>
      <c r="F139" s="86">
        <v>3</v>
      </c>
      <c r="G139" s="86">
        <v>4</v>
      </c>
      <c r="H139" s="86">
        <v>5</v>
      </c>
      <c r="I139" s="86">
        <v>6</v>
      </c>
      <c r="J139" s="86">
        <v>7</v>
      </c>
      <c r="K139" s="86">
        <v>8</v>
      </c>
      <c r="L139" s="86">
        <v>9</v>
      </c>
      <c r="M139" s="86">
        <v>10</v>
      </c>
      <c r="N139" s="86">
        <v>11</v>
      </c>
      <c r="O139" s="86">
        <v>12</v>
      </c>
      <c r="P139" s="86">
        <v>13</v>
      </c>
      <c r="Q139" s="86">
        <v>14</v>
      </c>
      <c r="R139" s="86">
        <v>15</v>
      </c>
      <c r="S139" s="86">
        <v>16</v>
      </c>
      <c r="T139" s="86">
        <v>17</v>
      </c>
      <c r="U139" s="86">
        <v>18</v>
      </c>
      <c r="V139" s="86">
        <v>19</v>
      </c>
      <c r="W139" s="86">
        <v>20</v>
      </c>
      <c r="X139" s="86">
        <v>21</v>
      </c>
      <c r="Y139" s="86">
        <v>22</v>
      </c>
      <c r="Z139" s="86">
        <v>23</v>
      </c>
    </row>
    <row r="140" spans="1:51" hidden="1" x14ac:dyDescent="0.15">
      <c r="C140" t="s">
        <v>181</v>
      </c>
      <c r="D140" s="100">
        <f>IF(D139&gt;$D137,0,IF(D139&gt;$D128,C140*(1+$D132),$D127))</f>
        <v>12</v>
      </c>
      <c r="E140" s="100">
        <f t="shared" ref="E140:Z140" si="181">IF(E139&gt;$D137,0,IF(E139&gt;$D128,D140*(1+$D132),$D127))</f>
        <v>13.200000000000001</v>
      </c>
      <c r="F140" s="100">
        <f t="shared" si="181"/>
        <v>14.520000000000003</v>
      </c>
      <c r="G140" s="100">
        <f t="shared" si="181"/>
        <v>0</v>
      </c>
      <c r="H140" s="100">
        <f t="shared" si="181"/>
        <v>0</v>
      </c>
      <c r="I140" s="100">
        <f t="shared" si="181"/>
        <v>0</v>
      </c>
      <c r="J140" s="100">
        <f t="shared" si="181"/>
        <v>0</v>
      </c>
      <c r="K140" s="100">
        <f t="shared" si="181"/>
        <v>0</v>
      </c>
      <c r="L140" s="100">
        <f t="shared" si="181"/>
        <v>0</v>
      </c>
      <c r="M140" s="100">
        <f t="shared" si="181"/>
        <v>0</v>
      </c>
      <c r="N140" s="100">
        <f t="shared" si="181"/>
        <v>0</v>
      </c>
      <c r="O140" s="100">
        <f t="shared" si="181"/>
        <v>0</v>
      </c>
      <c r="P140" s="100">
        <f t="shared" si="181"/>
        <v>0</v>
      </c>
      <c r="Q140" s="100">
        <f t="shared" si="181"/>
        <v>0</v>
      </c>
      <c r="R140" s="100">
        <f t="shared" si="181"/>
        <v>0</v>
      </c>
      <c r="S140" s="100">
        <f t="shared" si="181"/>
        <v>0</v>
      </c>
      <c r="T140" s="100">
        <f t="shared" si="181"/>
        <v>0</v>
      </c>
      <c r="U140" s="100">
        <f t="shared" si="181"/>
        <v>0</v>
      </c>
      <c r="V140" s="100">
        <f t="shared" si="181"/>
        <v>0</v>
      </c>
      <c r="W140" s="100">
        <f t="shared" si="181"/>
        <v>0</v>
      </c>
      <c r="X140" s="100">
        <f t="shared" si="181"/>
        <v>0</v>
      </c>
      <c r="Y140" s="100">
        <f t="shared" si="181"/>
        <v>0</v>
      </c>
      <c r="Z140" s="100">
        <f t="shared" si="181"/>
        <v>0</v>
      </c>
    </row>
    <row r="141" spans="1:51" hidden="1" x14ac:dyDescent="0.15">
      <c r="C141" t="s">
        <v>183</v>
      </c>
      <c r="D141" s="103">
        <f>D135</f>
        <v>42491</v>
      </c>
      <c r="E141" s="103">
        <f>EDATE(D141,1)</f>
        <v>42522</v>
      </c>
      <c r="F141" s="103">
        <f t="shared" ref="F141:AN141" si="182">EDATE(E141,1)</f>
        <v>42552</v>
      </c>
      <c r="G141" s="103">
        <f t="shared" si="182"/>
        <v>42583</v>
      </c>
      <c r="H141" s="103">
        <f t="shared" si="182"/>
        <v>42614</v>
      </c>
      <c r="I141" s="103">
        <f t="shared" si="182"/>
        <v>42644</v>
      </c>
      <c r="J141" s="103">
        <f t="shared" si="182"/>
        <v>42675</v>
      </c>
      <c r="K141" s="103">
        <f t="shared" si="182"/>
        <v>42705</v>
      </c>
      <c r="L141" s="103">
        <f t="shared" si="182"/>
        <v>42736</v>
      </c>
      <c r="M141" s="103">
        <f t="shared" si="182"/>
        <v>42767</v>
      </c>
      <c r="N141" s="103">
        <f t="shared" si="182"/>
        <v>42795</v>
      </c>
      <c r="O141" s="103">
        <f t="shared" si="182"/>
        <v>42826</v>
      </c>
      <c r="P141" s="103">
        <f t="shared" si="182"/>
        <v>42856</v>
      </c>
      <c r="Q141" s="103">
        <f t="shared" si="182"/>
        <v>42887</v>
      </c>
      <c r="R141" s="103">
        <f t="shared" si="182"/>
        <v>42917</v>
      </c>
      <c r="S141" s="103">
        <f t="shared" si="182"/>
        <v>42948</v>
      </c>
      <c r="T141" s="103">
        <f t="shared" si="182"/>
        <v>42979</v>
      </c>
      <c r="U141" s="103">
        <f t="shared" si="182"/>
        <v>43009</v>
      </c>
      <c r="V141" s="103">
        <f t="shared" si="182"/>
        <v>43040</v>
      </c>
      <c r="W141" s="103">
        <f t="shared" si="182"/>
        <v>43070</v>
      </c>
      <c r="X141" s="103">
        <f t="shared" si="182"/>
        <v>43101</v>
      </c>
      <c r="Y141" s="103">
        <f t="shared" si="182"/>
        <v>43132</v>
      </c>
      <c r="Z141" s="103">
        <f t="shared" si="182"/>
        <v>43160</v>
      </c>
      <c r="AA141" s="103">
        <f t="shared" si="182"/>
        <v>43191</v>
      </c>
      <c r="AB141" s="103">
        <f t="shared" si="182"/>
        <v>43221</v>
      </c>
      <c r="AC141" s="103">
        <f t="shared" si="182"/>
        <v>43252</v>
      </c>
      <c r="AD141" s="103">
        <f t="shared" si="182"/>
        <v>43282</v>
      </c>
      <c r="AE141" s="103">
        <f t="shared" si="182"/>
        <v>43313</v>
      </c>
      <c r="AF141" s="103">
        <f t="shared" si="182"/>
        <v>43344</v>
      </c>
      <c r="AG141" s="103">
        <f t="shared" si="182"/>
        <v>43374</v>
      </c>
      <c r="AH141" s="103">
        <f t="shared" si="182"/>
        <v>43405</v>
      </c>
      <c r="AI141" s="103">
        <f t="shared" si="182"/>
        <v>43435</v>
      </c>
      <c r="AJ141" s="103">
        <f t="shared" si="182"/>
        <v>43466</v>
      </c>
      <c r="AK141" s="103">
        <f t="shared" si="182"/>
        <v>43497</v>
      </c>
      <c r="AL141" s="103">
        <f t="shared" si="182"/>
        <v>43525</v>
      </c>
      <c r="AM141" s="103">
        <f t="shared" si="182"/>
        <v>43556</v>
      </c>
      <c r="AN141" s="103">
        <f t="shared" si="182"/>
        <v>43586</v>
      </c>
    </row>
    <row r="142" spans="1:51" hidden="1" x14ac:dyDescent="0.15">
      <c r="C142" t="s">
        <v>181</v>
      </c>
      <c r="D142" s="100">
        <f ca="1">IF(D141&gt;EDATE($D136,12),0,OFFSET($D140,0,ROUNDDOWN(DATEDIF($D135,D141,"m")/12,0)))</f>
        <v>12</v>
      </c>
      <c r="E142" s="100">
        <f t="shared" ref="E142" ca="1" si="183">IF(E141&gt;EDATE($D136,12),0,OFFSET($D140,0,ROUNDDOWN(DATEDIF($D135,E141,"m")/12,0)))</f>
        <v>12</v>
      </c>
      <c r="F142" s="100">
        <f t="shared" ref="F142" ca="1" si="184">IF(F141&gt;EDATE($D136,12),0,OFFSET($D140,0,ROUNDDOWN(DATEDIF($D135,F141,"m")/12,0)))</f>
        <v>12</v>
      </c>
      <c r="G142" s="100">
        <f t="shared" ref="G142" ca="1" si="185">IF(G141&gt;EDATE($D136,12),0,OFFSET($D140,0,ROUNDDOWN(DATEDIF($D135,G141,"m")/12,0)))</f>
        <v>12</v>
      </c>
      <c r="H142" s="100">
        <f t="shared" ref="H142" ca="1" si="186">IF(H141&gt;EDATE($D136,12),0,OFFSET($D140,0,ROUNDDOWN(DATEDIF($D135,H141,"m")/12,0)))</f>
        <v>12</v>
      </c>
      <c r="I142" s="100">
        <f t="shared" ref="I142" ca="1" si="187">IF(I141&gt;EDATE($D136,12),0,OFFSET($D140,0,ROUNDDOWN(DATEDIF($D135,I141,"m")/12,0)))</f>
        <v>12</v>
      </c>
      <c r="J142" s="100">
        <f t="shared" ref="J142" ca="1" si="188">IF(J141&gt;EDATE($D136,12),0,OFFSET($D140,0,ROUNDDOWN(DATEDIF($D135,J141,"m")/12,0)))</f>
        <v>12</v>
      </c>
      <c r="K142" s="100">
        <f t="shared" ref="K142" ca="1" si="189">IF(K141&gt;EDATE($D136,12),0,OFFSET($D140,0,ROUNDDOWN(DATEDIF($D135,K141,"m")/12,0)))</f>
        <v>12</v>
      </c>
      <c r="L142" s="100">
        <f t="shared" ref="L142" ca="1" si="190">IF(L141&gt;EDATE($D136,12),0,OFFSET($D140,0,ROUNDDOWN(DATEDIF($D135,L141,"m")/12,0)))</f>
        <v>12</v>
      </c>
      <c r="M142" s="100">
        <f t="shared" ref="M142" ca="1" si="191">IF(M141&gt;EDATE($D136,12),0,OFFSET($D140,0,ROUNDDOWN(DATEDIF($D135,M141,"m")/12,0)))</f>
        <v>12</v>
      </c>
      <c r="N142" s="100">
        <f t="shared" ref="N142" ca="1" si="192">IF(N141&gt;EDATE($D136,12),0,OFFSET($D140,0,ROUNDDOWN(DATEDIF($D135,N141,"m")/12,0)))</f>
        <v>12</v>
      </c>
      <c r="O142" s="100">
        <f t="shared" ref="O142" ca="1" si="193">IF(O141&gt;EDATE($D136,12),0,OFFSET($D140,0,ROUNDDOWN(DATEDIF($D135,O141,"m")/12,0)))</f>
        <v>12</v>
      </c>
      <c r="P142" s="100">
        <f t="shared" ref="P142" ca="1" si="194">IF(P141&gt;EDATE($D136,12),0,OFFSET($D140,0,ROUNDDOWN(DATEDIF($D135,P141,"m")/12,0)))</f>
        <v>13.200000000000001</v>
      </c>
      <c r="Q142" s="100">
        <f t="shared" ref="Q142" ca="1" si="195">IF(Q141&gt;EDATE($D136,12),0,OFFSET($D140,0,ROUNDDOWN(DATEDIF($D135,Q141,"m")/12,0)))</f>
        <v>13.200000000000001</v>
      </c>
      <c r="R142" s="100">
        <f t="shared" ref="R142" ca="1" si="196">IF(R141&gt;EDATE($D136,12),0,OFFSET($D140,0,ROUNDDOWN(DATEDIF($D135,R141,"m")/12,0)))</f>
        <v>13.200000000000001</v>
      </c>
      <c r="S142" s="100">
        <f t="shared" ref="S142" ca="1" si="197">IF(S141&gt;EDATE($D136,12),0,OFFSET($D140,0,ROUNDDOWN(DATEDIF($D135,S141,"m")/12,0)))</f>
        <v>13.200000000000001</v>
      </c>
      <c r="T142" s="100">
        <f t="shared" ref="T142" ca="1" si="198">IF(T141&gt;EDATE($D136,12),0,OFFSET($D140,0,ROUNDDOWN(DATEDIF($D135,T141,"m")/12,0)))</f>
        <v>13.200000000000001</v>
      </c>
      <c r="U142" s="100">
        <f t="shared" ref="U142" ca="1" si="199">IF(U141&gt;EDATE($D136,12),0,OFFSET($D140,0,ROUNDDOWN(DATEDIF($D135,U141,"m")/12,0)))</f>
        <v>13.200000000000001</v>
      </c>
      <c r="V142" s="100">
        <f t="shared" ref="V142" ca="1" si="200">IF(V141&gt;EDATE($D136,12),0,OFFSET($D140,0,ROUNDDOWN(DATEDIF($D135,V141,"m")/12,0)))</f>
        <v>13.200000000000001</v>
      </c>
      <c r="W142" s="100">
        <f t="shared" ref="W142" ca="1" si="201">IF(W141&gt;EDATE($D136,12),0,OFFSET($D140,0,ROUNDDOWN(DATEDIF($D135,W141,"m")/12,0)))</f>
        <v>13.200000000000001</v>
      </c>
      <c r="X142" s="100">
        <f t="shared" ref="X142" ca="1" si="202">IF(X141&gt;EDATE($D136,12),0,OFFSET($D140,0,ROUNDDOWN(DATEDIF($D135,X141,"m")/12,0)))</f>
        <v>13.200000000000001</v>
      </c>
      <c r="Y142" s="100">
        <f t="shared" ref="Y142" ca="1" si="203">IF(Y141&gt;EDATE($D136,12),0,OFFSET($D140,0,ROUNDDOWN(DATEDIF($D135,Y141,"m")/12,0)))</f>
        <v>13.200000000000001</v>
      </c>
      <c r="Z142" s="100">
        <f t="shared" ref="Z142" ca="1" si="204">IF(Z141&gt;EDATE($D136,12),0,OFFSET($D140,0,ROUNDDOWN(DATEDIF($D135,Z141,"m")/12,0)))</f>
        <v>13.200000000000001</v>
      </c>
      <c r="AA142" s="100">
        <f t="shared" ref="AA142" ca="1" si="205">IF(AA141&gt;EDATE($D136,12),0,OFFSET($D140,0,ROUNDDOWN(DATEDIF($D135,AA141,"m")/12,0)))</f>
        <v>13.200000000000001</v>
      </c>
      <c r="AB142" s="100">
        <f t="shared" ref="AB142" ca="1" si="206">IF(AB141&gt;EDATE($D136,12),0,OFFSET($D140,0,ROUNDDOWN(DATEDIF($D135,AB141,"m")/12,0)))</f>
        <v>14.520000000000003</v>
      </c>
      <c r="AC142" s="100">
        <f t="shared" ref="AC142" ca="1" si="207">IF(AC141&gt;EDATE($D136,12),0,OFFSET($D140,0,ROUNDDOWN(DATEDIF($D135,AC141,"m")/12,0)))</f>
        <v>14.520000000000003</v>
      </c>
      <c r="AD142" s="100">
        <f t="shared" ref="AD142" ca="1" si="208">IF(AD141&gt;EDATE($D136,12),0,OFFSET($D140,0,ROUNDDOWN(DATEDIF($D135,AD141,"m")/12,0)))</f>
        <v>14.520000000000003</v>
      </c>
      <c r="AE142" s="100">
        <f t="shared" ref="AE142" ca="1" si="209">IF(AE141&gt;EDATE($D136,12),0,OFFSET($D140,0,ROUNDDOWN(DATEDIF($D135,AE141,"m")/12,0)))</f>
        <v>14.520000000000003</v>
      </c>
      <c r="AF142" s="100">
        <f t="shared" ref="AF142" ca="1" si="210">IF(AF141&gt;EDATE($D136,12),0,OFFSET($D140,0,ROUNDDOWN(DATEDIF($D135,AF141,"m")/12,0)))</f>
        <v>14.520000000000003</v>
      </c>
      <c r="AG142" s="100">
        <f t="shared" ref="AG142" ca="1" si="211">IF(AG141&gt;EDATE($D136,12),0,OFFSET($D140,0,ROUNDDOWN(DATEDIF($D135,AG141,"m")/12,0)))</f>
        <v>0</v>
      </c>
      <c r="AH142" s="100">
        <f t="shared" ref="AH142" ca="1" si="212">IF(AH141&gt;EDATE($D136,12),0,OFFSET($D140,0,ROUNDDOWN(DATEDIF($D135,AH141,"m")/12,0)))</f>
        <v>0</v>
      </c>
      <c r="AI142" s="100">
        <f ca="1">IF(AI141&gt;EDATE($D136,12),0,OFFSET($D140,0,ROUNDDOWN(DATEDIF($D135,AI141,"m")/12,0)))</f>
        <v>0</v>
      </c>
      <c r="AJ142" s="100">
        <f t="shared" ref="AJ142" ca="1" si="213">IF(AJ141&gt;EDATE($D136,12),0,OFFSET($D140,0,ROUNDDOWN(DATEDIF($D135,AJ141,"m")/12,0)))</f>
        <v>0</v>
      </c>
      <c r="AK142" s="100">
        <f t="shared" ref="AK142" ca="1" si="214">IF(AK141&gt;EDATE($D136,12),0,OFFSET($D140,0,ROUNDDOWN(DATEDIF($D135,AK141,"m")/12,0)))</f>
        <v>0</v>
      </c>
      <c r="AL142" s="100">
        <f t="shared" ref="AL142" ca="1" si="215">IF(AL141&gt;EDATE($D136,12),0,OFFSET($D140,0,ROUNDDOWN(DATEDIF($D135,AL141,"m")/12,0)))</f>
        <v>0</v>
      </c>
      <c r="AM142" s="100">
        <f t="shared" ref="AM142" ca="1" si="216">IF(AM141&gt;EDATE($D136,12),0,OFFSET($D140,0,ROUNDDOWN(DATEDIF($D135,AM141,"m")/12,0)))</f>
        <v>0</v>
      </c>
      <c r="AN142" s="100">
        <f t="shared" ref="AN142" ca="1" si="217">IF(AN141&gt;EDATE($D136,12),0,OFFSET($D140,0,ROUNDDOWN(DATEDIF($D135,AN141,"m")/12,0)))</f>
        <v>0</v>
      </c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</row>
    <row r="143" spans="1:51" hidden="1" x14ac:dyDescent="0.15"/>
    <row r="144" spans="1:51" hidden="1" x14ac:dyDescent="0.15">
      <c r="A144" t="s">
        <v>364</v>
      </c>
      <c r="B144" t="s">
        <v>153</v>
      </c>
      <c r="C144" t="s">
        <v>171</v>
      </c>
      <c r="D144" s="96">
        <v>12</v>
      </c>
    </row>
    <row r="145" spans="2:51" hidden="1" x14ac:dyDescent="0.15">
      <c r="C145" t="s">
        <v>23</v>
      </c>
      <c r="D145" s="96">
        <v>2</v>
      </c>
      <c r="E145" t="s">
        <v>180</v>
      </c>
    </row>
    <row r="146" spans="2:51" hidden="1" x14ac:dyDescent="0.15">
      <c r="C146" t="s">
        <v>116</v>
      </c>
      <c r="D146" s="87">
        <v>0.05</v>
      </c>
    </row>
    <row r="147" spans="2:51" hidden="1" x14ac:dyDescent="0.15">
      <c r="C147" t="s">
        <v>173</v>
      </c>
      <c r="D147" s="88" t="s">
        <v>114</v>
      </c>
    </row>
    <row r="148" spans="2:51" hidden="1" x14ac:dyDescent="0.15">
      <c r="C148" t="s">
        <v>11</v>
      </c>
      <c r="D148" s="88" t="s">
        <v>150</v>
      </c>
    </row>
    <row r="149" spans="2:51" hidden="1" x14ac:dyDescent="0.15">
      <c r="C149" t="s">
        <v>178</v>
      </c>
      <c r="D149" s="97">
        <v>0.1</v>
      </c>
    </row>
    <row r="150" spans="2:51" hidden="1" x14ac:dyDescent="0.15">
      <c r="C150" t="s">
        <v>174</v>
      </c>
      <c r="D150" s="99">
        <v>1</v>
      </c>
      <c r="E150" s="86">
        <v>2</v>
      </c>
      <c r="F150" s="86">
        <v>3</v>
      </c>
      <c r="G150" s="86">
        <v>4</v>
      </c>
      <c r="H150" s="86">
        <v>5</v>
      </c>
      <c r="I150" s="86">
        <v>6</v>
      </c>
      <c r="J150" s="86">
        <v>7</v>
      </c>
      <c r="K150" s="86">
        <v>8</v>
      </c>
      <c r="L150" s="86">
        <v>9</v>
      </c>
      <c r="M150" s="86">
        <v>10</v>
      </c>
      <c r="N150" s="86">
        <v>11</v>
      </c>
      <c r="O150" s="86">
        <v>12</v>
      </c>
      <c r="P150" s="86">
        <v>13</v>
      </c>
      <c r="Q150" s="86">
        <v>14</v>
      </c>
      <c r="R150" s="86">
        <v>15</v>
      </c>
      <c r="S150" s="86">
        <v>16</v>
      </c>
      <c r="T150" s="86">
        <v>17</v>
      </c>
      <c r="U150" s="86">
        <v>18</v>
      </c>
      <c r="V150" s="86">
        <v>19</v>
      </c>
      <c r="W150" s="86">
        <v>20</v>
      </c>
      <c r="X150" s="86">
        <v>21</v>
      </c>
      <c r="Y150" s="86">
        <v>22</v>
      </c>
      <c r="Z150" s="86">
        <v>23</v>
      </c>
    </row>
    <row r="151" spans="2:51" hidden="1" x14ac:dyDescent="0.15">
      <c r="C151" t="s">
        <v>177</v>
      </c>
      <c r="D151" s="101">
        <f>$D$59*(1+$D$60)^(D150-1)</f>
        <v>15</v>
      </c>
      <c r="E151" s="102">
        <f t="shared" ref="E151:Z151" si="218">$D$59*(1+$D$60)^(E150-1)</f>
        <v>15.75</v>
      </c>
      <c r="F151" s="102">
        <f t="shared" si="218"/>
        <v>16.537500000000001</v>
      </c>
      <c r="G151" s="102">
        <f t="shared" si="218"/>
        <v>17.364375000000003</v>
      </c>
      <c r="H151" s="102">
        <f t="shared" si="218"/>
        <v>18.232593749999999</v>
      </c>
      <c r="I151" s="102">
        <f t="shared" si="218"/>
        <v>19.144223437500003</v>
      </c>
      <c r="J151" s="102">
        <f t="shared" si="218"/>
        <v>20.101434609374998</v>
      </c>
      <c r="K151" s="102">
        <f t="shared" si="218"/>
        <v>21.106506339843754</v>
      </c>
      <c r="L151" s="102">
        <f t="shared" si="218"/>
        <v>22.16183165683594</v>
      </c>
      <c r="M151" s="102">
        <f t="shared" si="218"/>
        <v>23.269923239677738</v>
      </c>
      <c r="N151" s="102">
        <f t="shared" si="218"/>
        <v>24.433419401661624</v>
      </c>
      <c r="O151" s="102">
        <f t="shared" si="218"/>
        <v>25.655090371744706</v>
      </c>
      <c r="P151" s="102">
        <f t="shared" si="218"/>
        <v>26.937844890331938</v>
      </c>
      <c r="Q151" s="102">
        <f t="shared" si="218"/>
        <v>28.284737134848541</v>
      </c>
      <c r="R151" s="102">
        <f t="shared" si="218"/>
        <v>29.698973991590961</v>
      </c>
      <c r="S151" s="102">
        <f t="shared" si="218"/>
        <v>31.183922691170519</v>
      </c>
      <c r="T151" s="102">
        <f t="shared" si="218"/>
        <v>32.743118825729042</v>
      </c>
      <c r="U151" s="102">
        <f t="shared" si="218"/>
        <v>34.3802747670155</v>
      </c>
      <c r="V151" s="102">
        <f t="shared" si="218"/>
        <v>36.099288505366275</v>
      </c>
      <c r="W151" s="102">
        <f t="shared" si="218"/>
        <v>37.904252930634584</v>
      </c>
      <c r="X151" s="102">
        <f t="shared" si="218"/>
        <v>39.799465577166316</v>
      </c>
      <c r="Y151" s="102">
        <f t="shared" si="218"/>
        <v>41.789438856024631</v>
      </c>
      <c r="Z151" s="102">
        <f t="shared" si="218"/>
        <v>43.878910798825856</v>
      </c>
    </row>
    <row r="152" spans="2:51" hidden="1" x14ac:dyDescent="0.15">
      <c r="C152" t="s">
        <v>89</v>
      </c>
      <c r="D152" s="104">
        <v>42491</v>
      </c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2:51" hidden="1" x14ac:dyDescent="0.15">
      <c r="C153" t="s">
        <v>90</v>
      </c>
      <c r="D153" s="104">
        <v>42979</v>
      </c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2:51" hidden="1" x14ac:dyDescent="0.15">
      <c r="C154" t="s">
        <v>182</v>
      </c>
      <c r="D154" s="106">
        <f>ROUNDUP((DATEDIF(D152,D153,"m")+12)/12,0)</f>
        <v>3</v>
      </c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2:51" hidden="1" x14ac:dyDescent="0.15"/>
    <row r="156" spans="2:51" hidden="1" x14ac:dyDescent="0.15">
      <c r="B156" t="s">
        <v>152</v>
      </c>
      <c r="C156" t="s">
        <v>174</v>
      </c>
      <c r="D156" s="99">
        <v>1</v>
      </c>
      <c r="E156" s="86">
        <v>2</v>
      </c>
      <c r="F156" s="86">
        <v>3</v>
      </c>
      <c r="G156" s="86">
        <v>4</v>
      </c>
      <c r="H156" s="86">
        <v>5</v>
      </c>
      <c r="I156" s="86">
        <v>6</v>
      </c>
      <c r="J156" s="86">
        <v>7</v>
      </c>
      <c r="K156" s="86">
        <v>8</v>
      </c>
      <c r="L156" s="86">
        <v>9</v>
      </c>
      <c r="M156" s="86">
        <v>10</v>
      </c>
      <c r="N156" s="86">
        <v>11</v>
      </c>
      <c r="O156" s="86">
        <v>12</v>
      </c>
      <c r="P156" s="86">
        <v>13</v>
      </c>
      <c r="Q156" s="86">
        <v>14</v>
      </c>
      <c r="R156" s="86">
        <v>15</v>
      </c>
      <c r="S156" s="86">
        <v>16</v>
      </c>
      <c r="T156" s="86">
        <v>17</v>
      </c>
      <c r="U156" s="86">
        <v>18</v>
      </c>
      <c r="V156" s="86">
        <v>19</v>
      </c>
      <c r="W156" s="86">
        <v>20</v>
      </c>
      <c r="X156" s="86">
        <v>21</v>
      </c>
      <c r="Y156" s="86">
        <v>22</v>
      </c>
      <c r="Z156" s="86">
        <v>23</v>
      </c>
    </row>
    <row r="157" spans="2:51" hidden="1" x14ac:dyDescent="0.15">
      <c r="C157" t="s">
        <v>181</v>
      </c>
      <c r="D157" s="100">
        <f>IF(D156&gt;$D154,0,IF(D156=1,$D144,IF(MOD(D156,$D145)=1,C157*(1+$D149),C157*(1+$D146))))</f>
        <v>12</v>
      </c>
      <c r="E157" s="100">
        <f t="shared" ref="E157:I157" si="219">IF(E156&gt;$D154,0,IF(E156=1,$D144,IF(MOD(E156,$D145)=1,D157*(1+$D149),D157*(1+$D146))))</f>
        <v>12.600000000000001</v>
      </c>
      <c r="F157" s="100">
        <f t="shared" si="219"/>
        <v>13.860000000000003</v>
      </c>
      <c r="G157" s="100">
        <f t="shared" si="219"/>
        <v>0</v>
      </c>
      <c r="H157" s="100">
        <f t="shared" si="219"/>
        <v>0</v>
      </c>
      <c r="I157" s="100">
        <f t="shared" si="219"/>
        <v>0</v>
      </c>
      <c r="J157" s="100">
        <f t="shared" ref="J157" si="220">IF(J156&gt;$D154,0,IF(J156=1,$D144,IF(MOD(J156,$D145)=1,I157*(1+$D149),I157*(1+$D146))))</f>
        <v>0</v>
      </c>
      <c r="K157" s="100">
        <f t="shared" ref="K157" si="221">IF(K156&gt;$D154,0,IF(K156=1,$D144,IF(MOD(K156,$D145)=1,J157*(1+$D149),J157*(1+$D146))))</f>
        <v>0</v>
      </c>
      <c r="L157" s="100">
        <f t="shared" ref="L157" si="222">IF(L156&gt;$D154,0,IF(L156=1,$D144,IF(MOD(L156,$D145)=1,K157*(1+$D149),K157*(1+$D146))))</f>
        <v>0</v>
      </c>
      <c r="M157" s="100">
        <f t="shared" ref="M157:N157" si="223">IF(M156&gt;$D154,0,IF(M156=1,$D144,IF(MOD(M156,$D145)=1,L157*(1+$D149),L157*(1+$D146))))</f>
        <v>0</v>
      </c>
      <c r="N157" s="100">
        <f t="shared" si="223"/>
        <v>0</v>
      </c>
      <c r="O157" s="100">
        <f t="shared" ref="O157" si="224">IF(O156&gt;$D154,0,IF(O156=1,$D144,IF(MOD(O156,$D145)=1,N157*(1+$D149),N157*(1+$D146))))</f>
        <v>0</v>
      </c>
      <c r="P157" s="100">
        <f t="shared" ref="P157" si="225">IF(P156&gt;$D154,0,IF(P156=1,$D144,IF(MOD(P156,$D145)=1,O157*(1+$D149),O157*(1+$D146))))</f>
        <v>0</v>
      </c>
      <c r="Q157" s="100">
        <f t="shared" ref="Q157" si="226">IF(Q156&gt;$D154,0,IF(Q156=1,$D144,IF(MOD(Q156,$D145)=1,P157*(1+$D149),P157*(1+$D146))))</f>
        <v>0</v>
      </c>
      <c r="R157" s="100">
        <f t="shared" ref="R157:S157" si="227">IF(R156&gt;$D154,0,IF(R156=1,$D144,IF(MOD(R156,$D145)=1,Q157*(1+$D149),Q157*(1+$D146))))</f>
        <v>0</v>
      </c>
      <c r="S157" s="100">
        <f t="shared" si="227"/>
        <v>0</v>
      </c>
      <c r="T157" s="100">
        <f t="shared" ref="T157" si="228">IF(T156&gt;$D154,0,IF(T156=1,$D144,IF(MOD(T156,$D145)=1,S157*(1+$D149),S157*(1+$D146))))</f>
        <v>0</v>
      </c>
      <c r="U157" s="100">
        <f t="shared" ref="U157" si="229">IF(U156&gt;$D154,0,IF(U156=1,$D144,IF(MOD(U156,$D145)=1,T157*(1+$D149),T157*(1+$D146))))</f>
        <v>0</v>
      </c>
      <c r="V157" s="100">
        <f t="shared" ref="V157" si="230">IF(V156&gt;$D154,0,IF(V156=1,$D144,IF(MOD(V156,$D145)=1,U157*(1+$D149),U157*(1+$D146))))</f>
        <v>0</v>
      </c>
      <c r="W157" s="100">
        <f t="shared" ref="W157:X157" si="231">IF(W156&gt;$D154,0,IF(W156=1,$D144,IF(MOD(W156,$D145)=1,V157*(1+$D149),V157*(1+$D146))))</f>
        <v>0</v>
      </c>
      <c r="X157" s="100">
        <f t="shared" si="231"/>
        <v>0</v>
      </c>
      <c r="Y157" s="100">
        <f t="shared" ref="Y157" si="232">IF(Y156&gt;$D154,0,IF(Y156=1,$D144,IF(MOD(Y156,$D145)=1,X157*(1+$D149),X157*(1+$D146))))</f>
        <v>0</v>
      </c>
      <c r="Z157" s="100">
        <f t="shared" ref="Z157" si="233">IF(Z156&gt;$D154,0,IF(Z156=1,$D144,IF(MOD(Z156,$D145)=1,Y157*(1+$D149),Y157*(1+$D146))))</f>
        <v>0</v>
      </c>
    </row>
    <row r="158" spans="2:51" hidden="1" x14ac:dyDescent="0.15">
      <c r="C158" t="s">
        <v>183</v>
      </c>
      <c r="D158" s="103">
        <f>D152</f>
        <v>42491</v>
      </c>
      <c r="E158" s="103">
        <f>EDATE(D158,1)</f>
        <v>42522</v>
      </c>
      <c r="F158" s="103">
        <f t="shared" ref="F158:AN158" si="234">EDATE(E158,1)</f>
        <v>42552</v>
      </c>
      <c r="G158" s="103">
        <f t="shared" si="234"/>
        <v>42583</v>
      </c>
      <c r="H158" s="103">
        <f t="shared" si="234"/>
        <v>42614</v>
      </c>
      <c r="I158" s="103">
        <f t="shared" si="234"/>
        <v>42644</v>
      </c>
      <c r="J158" s="103">
        <f t="shared" si="234"/>
        <v>42675</v>
      </c>
      <c r="K158" s="103">
        <f t="shared" si="234"/>
        <v>42705</v>
      </c>
      <c r="L158" s="103">
        <f t="shared" si="234"/>
        <v>42736</v>
      </c>
      <c r="M158" s="103">
        <f t="shared" si="234"/>
        <v>42767</v>
      </c>
      <c r="N158" s="103">
        <f t="shared" si="234"/>
        <v>42795</v>
      </c>
      <c r="O158" s="103">
        <f t="shared" si="234"/>
        <v>42826</v>
      </c>
      <c r="P158" s="103">
        <f t="shared" si="234"/>
        <v>42856</v>
      </c>
      <c r="Q158" s="103">
        <f t="shared" si="234"/>
        <v>42887</v>
      </c>
      <c r="R158" s="103">
        <f t="shared" si="234"/>
        <v>42917</v>
      </c>
      <c r="S158" s="103">
        <f t="shared" si="234"/>
        <v>42948</v>
      </c>
      <c r="T158" s="103">
        <f t="shared" si="234"/>
        <v>42979</v>
      </c>
      <c r="U158" s="103">
        <f t="shared" si="234"/>
        <v>43009</v>
      </c>
      <c r="V158" s="103">
        <f t="shared" si="234"/>
        <v>43040</v>
      </c>
      <c r="W158" s="103">
        <f t="shared" si="234"/>
        <v>43070</v>
      </c>
      <c r="X158" s="103">
        <f t="shared" si="234"/>
        <v>43101</v>
      </c>
      <c r="Y158" s="103">
        <f t="shared" si="234"/>
        <v>43132</v>
      </c>
      <c r="Z158" s="103">
        <f t="shared" si="234"/>
        <v>43160</v>
      </c>
      <c r="AA158" s="103">
        <f t="shared" si="234"/>
        <v>43191</v>
      </c>
      <c r="AB158" s="103">
        <f t="shared" si="234"/>
        <v>43221</v>
      </c>
      <c r="AC158" s="103">
        <f t="shared" si="234"/>
        <v>43252</v>
      </c>
      <c r="AD158" s="103">
        <f t="shared" si="234"/>
        <v>43282</v>
      </c>
      <c r="AE158" s="103">
        <f t="shared" si="234"/>
        <v>43313</v>
      </c>
      <c r="AF158" s="103">
        <f t="shared" si="234"/>
        <v>43344</v>
      </c>
      <c r="AG158" s="103">
        <f t="shared" si="234"/>
        <v>43374</v>
      </c>
      <c r="AH158" s="103">
        <f t="shared" si="234"/>
        <v>43405</v>
      </c>
      <c r="AI158" s="103">
        <f t="shared" si="234"/>
        <v>43435</v>
      </c>
      <c r="AJ158" s="103">
        <f t="shared" si="234"/>
        <v>43466</v>
      </c>
      <c r="AK158" s="103">
        <f t="shared" si="234"/>
        <v>43497</v>
      </c>
      <c r="AL158" s="103">
        <f t="shared" si="234"/>
        <v>43525</v>
      </c>
      <c r="AM158" s="103">
        <f t="shared" si="234"/>
        <v>43556</v>
      </c>
      <c r="AN158" s="103">
        <f t="shared" si="234"/>
        <v>43586</v>
      </c>
    </row>
    <row r="159" spans="2:51" hidden="1" x14ac:dyDescent="0.15">
      <c r="C159" t="s">
        <v>181</v>
      </c>
      <c r="D159" s="100">
        <f ca="1">IF(D158&gt;EDATE($D153,12),0,OFFSET($D157,0,ROUNDDOWN(DATEDIF($D152,D158,"m")/12,0)))</f>
        <v>12</v>
      </c>
      <c r="E159" s="100">
        <f t="shared" ref="E159:AH159" ca="1" si="235">IF(E158&gt;EDATE($D153,12),0,OFFSET($D157,0,ROUNDDOWN(DATEDIF($D152,E158,"m")/12,0)))</f>
        <v>12</v>
      </c>
      <c r="F159" s="100">
        <f t="shared" ca="1" si="235"/>
        <v>12</v>
      </c>
      <c r="G159" s="100">
        <f t="shared" ca="1" si="235"/>
        <v>12</v>
      </c>
      <c r="H159" s="100">
        <f t="shared" ca="1" si="235"/>
        <v>12</v>
      </c>
      <c r="I159" s="100">
        <f t="shared" ca="1" si="235"/>
        <v>12</v>
      </c>
      <c r="J159" s="100">
        <f t="shared" ca="1" si="235"/>
        <v>12</v>
      </c>
      <c r="K159" s="100">
        <f t="shared" ca="1" si="235"/>
        <v>12</v>
      </c>
      <c r="L159" s="100">
        <f t="shared" ca="1" si="235"/>
        <v>12</v>
      </c>
      <c r="M159" s="100">
        <f t="shared" ca="1" si="235"/>
        <v>12</v>
      </c>
      <c r="N159" s="100">
        <f t="shared" ca="1" si="235"/>
        <v>12</v>
      </c>
      <c r="O159" s="100">
        <f t="shared" ca="1" si="235"/>
        <v>12</v>
      </c>
      <c r="P159" s="100">
        <f t="shared" ca="1" si="235"/>
        <v>12.600000000000001</v>
      </c>
      <c r="Q159" s="100">
        <f t="shared" ca="1" si="235"/>
        <v>12.600000000000001</v>
      </c>
      <c r="R159" s="100">
        <f t="shared" ca="1" si="235"/>
        <v>12.600000000000001</v>
      </c>
      <c r="S159" s="100">
        <f t="shared" ca="1" si="235"/>
        <v>12.600000000000001</v>
      </c>
      <c r="T159" s="100">
        <f t="shared" ca="1" si="235"/>
        <v>12.600000000000001</v>
      </c>
      <c r="U159" s="100">
        <f t="shared" ca="1" si="235"/>
        <v>12.600000000000001</v>
      </c>
      <c r="V159" s="100">
        <f t="shared" ca="1" si="235"/>
        <v>12.600000000000001</v>
      </c>
      <c r="W159" s="100">
        <f t="shared" ca="1" si="235"/>
        <v>12.600000000000001</v>
      </c>
      <c r="X159" s="100">
        <f t="shared" ca="1" si="235"/>
        <v>12.600000000000001</v>
      </c>
      <c r="Y159" s="100">
        <f t="shared" ca="1" si="235"/>
        <v>12.600000000000001</v>
      </c>
      <c r="Z159" s="100">
        <f t="shared" ca="1" si="235"/>
        <v>12.600000000000001</v>
      </c>
      <c r="AA159" s="100">
        <f t="shared" ca="1" si="235"/>
        <v>12.600000000000001</v>
      </c>
      <c r="AB159" s="100">
        <f t="shared" ca="1" si="235"/>
        <v>13.860000000000003</v>
      </c>
      <c r="AC159" s="100">
        <f t="shared" ca="1" si="235"/>
        <v>13.860000000000003</v>
      </c>
      <c r="AD159" s="100">
        <f t="shared" ca="1" si="235"/>
        <v>13.860000000000003</v>
      </c>
      <c r="AE159" s="100">
        <f t="shared" ca="1" si="235"/>
        <v>13.860000000000003</v>
      </c>
      <c r="AF159" s="100">
        <f t="shared" ca="1" si="235"/>
        <v>13.860000000000003</v>
      </c>
      <c r="AG159" s="100">
        <f t="shared" ca="1" si="235"/>
        <v>0</v>
      </c>
      <c r="AH159" s="100">
        <f t="shared" ca="1" si="235"/>
        <v>0</v>
      </c>
      <c r="AI159" s="100">
        <f ca="1">IF(AI158&gt;EDATE($D153,12),0,OFFSET($D157,0,ROUNDDOWN(DATEDIF($D152,AI158,"m")/12,0)))</f>
        <v>0</v>
      </c>
      <c r="AJ159" s="100">
        <f t="shared" ref="AJ159" ca="1" si="236">IF(AJ158&gt;EDATE($D153,12),0,OFFSET($D157,0,ROUNDDOWN(DATEDIF($D152,AJ158,"m")/12,0)))</f>
        <v>0</v>
      </c>
      <c r="AK159" s="100">
        <f t="shared" ref="AK159" ca="1" si="237">IF(AK158&gt;EDATE($D153,12),0,OFFSET($D157,0,ROUNDDOWN(DATEDIF($D152,AK158,"m")/12,0)))</f>
        <v>0</v>
      </c>
      <c r="AL159" s="100">
        <f t="shared" ref="AL159" ca="1" si="238">IF(AL158&gt;EDATE($D153,12),0,OFFSET($D157,0,ROUNDDOWN(DATEDIF($D152,AL158,"m")/12,0)))</f>
        <v>0</v>
      </c>
      <c r="AM159" s="100">
        <f t="shared" ref="AM159" ca="1" si="239">IF(AM158&gt;EDATE($D153,12),0,OFFSET($D157,0,ROUNDDOWN(DATEDIF($D152,AM158,"m")/12,0)))</f>
        <v>0</v>
      </c>
      <c r="AN159" s="100">
        <f t="shared" ref="AN159" ca="1" si="240">IF(AN158&gt;EDATE($D153,12),0,OFFSET($D157,0,ROUNDDOWN(DATEDIF($D152,AN158,"m")/12,0)))</f>
        <v>0</v>
      </c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</row>
    <row r="160" spans="2:51" hidden="1" x14ac:dyDescent="0.15"/>
    <row r="161" spans="1:51" hidden="1" x14ac:dyDescent="0.15">
      <c r="A161" t="s">
        <v>365</v>
      </c>
      <c r="B161" t="s">
        <v>153</v>
      </c>
      <c r="C161" t="s">
        <v>174</v>
      </c>
      <c r="D161" s="99">
        <v>1</v>
      </c>
      <c r="E161" s="86">
        <v>2</v>
      </c>
      <c r="F161" s="86">
        <v>3</v>
      </c>
      <c r="G161" s="86">
        <v>4</v>
      </c>
      <c r="H161" s="86">
        <v>5</v>
      </c>
      <c r="I161" s="86">
        <v>6</v>
      </c>
      <c r="J161" s="86">
        <v>7</v>
      </c>
      <c r="K161" s="86">
        <v>8</v>
      </c>
      <c r="L161" s="86">
        <v>9</v>
      </c>
      <c r="M161" s="86">
        <v>10</v>
      </c>
    </row>
    <row r="162" spans="1:51" hidden="1" x14ac:dyDescent="0.15">
      <c r="C162" t="s">
        <v>190</v>
      </c>
      <c r="D162" s="109">
        <v>0.1</v>
      </c>
      <c r="E162" s="109">
        <v>0.1</v>
      </c>
      <c r="F162" s="109">
        <v>0.1</v>
      </c>
      <c r="G162" s="109">
        <v>0.1</v>
      </c>
      <c r="H162" s="109">
        <v>0.1</v>
      </c>
      <c r="I162" s="109">
        <v>0.1</v>
      </c>
      <c r="J162" s="109">
        <v>0.1</v>
      </c>
      <c r="K162" s="109">
        <v>0.1</v>
      </c>
      <c r="L162" s="109">
        <v>0.1</v>
      </c>
      <c r="M162" s="109">
        <v>0.1</v>
      </c>
    </row>
    <row r="163" spans="1:51" hidden="1" x14ac:dyDescent="0.15">
      <c r="C163" t="s">
        <v>191</v>
      </c>
      <c r="D163" s="98">
        <v>1234456</v>
      </c>
      <c r="E163" s="98">
        <v>1234456</v>
      </c>
      <c r="F163" s="98">
        <v>1234456</v>
      </c>
      <c r="G163" s="98">
        <v>1234456</v>
      </c>
      <c r="H163" s="98">
        <v>1234456</v>
      </c>
      <c r="I163" s="98">
        <v>1234456</v>
      </c>
      <c r="J163" s="98">
        <v>1234456</v>
      </c>
      <c r="K163" s="98">
        <v>1234456</v>
      </c>
      <c r="L163" s="98">
        <v>1234456</v>
      </c>
      <c r="M163" s="98">
        <v>1234456</v>
      </c>
    </row>
    <row r="164" spans="1:51" hidden="1" x14ac:dyDescent="0.15">
      <c r="C164" t="s">
        <v>3</v>
      </c>
      <c r="D164" s="98">
        <v>67.400000000000006</v>
      </c>
    </row>
    <row r="165" spans="1:51" hidden="1" x14ac:dyDescent="0.15">
      <c r="C165" t="s">
        <v>193</v>
      </c>
      <c r="D165" s="8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 hidden="1" x14ac:dyDescent="0.15">
      <c r="C166" t="s">
        <v>89</v>
      </c>
      <c r="D166" s="104">
        <v>42491</v>
      </c>
    </row>
    <row r="167" spans="1:51" hidden="1" x14ac:dyDescent="0.15">
      <c r="C167" t="s">
        <v>90</v>
      </c>
      <c r="D167" s="104">
        <v>42979</v>
      </c>
    </row>
    <row r="168" spans="1:51" hidden="1" x14ac:dyDescent="0.15">
      <c r="C168" t="s">
        <v>182</v>
      </c>
      <c r="D168" s="106">
        <f>ROUNDUP((DATEDIF(D166,D167,"m")+12)/12,0)</f>
        <v>3</v>
      </c>
    </row>
    <row r="169" spans="1:51" hidden="1" x14ac:dyDescent="0.15"/>
    <row r="170" spans="1:51" hidden="1" x14ac:dyDescent="0.15">
      <c r="B170" t="s">
        <v>152</v>
      </c>
      <c r="C170" t="s">
        <v>174</v>
      </c>
      <c r="D170" s="99">
        <v>1</v>
      </c>
      <c r="E170" s="86">
        <v>2</v>
      </c>
      <c r="F170" s="86">
        <v>3</v>
      </c>
      <c r="G170" s="86">
        <v>4</v>
      </c>
      <c r="H170" s="86">
        <v>5</v>
      </c>
      <c r="I170" s="86">
        <v>6</v>
      </c>
      <c r="J170" s="86">
        <v>7</v>
      </c>
      <c r="K170" s="86">
        <v>8</v>
      </c>
      <c r="L170" s="86">
        <v>9</v>
      </c>
      <c r="M170" s="86">
        <v>10</v>
      </c>
    </row>
    <row r="171" spans="1:51" hidden="1" x14ac:dyDescent="0.15">
      <c r="C171" t="s">
        <v>192</v>
      </c>
      <c r="D171" s="90">
        <f>D163*D162/12/30.42/$D$164</f>
        <v>5.0173599933928621</v>
      </c>
      <c r="E171" s="90">
        <f t="shared" ref="E171:M171" si="241">E163*E162/12/30.42/$D$164</f>
        <v>5.0173599933928621</v>
      </c>
      <c r="F171" s="90">
        <f t="shared" si="241"/>
        <v>5.0173599933928621</v>
      </c>
      <c r="G171" s="90">
        <f t="shared" si="241"/>
        <v>5.0173599933928621</v>
      </c>
      <c r="H171" s="90">
        <f t="shared" si="241"/>
        <v>5.0173599933928621</v>
      </c>
      <c r="I171" s="90">
        <f t="shared" si="241"/>
        <v>5.0173599933928621</v>
      </c>
      <c r="J171" s="90">
        <f t="shared" si="241"/>
        <v>5.0173599933928621</v>
      </c>
      <c r="K171" s="90">
        <f t="shared" si="241"/>
        <v>5.0173599933928621</v>
      </c>
      <c r="L171" s="90">
        <f t="shared" si="241"/>
        <v>5.0173599933928621</v>
      </c>
      <c r="M171" s="90">
        <f t="shared" si="241"/>
        <v>5.0173599933928621</v>
      </c>
    </row>
    <row r="172" spans="1:51" hidden="1" x14ac:dyDescent="0.15">
      <c r="C172" t="s">
        <v>118</v>
      </c>
      <c r="D172" s="100">
        <f>MAX(D171,D165)</f>
        <v>5.0173599933928621</v>
      </c>
      <c r="E172" s="100">
        <f t="shared" ref="E172:M172" si="242">MAX(E171,E165)</f>
        <v>5.0173599933928621</v>
      </c>
      <c r="F172" s="100">
        <f t="shared" si="242"/>
        <v>5.0173599933928621</v>
      </c>
      <c r="G172" s="100">
        <f t="shared" si="242"/>
        <v>5.0173599933928621</v>
      </c>
      <c r="H172" s="100">
        <f t="shared" si="242"/>
        <v>6</v>
      </c>
      <c r="I172" s="100">
        <f t="shared" si="242"/>
        <v>7</v>
      </c>
      <c r="J172" s="100">
        <f t="shared" si="242"/>
        <v>8</v>
      </c>
      <c r="K172" s="100">
        <f t="shared" si="242"/>
        <v>9</v>
      </c>
      <c r="L172" s="100">
        <f t="shared" si="242"/>
        <v>10</v>
      </c>
      <c r="M172" s="100">
        <f t="shared" si="242"/>
        <v>11</v>
      </c>
    </row>
    <row r="173" spans="1:51" hidden="1" x14ac:dyDescent="0.15">
      <c r="C173" t="s">
        <v>183</v>
      </c>
      <c r="D173" s="103">
        <f>D166</f>
        <v>42491</v>
      </c>
      <c r="E173" s="103">
        <f>EDATE(D173,1)</f>
        <v>42522</v>
      </c>
      <c r="F173" s="103">
        <f t="shared" ref="F173:AN173" si="243">EDATE(E173,1)</f>
        <v>42552</v>
      </c>
      <c r="G173" s="103">
        <f t="shared" si="243"/>
        <v>42583</v>
      </c>
      <c r="H173" s="103">
        <f t="shared" si="243"/>
        <v>42614</v>
      </c>
      <c r="I173" s="103">
        <f t="shared" si="243"/>
        <v>42644</v>
      </c>
      <c r="J173" s="103">
        <f t="shared" si="243"/>
        <v>42675</v>
      </c>
      <c r="K173" s="103">
        <f t="shared" si="243"/>
        <v>42705</v>
      </c>
      <c r="L173" s="103">
        <f t="shared" si="243"/>
        <v>42736</v>
      </c>
      <c r="M173" s="103">
        <f t="shared" si="243"/>
        <v>42767</v>
      </c>
      <c r="N173" s="103">
        <f t="shared" si="243"/>
        <v>42795</v>
      </c>
      <c r="O173" s="103">
        <f t="shared" si="243"/>
        <v>42826</v>
      </c>
      <c r="P173" s="103">
        <f t="shared" si="243"/>
        <v>42856</v>
      </c>
      <c r="Q173" s="103">
        <f t="shared" si="243"/>
        <v>42887</v>
      </c>
      <c r="R173" s="103">
        <f t="shared" si="243"/>
        <v>42917</v>
      </c>
      <c r="S173" s="103">
        <f t="shared" si="243"/>
        <v>42948</v>
      </c>
      <c r="T173" s="103">
        <f t="shared" si="243"/>
        <v>42979</v>
      </c>
      <c r="U173" s="103">
        <f t="shared" si="243"/>
        <v>43009</v>
      </c>
      <c r="V173" s="103">
        <f t="shared" si="243"/>
        <v>43040</v>
      </c>
      <c r="W173" s="103">
        <f t="shared" si="243"/>
        <v>43070</v>
      </c>
      <c r="X173" s="103">
        <f t="shared" si="243"/>
        <v>43101</v>
      </c>
      <c r="Y173" s="103">
        <f t="shared" si="243"/>
        <v>43132</v>
      </c>
      <c r="Z173" s="103">
        <f t="shared" si="243"/>
        <v>43160</v>
      </c>
      <c r="AA173" s="103">
        <f t="shared" si="243"/>
        <v>43191</v>
      </c>
      <c r="AB173" s="103">
        <f t="shared" si="243"/>
        <v>43221</v>
      </c>
      <c r="AC173" s="103">
        <f t="shared" si="243"/>
        <v>43252</v>
      </c>
      <c r="AD173" s="103">
        <f t="shared" si="243"/>
        <v>43282</v>
      </c>
      <c r="AE173" s="103">
        <f t="shared" si="243"/>
        <v>43313</v>
      </c>
      <c r="AF173" s="103">
        <f t="shared" si="243"/>
        <v>43344</v>
      </c>
      <c r="AG173" s="103">
        <f t="shared" si="243"/>
        <v>43374</v>
      </c>
      <c r="AH173" s="103">
        <f t="shared" si="243"/>
        <v>43405</v>
      </c>
      <c r="AI173" s="103">
        <f t="shared" si="243"/>
        <v>43435</v>
      </c>
      <c r="AJ173" s="103">
        <f t="shared" si="243"/>
        <v>43466</v>
      </c>
      <c r="AK173" s="103">
        <f t="shared" si="243"/>
        <v>43497</v>
      </c>
      <c r="AL173" s="103">
        <f t="shared" si="243"/>
        <v>43525</v>
      </c>
      <c r="AM173" s="103">
        <f t="shared" si="243"/>
        <v>43556</v>
      </c>
      <c r="AN173" s="103">
        <f t="shared" si="243"/>
        <v>43586</v>
      </c>
    </row>
    <row r="174" spans="1:51" hidden="1" x14ac:dyDescent="0.15">
      <c r="C174" t="s">
        <v>181</v>
      </c>
      <c r="D174" s="100">
        <f ca="1">IF(D173&gt;EDATE($D167,12),0,OFFSET($D172,0,ROUNDDOWN(DATEDIF($D166,D173,"m")/12,0)))</f>
        <v>5.0173599933928621</v>
      </c>
      <c r="E174" s="100">
        <f t="shared" ref="E174:P174" ca="1" si="244">IF(E173&gt;EDATE($D167,12),0,OFFSET($D172,0,ROUNDDOWN(DATEDIF($D166,E173,"m")/12,0)))</f>
        <v>5.0173599933928621</v>
      </c>
      <c r="F174" s="100">
        <f t="shared" ca="1" si="244"/>
        <v>5.0173599933928621</v>
      </c>
      <c r="G174" s="100">
        <f t="shared" ca="1" si="244"/>
        <v>5.0173599933928621</v>
      </c>
      <c r="H174" s="100">
        <f t="shared" ca="1" si="244"/>
        <v>5.0173599933928621</v>
      </c>
      <c r="I174" s="100">
        <f t="shared" ca="1" si="244"/>
        <v>5.0173599933928621</v>
      </c>
      <c r="J174" s="100">
        <f t="shared" ca="1" si="244"/>
        <v>5.0173599933928621</v>
      </c>
      <c r="K174" s="100">
        <f t="shared" ca="1" si="244"/>
        <v>5.0173599933928621</v>
      </c>
      <c r="L174" s="100">
        <f t="shared" ca="1" si="244"/>
        <v>5.0173599933928621</v>
      </c>
      <c r="M174" s="100">
        <f t="shared" ca="1" si="244"/>
        <v>5.0173599933928621</v>
      </c>
      <c r="N174" s="100">
        <f t="shared" ca="1" si="244"/>
        <v>5.0173599933928621</v>
      </c>
      <c r="O174" s="100">
        <f t="shared" ca="1" si="244"/>
        <v>5.0173599933928621</v>
      </c>
      <c r="P174" s="100">
        <f t="shared" ca="1" si="244"/>
        <v>5.0173599933928621</v>
      </c>
      <c r="Q174" s="100">
        <f t="shared" ref="Q174" ca="1" si="245">IF(Q173&gt;EDATE($D167,12),0,OFFSET($D172,0,ROUNDDOWN(DATEDIF($D166,Q173,"m")/12,0)))</f>
        <v>5.0173599933928621</v>
      </c>
      <c r="R174" s="100">
        <f t="shared" ref="R174" ca="1" si="246">IF(R173&gt;EDATE($D167,12),0,OFFSET($D172,0,ROUNDDOWN(DATEDIF($D166,R173,"m")/12,0)))</f>
        <v>5.0173599933928621</v>
      </c>
      <c r="S174" s="100">
        <f t="shared" ref="S174" ca="1" si="247">IF(S173&gt;EDATE($D167,12),0,OFFSET($D172,0,ROUNDDOWN(DATEDIF($D166,S173,"m")/12,0)))</f>
        <v>5.0173599933928621</v>
      </c>
      <c r="T174" s="100">
        <f t="shared" ref="T174" ca="1" si="248">IF(T173&gt;EDATE($D167,12),0,OFFSET($D172,0,ROUNDDOWN(DATEDIF($D166,T173,"m")/12,0)))</f>
        <v>5.0173599933928621</v>
      </c>
      <c r="U174" s="100">
        <f t="shared" ref="U174" ca="1" si="249">IF(U173&gt;EDATE($D167,12),0,OFFSET($D172,0,ROUNDDOWN(DATEDIF($D166,U173,"m")/12,0)))</f>
        <v>5.0173599933928621</v>
      </c>
      <c r="V174" s="100">
        <f t="shared" ref="V174" ca="1" si="250">IF(V173&gt;EDATE($D167,12),0,OFFSET($D172,0,ROUNDDOWN(DATEDIF($D166,V173,"m")/12,0)))</f>
        <v>5.0173599933928621</v>
      </c>
      <c r="W174" s="100">
        <f t="shared" ref="W174" ca="1" si="251">IF(W173&gt;EDATE($D167,12),0,OFFSET($D172,0,ROUNDDOWN(DATEDIF($D166,W173,"m")/12,0)))</f>
        <v>5.0173599933928621</v>
      </c>
      <c r="X174" s="100">
        <f t="shared" ref="X174" ca="1" si="252">IF(X173&gt;EDATE($D167,12),0,OFFSET($D172,0,ROUNDDOWN(DATEDIF($D166,X173,"m")/12,0)))</f>
        <v>5.0173599933928621</v>
      </c>
      <c r="Y174" s="100">
        <f t="shared" ref="Y174" ca="1" si="253">IF(Y173&gt;EDATE($D167,12),0,OFFSET($D172,0,ROUNDDOWN(DATEDIF($D166,Y173,"m")/12,0)))</f>
        <v>5.0173599933928621</v>
      </c>
      <c r="Z174" s="100">
        <f t="shared" ref="Z174" ca="1" si="254">IF(Z173&gt;EDATE($D167,12),0,OFFSET($D172,0,ROUNDDOWN(DATEDIF($D166,Z173,"m")/12,0)))</f>
        <v>5.0173599933928621</v>
      </c>
      <c r="AA174" s="100">
        <f t="shared" ref="AA174:AB174" ca="1" si="255">IF(AA173&gt;EDATE($D167,12),0,OFFSET($D172,0,ROUNDDOWN(DATEDIF($D166,AA173,"m")/12,0)))</f>
        <v>5.0173599933928621</v>
      </c>
      <c r="AB174" s="100">
        <f t="shared" ca="1" si="255"/>
        <v>5.0173599933928621</v>
      </c>
      <c r="AC174" s="100">
        <f t="shared" ref="AC174" ca="1" si="256">IF(AC173&gt;EDATE($D167,12),0,OFFSET($D172,0,ROUNDDOWN(DATEDIF($D166,AC173,"m")/12,0)))</f>
        <v>5.0173599933928621</v>
      </c>
      <c r="AD174" s="100">
        <f t="shared" ref="AD174" ca="1" si="257">IF(AD173&gt;EDATE($D167,12),0,OFFSET($D172,0,ROUNDDOWN(DATEDIF($D166,AD173,"m")/12,0)))</f>
        <v>5.0173599933928621</v>
      </c>
      <c r="AE174" s="100">
        <f t="shared" ref="AE174" ca="1" si="258">IF(AE173&gt;EDATE($D167,12),0,OFFSET($D172,0,ROUNDDOWN(DATEDIF($D166,AE173,"m")/12,0)))</f>
        <v>5.0173599933928621</v>
      </c>
      <c r="AF174" s="100">
        <f t="shared" ref="AF174" ca="1" si="259">IF(AF173&gt;EDATE($D167,12),0,OFFSET($D172,0,ROUNDDOWN(DATEDIF($D166,AF173,"m")/12,0)))</f>
        <v>5.0173599933928621</v>
      </c>
      <c r="AG174" s="100">
        <f t="shared" ref="AG174" ca="1" si="260">IF(AG173&gt;EDATE($D167,12),0,OFFSET($D172,0,ROUNDDOWN(DATEDIF($D166,AG173,"m")/12,0)))</f>
        <v>0</v>
      </c>
      <c r="AH174" s="100">
        <f t="shared" ref="AH174" ca="1" si="261">IF(AH173&gt;EDATE($D167,12),0,OFFSET($D172,0,ROUNDDOWN(DATEDIF($D166,AH173,"m")/12,0)))</f>
        <v>0</v>
      </c>
      <c r="AI174" s="100">
        <f t="shared" ref="AI174" ca="1" si="262">IF(AI173&gt;EDATE($D167,12),0,OFFSET($D172,0,ROUNDDOWN(DATEDIF($D166,AI173,"m")/12,0)))</f>
        <v>0</v>
      </c>
      <c r="AJ174" s="100">
        <f t="shared" ref="AJ174" ca="1" si="263">IF(AJ173&gt;EDATE($D167,12),0,OFFSET($D172,0,ROUNDDOWN(DATEDIF($D166,AJ173,"m")/12,0)))</f>
        <v>0</v>
      </c>
      <c r="AK174" s="100">
        <f t="shared" ref="AK174" ca="1" si="264">IF(AK173&gt;EDATE($D167,12),0,OFFSET($D172,0,ROUNDDOWN(DATEDIF($D166,AK173,"m")/12,0)))</f>
        <v>0</v>
      </c>
      <c r="AL174" s="100">
        <f t="shared" ref="AL174" ca="1" si="265">IF(AL173&gt;EDATE($D167,12),0,OFFSET($D172,0,ROUNDDOWN(DATEDIF($D166,AL173,"m")/12,0)))</f>
        <v>0</v>
      </c>
      <c r="AM174" s="100">
        <f t="shared" ref="AM174:AN174" ca="1" si="266">IF(AM173&gt;EDATE($D167,12),0,OFFSET($D172,0,ROUNDDOWN(DATEDIF($D166,AM173,"m")/12,0)))</f>
        <v>0</v>
      </c>
      <c r="AN174" s="100">
        <f t="shared" ca="1" si="266"/>
        <v>0</v>
      </c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</row>
    <row r="175" spans="1:51" hidden="1" x14ac:dyDescent="0.15"/>
    <row r="176" spans="1:51" s="78" customFormat="1" x14ac:dyDescent="0.15">
      <c r="A176" s="78" t="s">
        <v>338</v>
      </c>
      <c r="D176" s="89"/>
    </row>
    <row r="177" spans="1:26" x14ac:dyDescent="0.15">
      <c r="A177" s="167" t="s">
        <v>368</v>
      </c>
      <c r="B177" t="s">
        <v>153</v>
      </c>
      <c r="C177" t="s">
        <v>171</v>
      </c>
      <c r="D177" s="96">
        <f>D68</f>
        <v>23</v>
      </c>
    </row>
    <row r="178" spans="1:26" x14ac:dyDescent="0.15">
      <c r="C178" t="s">
        <v>339</v>
      </c>
      <c r="D178" s="88" t="s">
        <v>340</v>
      </c>
    </row>
    <row r="179" spans="1:26" x14ac:dyDescent="0.15">
      <c r="C179" t="s">
        <v>23</v>
      </c>
      <c r="D179">
        <v>2</v>
      </c>
    </row>
    <row r="180" spans="1:26" x14ac:dyDescent="0.15">
      <c r="C180" t="s">
        <v>174</v>
      </c>
      <c r="D180" s="99">
        <v>1</v>
      </c>
      <c r="E180" s="86">
        <v>2</v>
      </c>
      <c r="F180" s="86">
        <v>3</v>
      </c>
      <c r="G180" s="86">
        <v>4</v>
      </c>
      <c r="H180" s="86">
        <v>5</v>
      </c>
      <c r="I180" s="86">
        <v>6</v>
      </c>
      <c r="J180" s="86">
        <v>7</v>
      </c>
      <c r="K180" s="86">
        <v>8</v>
      </c>
      <c r="L180" s="86">
        <v>9</v>
      </c>
    </row>
    <row r="181" spans="1:26" x14ac:dyDescent="0.15">
      <c r="C181" t="s">
        <v>343</v>
      </c>
      <c r="D181" s="87">
        <v>0.05</v>
      </c>
      <c r="E181" s="126">
        <v>0.05</v>
      </c>
      <c r="F181" s="126">
        <v>0.05</v>
      </c>
      <c r="G181" s="126">
        <v>0.05</v>
      </c>
      <c r="H181" s="126">
        <v>0.05</v>
      </c>
      <c r="I181" s="126">
        <v>0.05</v>
      </c>
      <c r="J181" s="126">
        <v>0.05</v>
      </c>
      <c r="K181" s="126">
        <v>0.05</v>
      </c>
      <c r="L181" s="126">
        <v>0.05</v>
      </c>
      <c r="M181">
        <v>0.05</v>
      </c>
      <c r="N181">
        <v>0.05</v>
      </c>
      <c r="O181">
        <v>0.05</v>
      </c>
      <c r="P181">
        <v>0.05</v>
      </c>
      <c r="Q181">
        <v>0.05</v>
      </c>
      <c r="R181">
        <v>0.05</v>
      </c>
      <c r="S181">
        <v>0.05</v>
      </c>
      <c r="T181">
        <v>0.05</v>
      </c>
      <c r="U181">
        <v>0.05</v>
      </c>
      <c r="V181">
        <v>0.05</v>
      </c>
      <c r="W181">
        <v>0.05</v>
      </c>
      <c r="X181">
        <v>0.05</v>
      </c>
      <c r="Y181">
        <v>0.05</v>
      </c>
      <c r="Z181">
        <v>0.05</v>
      </c>
    </row>
    <row r="182" spans="1:26" x14ac:dyDescent="0.15">
      <c r="C182" t="s">
        <v>177</v>
      </c>
      <c r="D182" s="96">
        <v>23</v>
      </c>
      <c r="E182" s="125">
        <v>24.150000000000002</v>
      </c>
      <c r="F182" s="125">
        <v>24.150000000000002</v>
      </c>
      <c r="G182" s="96">
        <v>24.150000000000002</v>
      </c>
      <c r="H182" s="125">
        <v>0</v>
      </c>
      <c r="I182" s="125">
        <v>0</v>
      </c>
      <c r="J182" s="96">
        <v>0</v>
      </c>
      <c r="K182" s="125">
        <v>0</v>
      </c>
      <c r="L182" s="125">
        <v>0</v>
      </c>
      <c r="M182" s="60">
        <v>0</v>
      </c>
      <c r="N182" s="60">
        <v>0</v>
      </c>
      <c r="O182" s="6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15">
      <c r="C183" t="s">
        <v>89</v>
      </c>
      <c r="D183" s="104">
        <v>43586</v>
      </c>
    </row>
    <row r="184" spans="1:26" x14ac:dyDescent="0.15">
      <c r="C184" t="s">
        <v>90</v>
      </c>
      <c r="D184" s="104">
        <v>44531</v>
      </c>
    </row>
    <row r="185" spans="1:26" x14ac:dyDescent="0.15">
      <c r="C185" t="s">
        <v>182</v>
      </c>
      <c r="D185" s="106">
        <f>ROUNDUP((DATEDIF(D183,D184,"m")+12)/12,0)</f>
        <v>4</v>
      </c>
    </row>
    <row r="186" spans="1:26" x14ac:dyDescent="0.15">
      <c r="C186" t="s">
        <v>344</v>
      </c>
      <c r="D186" s="106"/>
    </row>
    <row r="188" spans="1:26" x14ac:dyDescent="0.15">
      <c r="B188" t="s">
        <v>221</v>
      </c>
      <c r="C188" t="s">
        <v>174</v>
      </c>
      <c r="D188" s="99">
        <v>1</v>
      </c>
      <c r="E188" s="86">
        <v>2</v>
      </c>
      <c r="F188" s="86">
        <v>3</v>
      </c>
      <c r="G188" s="86">
        <v>4</v>
      </c>
      <c r="H188" s="86">
        <v>5</v>
      </c>
      <c r="I188" s="86">
        <v>6</v>
      </c>
      <c r="J188" s="86">
        <v>7</v>
      </c>
      <c r="K188" s="86">
        <v>8</v>
      </c>
      <c r="L188" s="86">
        <v>9</v>
      </c>
    </row>
    <row r="189" spans="1:26" x14ac:dyDescent="0.15">
      <c r="C189" t="s">
        <v>181</v>
      </c>
      <c r="D189" s="100">
        <f>IF(D188=1,$D177,IF(D188&gt;$D185,0,C189*(1+C181)))</f>
        <v>23</v>
      </c>
      <c r="E189" s="100">
        <f t="shared" ref="E189:L189" si="267">IF(E188=1,$D177,IF(E188&gt;$D185,0,D189*(1+D181)))</f>
        <v>24.150000000000002</v>
      </c>
      <c r="F189" s="100">
        <f t="shared" si="267"/>
        <v>25.357500000000002</v>
      </c>
      <c r="G189" s="100">
        <f t="shared" si="267"/>
        <v>26.625375000000002</v>
      </c>
      <c r="H189" s="100">
        <f t="shared" si="267"/>
        <v>0</v>
      </c>
      <c r="I189" s="100">
        <f t="shared" si="267"/>
        <v>0</v>
      </c>
      <c r="J189" s="100">
        <f t="shared" si="267"/>
        <v>0</v>
      </c>
      <c r="K189" s="100">
        <f t="shared" si="267"/>
        <v>0</v>
      </c>
      <c r="L189" s="100">
        <f t="shared" si="267"/>
        <v>0</v>
      </c>
    </row>
    <row r="191" spans="1:26" x14ac:dyDescent="0.15">
      <c r="B191" t="s">
        <v>152</v>
      </c>
      <c r="C191" t="s">
        <v>174</v>
      </c>
      <c r="D191" s="99">
        <v>1</v>
      </c>
      <c r="E191" s="86">
        <v>2</v>
      </c>
      <c r="F191" s="86">
        <v>3</v>
      </c>
      <c r="G191" s="86">
        <v>4</v>
      </c>
      <c r="H191" s="86">
        <v>5</v>
      </c>
      <c r="I191" s="86">
        <v>6</v>
      </c>
      <c r="J191" s="86">
        <v>7</v>
      </c>
      <c r="K191" s="86">
        <v>8</v>
      </c>
      <c r="L191" s="86">
        <v>9</v>
      </c>
    </row>
    <row r="192" spans="1:26" x14ac:dyDescent="0.15">
      <c r="C192" t="s">
        <v>181</v>
      </c>
      <c r="D192" s="100">
        <f t="shared" ref="D192:L192" si="268">IF(D188=1,$D177,IF(D188&gt;$D185,0,IF(MOD(D188,$D179)=1,D182,C189*(1+C181))))</f>
        <v>23</v>
      </c>
      <c r="E192" s="100">
        <f t="shared" si="268"/>
        <v>24.150000000000002</v>
      </c>
      <c r="F192" s="100">
        <f t="shared" si="268"/>
        <v>24.150000000000002</v>
      </c>
      <c r="G192" s="100">
        <f t="shared" si="268"/>
        <v>26.625375000000002</v>
      </c>
      <c r="H192" s="100">
        <f t="shared" si="268"/>
        <v>0</v>
      </c>
      <c r="I192" s="100">
        <f t="shared" si="268"/>
        <v>0</v>
      </c>
      <c r="J192" s="100">
        <f t="shared" si="268"/>
        <v>0</v>
      </c>
      <c r="K192" s="100">
        <f t="shared" si="268"/>
        <v>0</v>
      </c>
      <c r="L192" s="100">
        <f t="shared" si="268"/>
        <v>0</v>
      </c>
    </row>
    <row r="193" spans="1:26" x14ac:dyDescent="0.15">
      <c r="C193" t="s">
        <v>183</v>
      </c>
      <c r="D193" s="103">
        <f>D183</f>
        <v>43586</v>
      </c>
      <c r="E193" s="103">
        <f>EDATE(D193,1)</f>
        <v>43617</v>
      </c>
      <c r="F193" s="103">
        <f t="shared" ref="F193" si="269">EDATE(E193,1)</f>
        <v>43647</v>
      </c>
      <c r="G193" s="103">
        <f t="shared" ref="G193" si="270">EDATE(F193,1)</f>
        <v>43678</v>
      </c>
      <c r="H193" s="103">
        <f t="shared" ref="H193" si="271">EDATE(G193,1)</f>
        <v>43709</v>
      </c>
      <c r="I193" s="103">
        <f t="shared" ref="I193" si="272">EDATE(H193,1)</f>
        <v>43739</v>
      </c>
      <c r="J193" s="103">
        <f t="shared" ref="J193" si="273">EDATE(I193,1)</f>
        <v>43770</v>
      </c>
      <c r="K193" s="103">
        <f t="shared" ref="K193" si="274">EDATE(J193,1)</f>
        <v>43800</v>
      </c>
      <c r="L193" s="103">
        <f t="shared" ref="L193" si="275">EDATE(K193,1)</f>
        <v>43831</v>
      </c>
    </row>
    <row r="194" spans="1:26" x14ac:dyDescent="0.15">
      <c r="C194" t="s">
        <v>181</v>
      </c>
      <c r="D194" s="100">
        <f t="shared" ref="D194:L194" ca="1" si="276">IF(D193&gt;EDATE($D184,12),0,OFFSET($D192,0,ROUNDDOWN(DATEDIF($D183,D193,"m")/12,0)))</f>
        <v>23</v>
      </c>
      <c r="E194" s="100">
        <f t="shared" ca="1" si="276"/>
        <v>23</v>
      </c>
      <c r="F194" s="100">
        <f t="shared" ca="1" si="276"/>
        <v>23</v>
      </c>
      <c r="G194" s="100">
        <f t="shared" ca="1" si="276"/>
        <v>23</v>
      </c>
      <c r="H194" s="100">
        <f t="shared" ca="1" si="276"/>
        <v>23</v>
      </c>
      <c r="I194" s="100">
        <f t="shared" ca="1" si="276"/>
        <v>23</v>
      </c>
      <c r="J194" s="100">
        <f t="shared" ca="1" si="276"/>
        <v>23</v>
      </c>
      <c r="K194" s="100">
        <f t="shared" ca="1" si="276"/>
        <v>23</v>
      </c>
      <c r="L194" s="100">
        <f t="shared" ca="1" si="276"/>
        <v>23</v>
      </c>
    </row>
    <row r="196" spans="1:26" x14ac:dyDescent="0.15">
      <c r="A196" s="167" t="s">
        <v>369</v>
      </c>
      <c r="B196" t="s">
        <v>153</v>
      </c>
      <c r="C196" t="s">
        <v>171</v>
      </c>
      <c r="D196" s="96">
        <v>12</v>
      </c>
    </row>
    <row r="197" spans="1:26" x14ac:dyDescent="0.15">
      <c r="C197" t="s">
        <v>339</v>
      </c>
      <c r="D197" s="88" t="s">
        <v>340</v>
      </c>
    </row>
    <row r="198" spans="1:26" x14ac:dyDescent="0.15">
      <c r="C198" t="s">
        <v>23</v>
      </c>
      <c r="D198">
        <v>1</v>
      </c>
    </row>
    <row r="199" spans="1:26" x14ac:dyDescent="0.15">
      <c r="C199" t="s">
        <v>174</v>
      </c>
      <c r="D199" s="99">
        <v>1</v>
      </c>
      <c r="E199" s="86">
        <v>2</v>
      </c>
      <c r="F199" s="86">
        <v>3</v>
      </c>
      <c r="G199" s="86">
        <v>4</v>
      </c>
      <c r="H199" s="86">
        <v>5</v>
      </c>
      <c r="I199" s="86">
        <v>6</v>
      </c>
      <c r="J199" s="86">
        <v>7</v>
      </c>
      <c r="K199" s="86">
        <v>8</v>
      </c>
      <c r="L199" s="86">
        <v>9</v>
      </c>
    </row>
    <row r="200" spans="1:26" x14ac:dyDescent="0.15">
      <c r="C200" t="s">
        <v>343</v>
      </c>
      <c r="D200" s="87">
        <v>0.05</v>
      </c>
      <c r="E200" s="126">
        <v>0.05</v>
      </c>
      <c r="F200" s="126">
        <v>0.05</v>
      </c>
      <c r="G200" s="126">
        <v>0.05</v>
      </c>
      <c r="H200" s="126">
        <v>0.05</v>
      </c>
      <c r="I200" s="126">
        <v>0.05</v>
      </c>
      <c r="J200" s="126">
        <v>0.05</v>
      </c>
      <c r="K200" s="126">
        <v>0.05</v>
      </c>
      <c r="L200" s="126">
        <v>0.05</v>
      </c>
      <c r="M200">
        <v>0.05</v>
      </c>
      <c r="N200">
        <v>0.05</v>
      </c>
      <c r="O200">
        <v>0.05</v>
      </c>
      <c r="P200">
        <v>0.05</v>
      </c>
      <c r="Q200">
        <v>0.05</v>
      </c>
      <c r="R200">
        <v>0.05</v>
      </c>
      <c r="S200">
        <v>0.05</v>
      </c>
      <c r="T200">
        <v>0.05</v>
      </c>
      <c r="U200">
        <v>0.05</v>
      </c>
      <c r="V200">
        <v>0.05</v>
      </c>
      <c r="W200">
        <v>0.05</v>
      </c>
      <c r="X200">
        <v>0.05</v>
      </c>
      <c r="Y200">
        <v>0.05</v>
      </c>
      <c r="Z200">
        <v>0.05</v>
      </c>
    </row>
    <row r="201" spans="1:26" x14ac:dyDescent="0.15">
      <c r="C201" t="s">
        <v>177</v>
      </c>
      <c r="D201" s="96">
        <v>23</v>
      </c>
      <c r="E201" s="125">
        <v>24.150000000000002</v>
      </c>
      <c r="F201" s="125">
        <v>24.150000000000002</v>
      </c>
      <c r="G201" s="96">
        <v>24.150000000000002</v>
      </c>
      <c r="H201" s="125">
        <v>0</v>
      </c>
      <c r="I201" s="125">
        <v>0</v>
      </c>
      <c r="J201" s="96">
        <v>0</v>
      </c>
      <c r="K201" s="125">
        <v>0</v>
      </c>
      <c r="L201" s="125">
        <v>0</v>
      </c>
      <c r="M201" s="60">
        <v>0</v>
      </c>
      <c r="N201" s="60">
        <v>0</v>
      </c>
      <c r="O201" s="6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15">
      <c r="C202" t="s">
        <v>89</v>
      </c>
      <c r="D202" s="104">
        <v>42491</v>
      </c>
    </row>
    <row r="203" spans="1:26" x14ac:dyDescent="0.15">
      <c r="C203" t="s">
        <v>90</v>
      </c>
      <c r="D203" s="104">
        <v>43709</v>
      </c>
    </row>
    <row r="204" spans="1:26" x14ac:dyDescent="0.15">
      <c r="C204" t="s">
        <v>182</v>
      </c>
      <c r="D204" s="106">
        <f>ROUNDUP((DATEDIF(D202,D203,"m")+12)/12,0)</f>
        <v>5</v>
      </c>
    </row>
    <row r="205" spans="1:26" x14ac:dyDescent="0.15">
      <c r="C205" t="s">
        <v>345</v>
      </c>
      <c r="D205" s="106" t="s">
        <v>41</v>
      </c>
    </row>
    <row r="207" spans="1:26" x14ac:dyDescent="0.15">
      <c r="B207" t="s">
        <v>221</v>
      </c>
      <c r="C207" t="s">
        <v>174</v>
      </c>
      <c r="D207" s="99">
        <v>1</v>
      </c>
      <c r="E207" s="86">
        <v>2</v>
      </c>
      <c r="F207" s="86">
        <v>3</v>
      </c>
      <c r="G207" s="86">
        <v>4</v>
      </c>
      <c r="H207" s="86">
        <v>5</v>
      </c>
      <c r="I207" s="86">
        <v>6</v>
      </c>
      <c r="J207" s="86">
        <v>7</v>
      </c>
      <c r="K207" s="86">
        <v>8</v>
      </c>
      <c r="L207" s="86">
        <v>9</v>
      </c>
    </row>
    <row r="208" spans="1:26" x14ac:dyDescent="0.15">
      <c r="C208" t="s">
        <v>181</v>
      </c>
      <c r="D208" s="100">
        <f>IF(D207=1,$D196,IF(D207&gt;$D204,0,C208*(1+C200)))</f>
        <v>12</v>
      </c>
      <c r="E208" s="100">
        <f t="shared" ref="E208" si="277">IF(E207=1,$D196,IF(E207&gt;$D204,0,D208*(1+D200)))</f>
        <v>12.600000000000001</v>
      </c>
      <c r="F208" s="100">
        <f t="shared" ref="F208" si="278">IF(F207=1,$D196,IF(F207&gt;$D204,0,E208*(1+E200)))</f>
        <v>13.230000000000002</v>
      </c>
      <c r="G208" s="100">
        <f t="shared" ref="G208" si="279">IF(G207=1,$D196,IF(G207&gt;$D204,0,F208*(1+F200)))</f>
        <v>13.891500000000002</v>
      </c>
      <c r="H208" s="100">
        <f t="shared" ref="H208" si="280">IF(H207=1,$D196,IF(H207&gt;$D204,0,G208*(1+G200)))</f>
        <v>14.586075000000003</v>
      </c>
      <c r="I208" s="100">
        <f t="shared" ref="I208" si="281">IF(I207=1,$D196,IF(I207&gt;$D204,0,H208*(1+H200)))</f>
        <v>0</v>
      </c>
      <c r="J208" s="100">
        <f t="shared" ref="J208" si="282">IF(J207=1,$D196,IF(J207&gt;$D204,0,I208*(1+I200)))</f>
        <v>0</v>
      </c>
      <c r="K208" s="100">
        <f t="shared" ref="K208" si="283">IF(K207=1,$D196,IF(K207&gt;$D204,0,J208*(1+J200)))</f>
        <v>0</v>
      </c>
      <c r="L208" s="100">
        <f t="shared" ref="L208" si="284">IF(L207=1,$D196,IF(L207&gt;$D204,0,K208*(1+K200)))</f>
        <v>0</v>
      </c>
    </row>
    <row r="210" spans="1:26" x14ac:dyDescent="0.15">
      <c r="B210" t="s">
        <v>152</v>
      </c>
      <c r="C210" t="s">
        <v>174</v>
      </c>
      <c r="D210" s="99">
        <v>1</v>
      </c>
      <c r="E210" s="86">
        <v>2</v>
      </c>
      <c r="F210" s="86">
        <v>3</v>
      </c>
      <c r="G210" s="86">
        <v>4</v>
      </c>
      <c r="H210" s="86">
        <v>5</v>
      </c>
      <c r="I210" s="86">
        <v>6</v>
      </c>
      <c r="J210" s="86">
        <v>7</v>
      </c>
      <c r="K210" s="86">
        <v>8</v>
      </c>
      <c r="L210" s="86">
        <v>9</v>
      </c>
    </row>
    <row r="211" spans="1:26" x14ac:dyDescent="0.15">
      <c r="C211" t="s">
        <v>181</v>
      </c>
      <c r="D211" s="100">
        <f>IF(D207=1,$D196,IF(D207&gt;$D204,0,IF(MOD(D207,$D198)=1,D201,D201)))</f>
        <v>12</v>
      </c>
      <c r="E211" s="100">
        <f t="shared" ref="E211:L211" si="285">IF(E207=1,$D196,IF(E207&gt;$D204,0,IF(MOD(E207,$D198)=1,E201,E201)))</f>
        <v>24.150000000000002</v>
      </c>
      <c r="F211" s="100">
        <f t="shared" si="285"/>
        <v>24.150000000000002</v>
      </c>
      <c r="G211" s="100">
        <f t="shared" si="285"/>
        <v>24.150000000000002</v>
      </c>
      <c r="H211" s="100">
        <f t="shared" si="285"/>
        <v>0</v>
      </c>
      <c r="I211" s="100">
        <f t="shared" si="285"/>
        <v>0</v>
      </c>
      <c r="J211" s="100">
        <f t="shared" si="285"/>
        <v>0</v>
      </c>
      <c r="K211" s="100">
        <f t="shared" si="285"/>
        <v>0</v>
      </c>
      <c r="L211" s="100">
        <f t="shared" si="285"/>
        <v>0</v>
      </c>
    </row>
    <row r="212" spans="1:26" x14ac:dyDescent="0.15">
      <c r="C212" t="s">
        <v>183</v>
      </c>
      <c r="D212" s="103">
        <f>D202</f>
        <v>42491</v>
      </c>
      <c r="E212" s="103">
        <f>EDATE(D212,1)</f>
        <v>42522</v>
      </c>
      <c r="F212" s="103">
        <f t="shared" ref="F212" si="286">EDATE(E212,1)</f>
        <v>42552</v>
      </c>
      <c r="G212" s="103">
        <f t="shared" ref="G212" si="287">EDATE(F212,1)</f>
        <v>42583</v>
      </c>
      <c r="H212" s="103">
        <f t="shared" ref="H212" si="288">EDATE(G212,1)</f>
        <v>42614</v>
      </c>
      <c r="I212" s="103">
        <f t="shared" ref="I212" si="289">EDATE(H212,1)</f>
        <v>42644</v>
      </c>
      <c r="J212" s="103">
        <f t="shared" ref="J212" si="290">EDATE(I212,1)</f>
        <v>42675</v>
      </c>
      <c r="K212" s="103">
        <f t="shared" ref="K212" si="291">EDATE(J212,1)</f>
        <v>42705</v>
      </c>
      <c r="L212" s="103">
        <f t="shared" ref="L212" si="292">EDATE(K212,1)</f>
        <v>42736</v>
      </c>
    </row>
    <row r="213" spans="1:26" x14ac:dyDescent="0.15">
      <c r="C213" t="s">
        <v>181</v>
      </c>
      <c r="D213" s="100">
        <f t="shared" ref="D213:L213" ca="1" si="293">IF(D212&gt;EDATE($D203,12),0,OFFSET($D211,0,ROUNDDOWN(DATEDIF($D202,D212,"m")/12,0)))</f>
        <v>12</v>
      </c>
      <c r="E213" s="100">
        <f t="shared" ca="1" si="293"/>
        <v>12</v>
      </c>
      <c r="F213" s="100">
        <f t="shared" ca="1" si="293"/>
        <v>12</v>
      </c>
      <c r="G213" s="100">
        <f t="shared" ca="1" si="293"/>
        <v>12</v>
      </c>
      <c r="H213" s="100">
        <f t="shared" ca="1" si="293"/>
        <v>12</v>
      </c>
      <c r="I213" s="100">
        <f t="shared" ca="1" si="293"/>
        <v>12</v>
      </c>
      <c r="J213" s="100">
        <f t="shared" ca="1" si="293"/>
        <v>12</v>
      </c>
      <c r="K213" s="100">
        <f t="shared" ca="1" si="293"/>
        <v>12</v>
      </c>
      <c r="L213" s="100">
        <f t="shared" ca="1" si="293"/>
        <v>12</v>
      </c>
    </row>
    <row r="215" spans="1:26" x14ac:dyDescent="0.15">
      <c r="A215" t="s">
        <v>366</v>
      </c>
      <c r="B215" t="s">
        <v>153</v>
      </c>
      <c r="C215" t="s">
        <v>171</v>
      </c>
      <c r="D215" s="96">
        <f>D68</f>
        <v>23</v>
      </c>
    </row>
    <row r="216" spans="1:26" x14ac:dyDescent="0.15">
      <c r="C216" t="s">
        <v>339</v>
      </c>
      <c r="D216" s="88" t="s">
        <v>341</v>
      </c>
    </row>
    <row r="217" spans="1:26" x14ac:dyDescent="0.15">
      <c r="C217" t="s">
        <v>23</v>
      </c>
      <c r="D217" s="88">
        <v>2</v>
      </c>
      <c r="E217" t="s">
        <v>342</v>
      </c>
    </row>
    <row r="218" spans="1:26" x14ac:dyDescent="0.15">
      <c r="C218" t="s">
        <v>174</v>
      </c>
      <c r="D218" s="99">
        <v>1</v>
      </c>
      <c r="E218" s="86">
        <v>2</v>
      </c>
      <c r="F218" s="86">
        <v>3</v>
      </c>
      <c r="G218" s="86">
        <v>4</v>
      </c>
      <c r="H218" s="86">
        <v>5</v>
      </c>
      <c r="I218" s="86">
        <v>6</v>
      </c>
      <c r="J218" s="86">
        <v>7</v>
      </c>
      <c r="K218" s="86">
        <v>8</v>
      </c>
      <c r="L218" s="86">
        <v>9</v>
      </c>
    </row>
    <row r="219" spans="1:26" x14ac:dyDescent="0.15">
      <c r="C219" t="s">
        <v>27</v>
      </c>
      <c r="D219" s="87">
        <v>0.05</v>
      </c>
      <c r="E219" s="126">
        <v>0.05</v>
      </c>
      <c r="F219" s="126">
        <v>0.05</v>
      </c>
      <c r="G219" s="126">
        <v>0.05</v>
      </c>
      <c r="H219" s="126">
        <v>0.05</v>
      </c>
      <c r="I219" s="126">
        <v>0.05</v>
      </c>
      <c r="J219" s="126">
        <v>0.05</v>
      </c>
      <c r="K219" s="126">
        <v>0.05</v>
      </c>
      <c r="L219" s="126">
        <v>0.05</v>
      </c>
      <c r="M219">
        <v>0.05</v>
      </c>
      <c r="N219">
        <v>0.05</v>
      </c>
      <c r="O219">
        <v>0.05</v>
      </c>
      <c r="P219">
        <v>0.05</v>
      </c>
      <c r="Q219">
        <v>0.05</v>
      </c>
      <c r="R219">
        <v>0.05</v>
      </c>
      <c r="S219">
        <v>0.05</v>
      </c>
      <c r="T219">
        <v>0.05</v>
      </c>
      <c r="U219">
        <v>0.05</v>
      </c>
      <c r="V219">
        <v>0.05</v>
      </c>
      <c r="W219">
        <v>0.05</v>
      </c>
      <c r="X219">
        <v>0.05</v>
      </c>
      <c r="Y219">
        <v>0.05</v>
      </c>
      <c r="Z219">
        <v>0.05</v>
      </c>
    </row>
    <row r="220" spans="1:26" x14ac:dyDescent="0.15">
      <c r="C220" t="s">
        <v>177</v>
      </c>
      <c r="D220" s="96">
        <v>23</v>
      </c>
      <c r="E220" s="125">
        <v>24.150000000000002</v>
      </c>
      <c r="F220" s="125">
        <v>24.150000000000002</v>
      </c>
      <c r="G220" s="96">
        <v>24.150000000000002</v>
      </c>
      <c r="H220" s="125">
        <v>0</v>
      </c>
      <c r="I220" s="125">
        <v>0</v>
      </c>
      <c r="J220" s="96">
        <v>0</v>
      </c>
      <c r="K220" s="125">
        <v>0</v>
      </c>
      <c r="L220" s="125">
        <v>0</v>
      </c>
      <c r="M220" s="60">
        <v>0</v>
      </c>
      <c r="N220" s="60">
        <v>0</v>
      </c>
      <c r="O220" s="6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15">
      <c r="C221" t="s">
        <v>89</v>
      </c>
      <c r="D221" s="104">
        <v>43586</v>
      </c>
    </row>
    <row r="222" spans="1:26" x14ac:dyDescent="0.15">
      <c r="C222" t="s">
        <v>90</v>
      </c>
      <c r="D222" s="104">
        <v>44531</v>
      </c>
    </row>
    <row r="223" spans="1:26" x14ac:dyDescent="0.15">
      <c r="C223" t="s">
        <v>182</v>
      </c>
      <c r="D223" s="106">
        <f>ROUNDUP((DATEDIF(D221,D222,"m")+12)/12,0)</f>
        <v>4</v>
      </c>
    </row>
    <row r="224" spans="1:26" x14ac:dyDescent="0.15">
      <c r="C224" t="s">
        <v>345</v>
      </c>
      <c r="D224" s="106" t="s">
        <v>41</v>
      </c>
    </row>
    <row r="226" spans="1:26" x14ac:dyDescent="0.15">
      <c r="B226" t="s">
        <v>221</v>
      </c>
      <c r="C226" t="s">
        <v>174</v>
      </c>
      <c r="D226" s="99">
        <v>1</v>
      </c>
      <c r="E226" s="86">
        <v>2</v>
      </c>
      <c r="F226" s="86">
        <v>3</v>
      </c>
      <c r="G226" s="86">
        <v>4</v>
      </c>
      <c r="H226" s="86">
        <v>5</v>
      </c>
      <c r="I226" s="86">
        <v>6</v>
      </c>
      <c r="J226" s="86">
        <v>7</v>
      </c>
      <c r="K226" s="86">
        <v>8</v>
      </c>
      <c r="L226" s="86">
        <v>9</v>
      </c>
    </row>
    <row r="227" spans="1:26" x14ac:dyDescent="0.15">
      <c r="C227" t="s">
        <v>181</v>
      </c>
      <c r="D227" s="100">
        <f>IF(D226=1,$D215,IF(D226&gt;$D223,0,IF(MOD(D226,$D217)=1,D220,C227*(1+C219))))</f>
        <v>23</v>
      </c>
      <c r="E227" s="100">
        <f t="shared" ref="E227" si="294">IF(E226=1,$D215,IF(E226&gt;$D223,0,IF(MOD(E226,$D217)=1,E220,D227*(1+D219))))</f>
        <v>24.150000000000002</v>
      </c>
      <c r="F227" s="100">
        <f t="shared" ref="F227" si="295">IF(F226=1,$D215,IF(F226&gt;$D223,0,IF(MOD(F226,$D217)=1,F220,E227*(1+E219))))</f>
        <v>24.150000000000002</v>
      </c>
      <c r="G227" s="100">
        <f t="shared" ref="G227" si="296">IF(G226=1,$D215,IF(G226&gt;$D223,0,IF(MOD(G226,$D217)=1,G220,F227*(1+F219))))</f>
        <v>25.357500000000002</v>
      </c>
      <c r="H227" s="100">
        <f t="shared" ref="H227" si="297">IF(H226=1,$D215,IF(H226&gt;$D223,0,IF(MOD(H226,$D217)=1,H220,G227*(1+G219))))</f>
        <v>0</v>
      </c>
      <c r="I227" s="100">
        <f t="shared" ref="I227" si="298">IF(I226=1,$D215,IF(I226&gt;$D223,0,IF(MOD(I226,$D217)=1,I220,H227*(1+H219))))</f>
        <v>0</v>
      </c>
      <c r="J227" s="100">
        <f t="shared" ref="J227" si="299">IF(J226=1,$D215,IF(J226&gt;$D223,0,IF(MOD(J226,$D217)=1,J220,I227*(1+I219))))</f>
        <v>0</v>
      </c>
      <c r="K227" s="100">
        <f t="shared" ref="K227" si="300">IF(K226=1,$D215,IF(K226&gt;$D223,0,IF(MOD(K226,$D217)=1,K220,J227*(1+J219))))</f>
        <v>0</v>
      </c>
      <c r="L227" s="100">
        <f t="shared" ref="L227" si="301">IF(L226=1,$D215,IF(L226&gt;$D223,0,IF(MOD(L226,$D217)=1,L220,K227*(1+K219))))</f>
        <v>0</v>
      </c>
    </row>
    <row r="229" spans="1:26" x14ac:dyDescent="0.15">
      <c r="B229" t="s">
        <v>152</v>
      </c>
      <c r="C229" t="s">
        <v>174</v>
      </c>
      <c r="D229" s="99">
        <v>1</v>
      </c>
      <c r="E229" s="86">
        <v>2</v>
      </c>
      <c r="F229" s="86">
        <v>3</v>
      </c>
      <c r="G229" s="86">
        <v>4</v>
      </c>
      <c r="H229" s="86">
        <v>5</v>
      </c>
      <c r="I229" s="86">
        <v>6</v>
      </c>
      <c r="J229" s="86">
        <v>7</v>
      </c>
      <c r="K229" s="86">
        <v>8</v>
      </c>
      <c r="L229" s="86">
        <v>9</v>
      </c>
    </row>
    <row r="230" spans="1:26" x14ac:dyDescent="0.15">
      <c r="C230" t="s">
        <v>181</v>
      </c>
      <c r="D230" s="100">
        <f>IF(D229=1,$D215,IF(D229&gt;$D223,0,IF(MOD(D229,$D217)=1,D227,C230)))</f>
        <v>23</v>
      </c>
      <c r="E230" s="100">
        <f t="shared" ref="E230:K230" si="302">IF(E229=1,$D215,IF(E229&gt;$D223,0,IF(MOD(E229,$D217)=1,E227,D230)))</f>
        <v>23</v>
      </c>
      <c r="F230" s="100">
        <f t="shared" si="302"/>
        <v>24.150000000000002</v>
      </c>
      <c r="G230" s="100">
        <f t="shared" si="302"/>
        <v>24.150000000000002</v>
      </c>
      <c r="H230" s="100">
        <f t="shared" si="302"/>
        <v>0</v>
      </c>
      <c r="I230" s="100">
        <f t="shared" si="302"/>
        <v>0</v>
      </c>
      <c r="J230" s="100">
        <f t="shared" si="302"/>
        <v>0</v>
      </c>
      <c r="K230" s="100">
        <f t="shared" si="302"/>
        <v>0</v>
      </c>
      <c r="L230" s="100">
        <f>IF(L229=1,$D215,IF(L229&gt;$D223,0,IF(MOD(L229,$D217)=1,L227,K230)))</f>
        <v>0</v>
      </c>
    </row>
    <row r="231" spans="1:26" x14ac:dyDescent="0.15">
      <c r="C231" t="s">
        <v>183</v>
      </c>
      <c r="D231" s="103">
        <f>D221</f>
        <v>43586</v>
      </c>
      <c r="E231" s="103">
        <f>EDATE(D231,1)</f>
        <v>43617</v>
      </c>
      <c r="F231" s="103">
        <f t="shared" ref="F231" si="303">EDATE(E231,1)</f>
        <v>43647</v>
      </c>
      <c r="G231" s="103">
        <f t="shared" ref="G231" si="304">EDATE(F231,1)</f>
        <v>43678</v>
      </c>
      <c r="H231" s="103">
        <f t="shared" ref="H231" si="305">EDATE(G231,1)</f>
        <v>43709</v>
      </c>
      <c r="I231" s="103">
        <f t="shared" ref="I231" si="306">EDATE(H231,1)</f>
        <v>43739</v>
      </c>
      <c r="J231" s="103">
        <f t="shared" ref="J231" si="307">EDATE(I231,1)</f>
        <v>43770</v>
      </c>
      <c r="K231" s="103">
        <f t="shared" ref="K231" si="308">EDATE(J231,1)</f>
        <v>43800</v>
      </c>
      <c r="L231" s="103">
        <f t="shared" ref="L231" si="309">EDATE(K231,1)</f>
        <v>43831</v>
      </c>
    </row>
    <row r="232" spans="1:26" x14ac:dyDescent="0.15">
      <c r="C232" t="s">
        <v>181</v>
      </c>
      <c r="D232" s="100">
        <f t="shared" ref="D232:L232" ca="1" si="310">IF(D231&gt;EDATE($D222,12),0,OFFSET($D230,0,ROUNDDOWN(DATEDIF($D221,D231,"m")/12,0)))</f>
        <v>23</v>
      </c>
      <c r="E232" s="100">
        <f t="shared" ca="1" si="310"/>
        <v>23</v>
      </c>
      <c r="F232" s="100">
        <f t="shared" ca="1" si="310"/>
        <v>23</v>
      </c>
      <c r="G232" s="100">
        <f t="shared" ca="1" si="310"/>
        <v>23</v>
      </c>
      <c r="H232" s="100">
        <f t="shared" ca="1" si="310"/>
        <v>23</v>
      </c>
      <c r="I232" s="100">
        <f t="shared" ca="1" si="310"/>
        <v>23</v>
      </c>
      <c r="J232" s="100">
        <f t="shared" ca="1" si="310"/>
        <v>23</v>
      </c>
      <c r="K232" s="100">
        <f t="shared" ca="1" si="310"/>
        <v>23</v>
      </c>
      <c r="L232" s="100">
        <f t="shared" ca="1" si="310"/>
        <v>23</v>
      </c>
    </row>
    <row r="233" spans="1:26" x14ac:dyDescent="0.15">
      <c r="D233" s="100"/>
      <c r="E233" s="100"/>
      <c r="F233" s="100"/>
      <c r="G233" s="100"/>
      <c r="H233" s="100"/>
      <c r="I233" s="100"/>
      <c r="J233" s="100"/>
      <c r="K233" s="100"/>
      <c r="L233" s="100"/>
    </row>
    <row r="234" spans="1:26" x14ac:dyDescent="0.15">
      <c r="A234" t="s">
        <v>367</v>
      </c>
      <c r="B234" t="s">
        <v>153</v>
      </c>
      <c r="C234" t="s">
        <v>171</v>
      </c>
      <c r="D234" s="96">
        <v>12</v>
      </c>
    </row>
    <row r="235" spans="1:26" x14ac:dyDescent="0.15">
      <c r="C235" t="s">
        <v>339</v>
      </c>
      <c r="D235" s="88" t="s">
        <v>341</v>
      </c>
    </row>
    <row r="236" spans="1:26" x14ac:dyDescent="0.15">
      <c r="C236" t="s">
        <v>23</v>
      </c>
      <c r="D236" s="88">
        <v>2</v>
      </c>
      <c r="E236" t="s">
        <v>342</v>
      </c>
    </row>
    <row r="237" spans="1:26" x14ac:dyDescent="0.15">
      <c r="C237" t="s">
        <v>174</v>
      </c>
      <c r="D237" s="99">
        <v>1</v>
      </c>
      <c r="E237" s="86">
        <v>2</v>
      </c>
      <c r="F237" s="86">
        <v>3</v>
      </c>
      <c r="G237" s="86">
        <v>4</v>
      </c>
      <c r="H237" s="86">
        <v>5</v>
      </c>
      <c r="I237" s="86">
        <v>6</v>
      </c>
      <c r="J237" s="86">
        <v>7</v>
      </c>
      <c r="K237" s="86">
        <v>8</v>
      </c>
      <c r="L237" s="86">
        <v>9</v>
      </c>
    </row>
    <row r="238" spans="1:26" x14ac:dyDescent="0.15">
      <c r="C238" t="s">
        <v>27</v>
      </c>
      <c r="D238" s="87">
        <v>0.05</v>
      </c>
      <c r="E238" s="126">
        <v>0.04</v>
      </c>
      <c r="F238" s="126">
        <v>0.04</v>
      </c>
      <c r="G238" s="126">
        <v>0.05</v>
      </c>
      <c r="H238" s="126">
        <v>0.05</v>
      </c>
      <c r="I238" s="126">
        <v>0.03</v>
      </c>
      <c r="J238" s="126">
        <v>0.03</v>
      </c>
      <c r="K238" s="126">
        <v>0.03</v>
      </c>
      <c r="L238" s="126">
        <v>0.03</v>
      </c>
    </row>
    <row r="239" spans="1:26" x14ac:dyDescent="0.15">
      <c r="C239" t="s">
        <v>177</v>
      </c>
      <c r="D239" s="96">
        <v>15</v>
      </c>
      <c r="E239" s="125">
        <v>15.75</v>
      </c>
      <c r="F239" s="125">
        <v>15.450000000000001</v>
      </c>
      <c r="G239" s="96">
        <v>15.85</v>
      </c>
      <c r="H239" s="125">
        <v>16.074999999999999</v>
      </c>
      <c r="I239" s="125">
        <v>16.3</v>
      </c>
      <c r="J239" s="96">
        <v>16.524999999999999</v>
      </c>
      <c r="K239" s="125">
        <v>16.75</v>
      </c>
      <c r="L239" s="125">
        <v>16.975000000000001</v>
      </c>
      <c r="M239" s="60">
        <v>0</v>
      </c>
      <c r="N239" s="60">
        <v>0</v>
      </c>
      <c r="O239" s="6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15">
      <c r="C240" t="s">
        <v>89</v>
      </c>
      <c r="D240" s="104">
        <v>42491</v>
      </c>
    </row>
    <row r="241" spans="1:12" x14ac:dyDescent="0.15">
      <c r="C241" t="s">
        <v>90</v>
      </c>
      <c r="D241" s="104">
        <v>43709</v>
      </c>
    </row>
    <row r="242" spans="1:12" x14ac:dyDescent="0.15">
      <c r="C242" t="s">
        <v>182</v>
      </c>
      <c r="D242" s="106">
        <f>ROUNDUP((DATEDIF(D240,D241,"m")+12)/12,0)</f>
        <v>5</v>
      </c>
    </row>
    <row r="243" spans="1:12" x14ac:dyDescent="0.15">
      <c r="C243" t="s">
        <v>345</v>
      </c>
      <c r="D243" s="106" t="s">
        <v>114</v>
      </c>
    </row>
    <row r="245" spans="1:12" x14ac:dyDescent="0.15">
      <c r="B245" t="s">
        <v>221</v>
      </c>
      <c r="C245" t="s">
        <v>174</v>
      </c>
      <c r="D245" s="99">
        <v>1</v>
      </c>
      <c r="E245" s="86">
        <v>2</v>
      </c>
      <c r="F245" s="86">
        <v>3</v>
      </c>
      <c r="G245" s="86">
        <v>4</v>
      </c>
      <c r="H245" s="86">
        <v>5</v>
      </c>
      <c r="I245" s="86">
        <v>6</v>
      </c>
      <c r="J245" s="86">
        <v>7</v>
      </c>
      <c r="K245" s="86">
        <v>8</v>
      </c>
      <c r="L245" s="86">
        <v>9</v>
      </c>
    </row>
    <row r="246" spans="1:12" x14ac:dyDescent="0.15">
      <c r="C246" t="s">
        <v>181</v>
      </c>
      <c r="D246" s="100">
        <f t="shared" ref="D246:E246" si="311">IF(D245=1,$D234,IF(D245&gt;$D242,0,C246*(1+C238)))</f>
        <v>12</v>
      </c>
      <c r="E246" s="100">
        <f t="shared" si="311"/>
        <v>12.600000000000001</v>
      </c>
      <c r="F246" s="100">
        <f>IF(F245=1,$D234,IF(F245&gt;$D242,0,E246*(1+E238)))</f>
        <v>13.104000000000003</v>
      </c>
      <c r="G246" s="100">
        <f t="shared" ref="G246:L246" si="312">IF(G245=1,$D234,IF(G245&gt;$D242,0,F246*(1+F238)))</f>
        <v>13.628160000000003</v>
      </c>
      <c r="H246" s="100">
        <f t="shared" si="312"/>
        <v>14.309568000000004</v>
      </c>
      <c r="I246" s="100">
        <f t="shared" si="312"/>
        <v>0</v>
      </c>
      <c r="J246" s="100">
        <f t="shared" si="312"/>
        <v>0</v>
      </c>
      <c r="K246" s="100">
        <f t="shared" si="312"/>
        <v>0</v>
      </c>
      <c r="L246" s="100">
        <f t="shared" si="312"/>
        <v>0</v>
      </c>
    </row>
    <row r="248" spans="1:12" x14ac:dyDescent="0.15">
      <c r="B248" t="s">
        <v>152</v>
      </c>
      <c r="C248" t="s">
        <v>174</v>
      </c>
      <c r="D248" s="99">
        <v>1</v>
      </c>
      <c r="E248" s="86">
        <v>2</v>
      </c>
      <c r="F248" s="86">
        <v>3</v>
      </c>
      <c r="G248" s="86">
        <v>4</v>
      </c>
      <c r="H248" s="86">
        <v>5</v>
      </c>
      <c r="I248" s="86">
        <v>6</v>
      </c>
      <c r="J248" s="86">
        <v>7</v>
      </c>
      <c r="K248" s="86">
        <v>8</v>
      </c>
      <c r="L248" s="86">
        <v>9</v>
      </c>
    </row>
    <row r="249" spans="1:12" x14ac:dyDescent="0.15">
      <c r="C249" t="s">
        <v>181</v>
      </c>
      <c r="D249" s="100">
        <f>IF(D248=1,$D234,IF(D248&gt;$D242,0,IF(MOD(D248,$D236)=1,D246,C249)))</f>
        <v>12</v>
      </c>
      <c r="E249" s="100">
        <f t="shared" ref="E249" si="313">IF(E248=1,$D234,IF(E248&gt;$D242,0,IF(MOD(E248,$D236)=1,E246,D249)))</f>
        <v>12</v>
      </c>
      <c r="F249" s="100">
        <f t="shared" ref="F249" si="314">IF(F248=1,$D234,IF(F248&gt;$D242,0,IF(MOD(F248,$D236)=1,F246,E249)))</f>
        <v>13.104000000000003</v>
      </c>
      <c r="G249" s="100">
        <f t="shared" ref="G249" si="315">IF(G248=1,$D234,IF(G248&gt;$D242,0,IF(MOD(G248,$D236)=1,G246,F249)))</f>
        <v>13.104000000000003</v>
      </c>
      <c r="H249" s="100">
        <f t="shared" ref="H249" si="316">IF(H248=1,$D234,IF(H248&gt;$D242,0,IF(MOD(H248,$D236)=1,H246,G249)))</f>
        <v>14.309568000000004</v>
      </c>
      <c r="I249" s="100">
        <f t="shared" ref="I249" si="317">IF(I248=1,$D234,IF(I248&gt;$D242,0,IF(MOD(I248,$D236)=1,I246,H249)))</f>
        <v>0</v>
      </c>
      <c r="J249" s="100">
        <f t="shared" ref="J249" si="318">IF(J248=1,$D234,IF(J248&gt;$D242,0,IF(MOD(J248,$D236)=1,J246,I249)))</f>
        <v>0</v>
      </c>
      <c r="K249" s="100">
        <f t="shared" ref="K249" si="319">IF(K248=1,$D234,IF(K248&gt;$D242,0,IF(MOD(K248,$D236)=1,K246,J249)))</f>
        <v>0</v>
      </c>
      <c r="L249" s="100">
        <f>IF(L248=1,$D234,IF(L248&gt;$D242,0,IF(MOD(L248,$D236)=1,L246,K249)))</f>
        <v>0</v>
      </c>
    </row>
    <row r="250" spans="1:12" x14ac:dyDescent="0.15">
      <c r="C250" t="s">
        <v>183</v>
      </c>
      <c r="D250" s="103">
        <f>D240</f>
        <v>42491</v>
      </c>
      <c r="E250" s="103">
        <f>EDATE(D250,1)</f>
        <v>42522</v>
      </c>
      <c r="F250" s="103">
        <f t="shared" ref="F250" si="320">EDATE(E250,1)</f>
        <v>42552</v>
      </c>
      <c r="G250" s="103">
        <f t="shared" ref="G250" si="321">EDATE(F250,1)</f>
        <v>42583</v>
      </c>
      <c r="H250" s="103">
        <f t="shared" ref="H250" si="322">EDATE(G250,1)</f>
        <v>42614</v>
      </c>
      <c r="I250" s="103">
        <f t="shared" ref="I250" si="323">EDATE(H250,1)</f>
        <v>42644</v>
      </c>
      <c r="J250" s="103">
        <f t="shared" ref="J250" si="324">EDATE(I250,1)</f>
        <v>42675</v>
      </c>
      <c r="K250" s="103">
        <f t="shared" ref="K250" si="325">EDATE(J250,1)</f>
        <v>42705</v>
      </c>
      <c r="L250" s="103">
        <f t="shared" ref="L250" si="326">EDATE(K250,1)</f>
        <v>42736</v>
      </c>
    </row>
    <row r="251" spans="1:12" x14ac:dyDescent="0.15">
      <c r="C251" t="s">
        <v>181</v>
      </c>
      <c r="D251" s="100">
        <f t="shared" ref="D251:L251" ca="1" si="327">IF(D250&gt;EDATE($D241,12),0,OFFSET($D249,0,ROUNDDOWN(DATEDIF($D240,D250,"m")/12,0)))</f>
        <v>12</v>
      </c>
      <c r="E251" s="100">
        <f t="shared" ca="1" si="327"/>
        <v>12</v>
      </c>
      <c r="F251" s="100">
        <f t="shared" ca="1" si="327"/>
        <v>12</v>
      </c>
      <c r="G251" s="100">
        <f t="shared" ca="1" si="327"/>
        <v>12</v>
      </c>
      <c r="H251" s="100">
        <f t="shared" ca="1" si="327"/>
        <v>12</v>
      </c>
      <c r="I251" s="100">
        <f t="shared" ca="1" si="327"/>
        <v>12</v>
      </c>
      <c r="J251" s="100">
        <f t="shared" ca="1" si="327"/>
        <v>12</v>
      </c>
      <c r="K251" s="100">
        <f t="shared" ca="1" si="327"/>
        <v>12</v>
      </c>
      <c r="L251" s="100">
        <f t="shared" ca="1" si="327"/>
        <v>12</v>
      </c>
    </row>
    <row r="252" spans="1:12" x14ac:dyDescent="0.15">
      <c r="D252" s="100"/>
      <c r="E252" s="100"/>
      <c r="F252" s="100"/>
      <c r="G252" s="100"/>
      <c r="H252" s="100"/>
      <c r="I252" s="100"/>
      <c r="J252" s="100"/>
      <c r="K252" s="100"/>
      <c r="L252" s="100"/>
    </row>
    <row r="254" spans="1:12" s="78" customFormat="1" x14ac:dyDescent="0.15">
      <c r="A254" s="78" t="s">
        <v>187</v>
      </c>
      <c r="D254" s="89"/>
    </row>
    <row r="255" spans="1:12" s="1" customFormat="1" x14ac:dyDescent="0.15">
      <c r="B255" s="2" t="s">
        <v>153</v>
      </c>
      <c r="C255" t="s">
        <v>89</v>
      </c>
      <c r="D255" s="104">
        <v>43586</v>
      </c>
    </row>
    <row r="256" spans="1:12" s="1" customFormat="1" x14ac:dyDescent="0.15">
      <c r="C256" t="s">
        <v>90</v>
      </c>
      <c r="D256" s="104">
        <v>44531</v>
      </c>
    </row>
    <row r="257" spans="1:96" s="3" customFormat="1" x14ac:dyDescent="0.15">
      <c r="A257" s="2"/>
      <c r="C257" s="2" t="s">
        <v>183</v>
      </c>
      <c r="D257" s="104">
        <f>D255</f>
        <v>43586</v>
      </c>
      <c r="E257" s="104">
        <f>EDATE(D257,1)</f>
        <v>43617</v>
      </c>
      <c r="F257" s="104">
        <f t="shared" ref="F257:AN257" si="328">EDATE(E257,1)</f>
        <v>43647</v>
      </c>
      <c r="G257" s="104">
        <f t="shared" si="328"/>
        <v>43678</v>
      </c>
      <c r="H257" s="104">
        <f t="shared" si="328"/>
        <v>43709</v>
      </c>
      <c r="I257" s="104">
        <f t="shared" si="328"/>
        <v>43739</v>
      </c>
      <c r="J257" s="104">
        <f t="shared" si="328"/>
        <v>43770</v>
      </c>
      <c r="K257" s="104">
        <f t="shared" si="328"/>
        <v>43800</v>
      </c>
      <c r="L257" s="104">
        <f t="shared" si="328"/>
        <v>43831</v>
      </c>
      <c r="M257" s="104">
        <f t="shared" si="328"/>
        <v>43862</v>
      </c>
      <c r="N257" s="104">
        <f t="shared" si="328"/>
        <v>43891</v>
      </c>
      <c r="O257" s="104">
        <f t="shared" si="328"/>
        <v>43922</v>
      </c>
      <c r="P257" s="104">
        <f t="shared" si="328"/>
        <v>43952</v>
      </c>
      <c r="Q257" s="104">
        <f t="shared" si="328"/>
        <v>43983</v>
      </c>
      <c r="R257" s="104">
        <f t="shared" si="328"/>
        <v>44013</v>
      </c>
      <c r="S257" s="104">
        <f t="shared" si="328"/>
        <v>44044</v>
      </c>
      <c r="T257" s="104">
        <f t="shared" si="328"/>
        <v>44075</v>
      </c>
      <c r="U257" s="104">
        <f t="shared" si="328"/>
        <v>44105</v>
      </c>
      <c r="V257" s="104">
        <f t="shared" si="328"/>
        <v>44136</v>
      </c>
      <c r="W257" s="104">
        <f t="shared" si="328"/>
        <v>44166</v>
      </c>
      <c r="X257" s="104">
        <f t="shared" si="328"/>
        <v>44197</v>
      </c>
      <c r="Y257" s="104">
        <f t="shared" si="328"/>
        <v>44228</v>
      </c>
      <c r="Z257" s="104">
        <f t="shared" si="328"/>
        <v>44256</v>
      </c>
      <c r="AA257" s="104">
        <f t="shared" si="328"/>
        <v>44287</v>
      </c>
      <c r="AB257" s="104">
        <f t="shared" si="328"/>
        <v>44317</v>
      </c>
      <c r="AC257" s="104">
        <f t="shared" si="328"/>
        <v>44348</v>
      </c>
      <c r="AD257" s="104">
        <f t="shared" si="328"/>
        <v>44378</v>
      </c>
      <c r="AE257" s="104">
        <f t="shared" si="328"/>
        <v>44409</v>
      </c>
      <c r="AF257" s="104">
        <f t="shared" si="328"/>
        <v>44440</v>
      </c>
      <c r="AG257" s="104">
        <f t="shared" si="328"/>
        <v>44470</v>
      </c>
      <c r="AH257" s="104">
        <f t="shared" si="328"/>
        <v>44501</v>
      </c>
      <c r="AI257" s="104">
        <f t="shared" si="328"/>
        <v>44531</v>
      </c>
      <c r="AJ257" s="104">
        <f t="shared" si="328"/>
        <v>44562</v>
      </c>
      <c r="AK257" s="104">
        <f t="shared" si="328"/>
        <v>44593</v>
      </c>
      <c r="AL257" s="104">
        <f t="shared" si="328"/>
        <v>44621</v>
      </c>
      <c r="AM257" s="104">
        <f t="shared" si="328"/>
        <v>44652</v>
      </c>
      <c r="AN257" s="104">
        <f t="shared" si="328"/>
        <v>44682</v>
      </c>
      <c r="AO257" s="104">
        <f t="shared" ref="AO257" si="329">EDATE(AN257,1)</f>
        <v>44713</v>
      </c>
      <c r="AP257" s="104">
        <f t="shared" ref="AP257" si="330">EDATE(AO257,1)</f>
        <v>44743</v>
      </c>
      <c r="AQ257" s="104">
        <f t="shared" ref="AQ257" si="331">EDATE(AP257,1)</f>
        <v>44774</v>
      </c>
      <c r="AR257" s="104">
        <f t="shared" ref="AR257" si="332">EDATE(AQ257,1)</f>
        <v>44805</v>
      </c>
      <c r="AS257" s="104">
        <f t="shared" ref="AS257" si="333">EDATE(AR257,1)</f>
        <v>44835</v>
      </c>
      <c r="AT257" s="104">
        <f t="shared" ref="AT257" si="334">EDATE(AS257,1)</f>
        <v>44866</v>
      </c>
      <c r="AU257" s="104">
        <f t="shared" ref="AU257" si="335">EDATE(AT257,1)</f>
        <v>44896</v>
      </c>
    </row>
    <row r="258" spans="1:96" s="3" customFormat="1" x14ac:dyDescent="0.15">
      <c r="A258" s="2"/>
      <c r="B258" s="2"/>
      <c r="C258" s="2" t="s">
        <v>181</v>
      </c>
      <c r="D258" s="101">
        <v>23</v>
      </c>
      <c r="E258" s="101">
        <v>23</v>
      </c>
      <c r="F258" s="101">
        <v>23</v>
      </c>
      <c r="G258" s="101">
        <v>23</v>
      </c>
      <c r="H258" s="101">
        <v>23</v>
      </c>
      <c r="I258" s="101">
        <v>23</v>
      </c>
      <c r="J258" s="101">
        <v>23</v>
      </c>
      <c r="K258" s="101">
        <v>23</v>
      </c>
      <c r="L258" s="101">
        <v>23</v>
      </c>
      <c r="M258" s="101">
        <v>23</v>
      </c>
      <c r="N258" s="101">
        <v>23</v>
      </c>
      <c r="O258" s="101">
        <v>23</v>
      </c>
      <c r="P258" s="101">
        <v>24.15</v>
      </c>
      <c r="Q258" s="101">
        <v>24.15</v>
      </c>
      <c r="R258" s="101">
        <v>24.15</v>
      </c>
      <c r="S258" s="101">
        <v>24.15</v>
      </c>
      <c r="T258" s="101">
        <v>24.15</v>
      </c>
      <c r="U258" s="101">
        <v>24.15</v>
      </c>
      <c r="V258" s="101">
        <v>24.15</v>
      </c>
      <c r="W258" s="101">
        <v>24.15</v>
      </c>
      <c r="X258" s="101">
        <v>24.15</v>
      </c>
      <c r="Y258" s="101">
        <v>24.15</v>
      </c>
      <c r="Z258" s="101">
        <v>24.15</v>
      </c>
      <c r="AA258" s="101">
        <v>24.15</v>
      </c>
      <c r="AB258" s="101">
        <v>25.36</v>
      </c>
      <c r="AC258" s="101">
        <v>25.36</v>
      </c>
      <c r="AD258" s="101">
        <v>25.36</v>
      </c>
      <c r="AE258" s="101">
        <v>25.36</v>
      </c>
      <c r="AF258" s="101">
        <v>25.36</v>
      </c>
      <c r="AG258" s="101">
        <v>25.36</v>
      </c>
      <c r="AH258" s="101">
        <v>25.36</v>
      </c>
      <c r="AI258" s="101">
        <v>25.36</v>
      </c>
      <c r="AJ258" s="101">
        <v>25.36</v>
      </c>
      <c r="AK258" s="101">
        <v>25.36</v>
      </c>
      <c r="AL258" s="101">
        <v>25.36</v>
      </c>
      <c r="AM258" s="101">
        <v>25.36</v>
      </c>
      <c r="AN258" s="101">
        <v>26.63</v>
      </c>
      <c r="AO258" s="101">
        <v>26.63</v>
      </c>
      <c r="AP258" s="101">
        <v>26.63</v>
      </c>
      <c r="AQ258" s="101">
        <v>26.63</v>
      </c>
      <c r="AR258" s="101">
        <v>26.63</v>
      </c>
      <c r="AS258" s="101">
        <v>26.63</v>
      </c>
      <c r="AT258" s="101">
        <v>26.63</v>
      </c>
      <c r="AU258" s="101">
        <v>26.63</v>
      </c>
      <c r="AV258" s="101"/>
      <c r="AW258" s="101"/>
      <c r="AX258" s="101"/>
      <c r="AY258" s="101"/>
    </row>
    <row r="259" spans="1:96" x14ac:dyDescent="0.15">
      <c r="A259" s="2"/>
      <c r="B259" s="2"/>
      <c r="C259" t="s">
        <v>3</v>
      </c>
      <c r="D259" s="98">
        <v>1000</v>
      </c>
    </row>
    <row r="260" spans="1:96" x14ac:dyDescent="0.15">
      <c r="C260" t="s">
        <v>185</v>
      </c>
      <c r="D260" s="98">
        <v>30.42</v>
      </c>
    </row>
    <row r="262" spans="1:96" x14ac:dyDescent="0.15">
      <c r="B262" t="s">
        <v>152</v>
      </c>
      <c r="C262" t="s">
        <v>188</v>
      </c>
      <c r="D262" s="112">
        <v>699660</v>
      </c>
      <c r="E262" s="112">
        <v>699660</v>
      </c>
      <c r="F262" s="112">
        <v>699660</v>
      </c>
      <c r="G262" s="112">
        <v>699660</v>
      </c>
      <c r="H262" s="112">
        <v>699660</v>
      </c>
      <c r="I262" s="112">
        <v>699660</v>
      </c>
      <c r="J262" s="112">
        <v>699660</v>
      </c>
      <c r="K262" s="112">
        <v>699660</v>
      </c>
      <c r="L262" s="112">
        <v>699660</v>
      </c>
      <c r="M262" s="112">
        <v>699660</v>
      </c>
      <c r="N262" s="112">
        <v>699660</v>
      </c>
      <c r="O262" s="112">
        <v>699660</v>
      </c>
      <c r="P262" s="112">
        <v>734643</v>
      </c>
      <c r="Q262" s="112">
        <v>734643</v>
      </c>
      <c r="R262" s="112">
        <v>734643</v>
      </c>
      <c r="S262" s="112">
        <v>734643</v>
      </c>
      <c r="T262" s="112">
        <v>734643</v>
      </c>
      <c r="U262" s="112">
        <v>734643</v>
      </c>
      <c r="V262" s="112">
        <v>734643</v>
      </c>
      <c r="W262" s="112">
        <v>734643</v>
      </c>
      <c r="X262" s="112">
        <v>734643</v>
      </c>
      <c r="Y262" s="112">
        <v>734643</v>
      </c>
      <c r="Z262" s="112">
        <v>734643</v>
      </c>
      <c r="AA262" s="112">
        <v>734643</v>
      </c>
      <c r="AB262" s="112">
        <v>771451.20000000007</v>
      </c>
      <c r="AC262" s="112">
        <v>771451.20000000007</v>
      </c>
      <c r="AD262" s="112">
        <v>771451.20000000007</v>
      </c>
      <c r="AE262" s="112">
        <v>771451.20000000007</v>
      </c>
      <c r="AF262" s="112">
        <v>771451.20000000007</v>
      </c>
      <c r="AG262" s="112">
        <v>771451.20000000007</v>
      </c>
      <c r="AH262" s="112">
        <v>771451.20000000007</v>
      </c>
      <c r="AI262" s="112">
        <v>771451.20000000007</v>
      </c>
      <c r="AJ262" s="112">
        <v>771451.20000000007</v>
      </c>
      <c r="AK262" s="112">
        <v>771451.20000000007</v>
      </c>
      <c r="AL262" s="112">
        <v>771451.20000000007</v>
      </c>
      <c r="AM262" s="112">
        <v>771451.20000000007</v>
      </c>
      <c r="AN262" s="112">
        <v>810084.60000000009</v>
      </c>
      <c r="AO262" s="112">
        <v>810084.60000000009</v>
      </c>
      <c r="AP262" s="112">
        <v>810084.60000000009</v>
      </c>
      <c r="AQ262" s="112">
        <v>810084.60000000009</v>
      </c>
      <c r="AR262" s="112">
        <v>810084.60000000009</v>
      </c>
      <c r="AS262" s="112">
        <v>810084.60000000009</v>
      </c>
      <c r="AT262" s="112">
        <v>810084.60000000009</v>
      </c>
      <c r="AU262" s="112">
        <v>810084.60000000009</v>
      </c>
    </row>
    <row r="265" spans="1:96" s="78" customFormat="1" x14ac:dyDescent="0.15">
      <c r="A265" s="78" t="s">
        <v>199</v>
      </c>
      <c r="D265" s="89"/>
    </row>
    <row r="266" spans="1:96" x14ac:dyDescent="0.15">
      <c r="B266" t="s">
        <v>153</v>
      </c>
      <c r="C266" t="s">
        <v>104</v>
      </c>
      <c r="D266" s="98" t="s">
        <v>5</v>
      </c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96" x14ac:dyDescent="0.15">
      <c r="C267" t="s">
        <v>183</v>
      </c>
      <c r="D267" s="107">
        <v>1</v>
      </c>
      <c r="E267" s="108">
        <v>2</v>
      </c>
      <c r="F267" s="107">
        <v>3</v>
      </c>
      <c r="G267" s="107">
        <v>4</v>
      </c>
      <c r="H267" s="107">
        <v>5</v>
      </c>
      <c r="I267" s="107">
        <v>6</v>
      </c>
      <c r="J267" s="107">
        <v>7</v>
      </c>
      <c r="K267" s="107">
        <v>8</v>
      </c>
      <c r="L267" s="107">
        <v>9</v>
      </c>
      <c r="M267" s="107">
        <v>10</v>
      </c>
      <c r="N267" s="107">
        <v>11</v>
      </c>
      <c r="O267" s="107">
        <v>12</v>
      </c>
      <c r="P267" s="107">
        <v>13</v>
      </c>
      <c r="Q267" s="107">
        <v>14</v>
      </c>
      <c r="R267" s="107">
        <v>15</v>
      </c>
      <c r="S267" s="107">
        <v>16</v>
      </c>
      <c r="T267" s="107">
        <v>17</v>
      </c>
      <c r="U267" s="107">
        <v>18</v>
      </c>
      <c r="V267" s="107">
        <v>19</v>
      </c>
      <c r="W267" s="107">
        <v>20</v>
      </c>
      <c r="X267" s="107">
        <v>21</v>
      </c>
      <c r="Y267" s="107">
        <v>22</v>
      </c>
      <c r="Z267" s="107">
        <v>23</v>
      </c>
      <c r="AA267" s="107">
        <v>24</v>
      </c>
      <c r="AB267" s="107">
        <v>25</v>
      </c>
      <c r="AC267" s="107">
        <v>26</v>
      </c>
      <c r="AD267" s="107">
        <v>27</v>
      </c>
      <c r="AE267" s="107">
        <v>28</v>
      </c>
      <c r="AF267" s="107">
        <v>29</v>
      </c>
      <c r="AG267" s="107">
        <v>30</v>
      </c>
      <c r="AH267" s="107">
        <v>31</v>
      </c>
      <c r="AI267" s="107">
        <v>32</v>
      </c>
      <c r="AJ267" s="107">
        <v>33</v>
      </c>
      <c r="AK267" s="107">
        <v>34</v>
      </c>
      <c r="AL267" s="107">
        <v>35</v>
      </c>
      <c r="AM267" s="107">
        <v>36</v>
      </c>
      <c r="AN267" s="107">
        <v>37</v>
      </c>
      <c r="AO267" s="107">
        <v>38</v>
      </c>
      <c r="AP267" s="107">
        <v>39</v>
      </c>
      <c r="AQ267" s="107">
        <v>40</v>
      </c>
      <c r="AR267" s="107">
        <v>41</v>
      </c>
      <c r="AS267" s="107">
        <v>42</v>
      </c>
      <c r="AT267" s="107">
        <v>43</v>
      </c>
      <c r="AU267" s="107">
        <v>44</v>
      </c>
      <c r="AV267" s="107">
        <v>45</v>
      </c>
      <c r="AW267" s="107">
        <v>46</v>
      </c>
      <c r="AX267" s="107">
        <v>47</v>
      </c>
      <c r="AY267" s="107">
        <v>48</v>
      </c>
      <c r="AZ267" s="107">
        <v>49</v>
      </c>
      <c r="BA267" s="107">
        <v>50</v>
      </c>
      <c r="BB267" s="107">
        <v>51</v>
      </c>
      <c r="BC267" s="107">
        <v>52</v>
      </c>
      <c r="BD267" s="107">
        <v>53</v>
      </c>
      <c r="BE267" s="107">
        <v>54</v>
      </c>
      <c r="BF267" s="107">
        <v>55</v>
      </c>
      <c r="BG267" s="107">
        <v>56</v>
      </c>
      <c r="BH267" s="107">
        <v>57</v>
      </c>
      <c r="BI267" s="107">
        <v>58</v>
      </c>
      <c r="BJ267" s="107">
        <v>59</v>
      </c>
      <c r="BK267" s="107">
        <v>60</v>
      </c>
    </row>
    <row r="268" spans="1:96" x14ac:dyDescent="0.15">
      <c r="C268" t="s">
        <v>28</v>
      </c>
      <c r="D268" s="97">
        <v>0.85</v>
      </c>
      <c r="E268" s="97">
        <v>0.85</v>
      </c>
      <c r="F268" s="97">
        <v>0.85</v>
      </c>
      <c r="G268" s="97">
        <v>0.85</v>
      </c>
      <c r="H268" s="97">
        <v>0.85</v>
      </c>
      <c r="I268" s="97">
        <v>0.85</v>
      </c>
      <c r="J268" s="97">
        <v>0.85</v>
      </c>
      <c r="K268" s="97">
        <v>0.85</v>
      </c>
      <c r="L268" s="97">
        <v>0.85</v>
      </c>
      <c r="M268" s="97">
        <v>0.85</v>
      </c>
      <c r="N268" s="97">
        <v>0.85</v>
      </c>
      <c r="O268" s="97">
        <v>0.85</v>
      </c>
      <c r="P268" s="4">
        <v>0.65</v>
      </c>
      <c r="Q268" s="4">
        <v>0.65</v>
      </c>
      <c r="R268" s="4">
        <v>0.65</v>
      </c>
      <c r="S268" s="4">
        <v>0.65</v>
      </c>
      <c r="T268" s="4">
        <v>0.65</v>
      </c>
      <c r="U268" s="4">
        <v>0.65</v>
      </c>
      <c r="V268" s="4">
        <v>0.65</v>
      </c>
      <c r="W268" s="4">
        <v>0.65</v>
      </c>
      <c r="X268" s="4">
        <v>0.65</v>
      </c>
      <c r="Y268" s="4">
        <v>0.65</v>
      </c>
      <c r="Z268" s="4">
        <v>0.65</v>
      </c>
      <c r="AA268" s="4">
        <v>0.65</v>
      </c>
      <c r="AB268" s="4">
        <v>0.9</v>
      </c>
      <c r="AC268" s="4">
        <v>0.9</v>
      </c>
      <c r="AD268" s="4">
        <v>0.9</v>
      </c>
      <c r="AE268" s="4">
        <v>0.9</v>
      </c>
      <c r="AF268" s="4">
        <v>0.9</v>
      </c>
      <c r="AG268" s="4">
        <v>0.9</v>
      </c>
      <c r="AH268" s="4">
        <v>0.9</v>
      </c>
      <c r="AI268" s="4">
        <v>0.9</v>
      </c>
      <c r="AJ268" s="4">
        <v>0.9</v>
      </c>
      <c r="AK268" s="4">
        <v>0.9</v>
      </c>
      <c r="AL268" s="4">
        <v>0.9</v>
      </c>
      <c r="AM268" s="4">
        <v>0.9</v>
      </c>
      <c r="AN268" s="4">
        <v>0.75</v>
      </c>
      <c r="AO268" s="4">
        <v>0.75</v>
      </c>
      <c r="AP268" s="4">
        <v>0.75</v>
      </c>
      <c r="AQ268" s="4">
        <v>0.75</v>
      </c>
      <c r="AR268" s="4">
        <v>0.75</v>
      </c>
      <c r="AS268" s="4">
        <v>0.75</v>
      </c>
      <c r="AT268" s="4">
        <v>0.75</v>
      </c>
      <c r="AU268" s="4">
        <v>0.75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</row>
    <row r="270" spans="1:96" x14ac:dyDescent="0.15">
      <c r="B270" t="s">
        <v>152</v>
      </c>
      <c r="C270" t="s">
        <v>184</v>
      </c>
      <c r="D270" s="109">
        <f>AVERAGE(AZ268:BK268)</f>
        <v>0</v>
      </c>
    </row>
    <row r="271" spans="1:96" x14ac:dyDescent="0.15">
      <c r="C271" t="s">
        <v>183</v>
      </c>
      <c r="D271" s="107">
        <v>1</v>
      </c>
      <c r="E271" s="108">
        <v>2</v>
      </c>
      <c r="F271" s="107">
        <v>3</v>
      </c>
      <c r="G271" s="107">
        <v>4</v>
      </c>
      <c r="H271" s="107">
        <v>5</v>
      </c>
      <c r="I271" s="107">
        <v>6</v>
      </c>
      <c r="J271" s="107">
        <v>7</v>
      </c>
      <c r="K271" s="107">
        <v>8</v>
      </c>
      <c r="L271" s="107">
        <v>9</v>
      </c>
      <c r="M271" s="107">
        <v>10</v>
      </c>
      <c r="N271" s="107">
        <v>11</v>
      </c>
      <c r="O271" s="107">
        <v>12</v>
      </c>
      <c r="P271" s="107">
        <v>13</v>
      </c>
      <c r="Q271" s="107">
        <v>14</v>
      </c>
      <c r="R271" s="107">
        <v>15</v>
      </c>
      <c r="S271" s="107">
        <v>16</v>
      </c>
      <c r="T271" s="107">
        <v>17</v>
      </c>
      <c r="U271" s="107">
        <v>18</v>
      </c>
      <c r="V271" s="107">
        <v>19</v>
      </c>
      <c r="W271" s="107">
        <v>20</v>
      </c>
      <c r="X271" s="107">
        <v>21</v>
      </c>
      <c r="Y271" s="107">
        <v>22</v>
      </c>
      <c r="Z271" s="107">
        <v>23</v>
      </c>
      <c r="AA271" s="107">
        <v>24</v>
      </c>
      <c r="AB271" s="107">
        <v>25</v>
      </c>
      <c r="AC271" s="107">
        <v>26</v>
      </c>
      <c r="AD271" s="107">
        <v>27</v>
      </c>
      <c r="AE271" s="107">
        <v>28</v>
      </c>
      <c r="AF271" s="107">
        <v>29</v>
      </c>
      <c r="AG271" s="107">
        <v>30</v>
      </c>
      <c r="AH271" s="107">
        <v>31</v>
      </c>
      <c r="AI271" s="107">
        <v>32</v>
      </c>
      <c r="AJ271" s="107">
        <v>33</v>
      </c>
      <c r="AK271" s="107">
        <v>34</v>
      </c>
      <c r="AL271" s="107">
        <v>35</v>
      </c>
      <c r="AM271" s="107">
        <v>36</v>
      </c>
      <c r="AN271" s="107">
        <v>37</v>
      </c>
      <c r="AO271" s="107">
        <v>38</v>
      </c>
      <c r="AP271" s="107">
        <v>39</v>
      </c>
      <c r="AQ271" s="107">
        <v>40</v>
      </c>
      <c r="AR271" s="107">
        <v>41</v>
      </c>
      <c r="AS271" s="107">
        <v>42</v>
      </c>
      <c r="AT271" s="107">
        <v>43</v>
      </c>
      <c r="AU271" s="107">
        <v>44</v>
      </c>
      <c r="AV271" s="107">
        <v>45</v>
      </c>
      <c r="AW271" s="107">
        <v>46</v>
      </c>
      <c r="AX271" s="107">
        <v>47</v>
      </c>
      <c r="AY271" s="107">
        <v>48</v>
      </c>
      <c r="AZ271" s="107">
        <v>49</v>
      </c>
      <c r="BA271" s="107">
        <v>50</v>
      </c>
      <c r="BB271" s="107">
        <v>51</v>
      </c>
      <c r="BC271" s="107">
        <v>52</v>
      </c>
      <c r="BD271" s="107">
        <v>53</v>
      </c>
      <c r="BE271" s="107">
        <v>54</v>
      </c>
      <c r="BF271" s="107">
        <v>55</v>
      </c>
      <c r="BG271" s="107">
        <v>56</v>
      </c>
      <c r="BH271" s="107">
        <v>57</v>
      </c>
      <c r="BI271" s="107">
        <v>58</v>
      </c>
      <c r="BJ271" s="107">
        <v>59</v>
      </c>
      <c r="BK271" s="107">
        <v>60</v>
      </c>
      <c r="BL271" s="107">
        <v>61</v>
      </c>
      <c r="BM271" s="107">
        <v>62</v>
      </c>
      <c r="BN271" s="107">
        <v>63</v>
      </c>
      <c r="BO271" s="107">
        <v>64</v>
      </c>
      <c r="BP271" s="107">
        <v>65</v>
      </c>
      <c r="BQ271" s="107">
        <v>66</v>
      </c>
      <c r="BR271" s="107">
        <v>67</v>
      </c>
      <c r="BS271" s="107">
        <v>68</v>
      </c>
      <c r="BT271" s="107">
        <v>69</v>
      </c>
      <c r="BU271" s="107">
        <v>70</v>
      </c>
      <c r="BV271" s="107">
        <v>71</v>
      </c>
      <c r="BW271" s="107">
        <v>72</v>
      </c>
      <c r="BX271" s="107">
        <v>73</v>
      </c>
      <c r="BY271" s="107">
        <v>74</v>
      </c>
      <c r="BZ271" s="107">
        <v>75</v>
      </c>
      <c r="CA271" s="107">
        <v>76</v>
      </c>
      <c r="CB271" s="107">
        <v>77</v>
      </c>
      <c r="CC271" s="107">
        <v>78</v>
      </c>
      <c r="CD271" s="107">
        <v>79</v>
      </c>
      <c r="CE271" s="107">
        <v>80</v>
      </c>
      <c r="CF271" s="107">
        <v>81</v>
      </c>
      <c r="CG271" s="107">
        <v>82</v>
      </c>
      <c r="CH271" s="107">
        <v>83</v>
      </c>
      <c r="CI271" s="107">
        <v>84</v>
      </c>
      <c r="CJ271" s="107">
        <v>85</v>
      </c>
      <c r="CK271" s="107">
        <v>86</v>
      </c>
      <c r="CL271" s="107">
        <v>87</v>
      </c>
      <c r="CM271" s="107">
        <v>88</v>
      </c>
      <c r="CN271" s="107">
        <v>89</v>
      </c>
      <c r="CO271" s="107">
        <v>90</v>
      </c>
      <c r="CP271" s="107">
        <v>91</v>
      </c>
      <c r="CQ271" s="107">
        <v>92</v>
      </c>
      <c r="CR271" s="107">
        <v>93</v>
      </c>
    </row>
    <row r="272" spans="1:96" x14ac:dyDescent="0.15">
      <c r="C272" t="s">
        <v>28</v>
      </c>
      <c r="D272" s="97">
        <f>IF(D271&gt;60,$D$270,D268)</f>
        <v>0.85</v>
      </c>
      <c r="E272" s="97">
        <f t="shared" ref="E272:BP272" si="336">IF(E271&gt;60,$D$270,E268)</f>
        <v>0.85</v>
      </c>
      <c r="F272" s="97">
        <f t="shared" si="336"/>
        <v>0.85</v>
      </c>
      <c r="G272" s="97">
        <f t="shared" si="336"/>
        <v>0.85</v>
      </c>
      <c r="H272" s="97">
        <f t="shared" si="336"/>
        <v>0.85</v>
      </c>
      <c r="I272" s="97">
        <f t="shared" si="336"/>
        <v>0.85</v>
      </c>
      <c r="J272" s="97">
        <f t="shared" si="336"/>
        <v>0.85</v>
      </c>
      <c r="K272" s="97">
        <f t="shared" si="336"/>
        <v>0.85</v>
      </c>
      <c r="L272" s="97">
        <f t="shared" si="336"/>
        <v>0.85</v>
      </c>
      <c r="M272" s="97">
        <f t="shared" si="336"/>
        <v>0.85</v>
      </c>
      <c r="N272" s="97">
        <f t="shared" si="336"/>
        <v>0.85</v>
      </c>
      <c r="O272" s="97">
        <f t="shared" si="336"/>
        <v>0.85</v>
      </c>
      <c r="P272" s="97">
        <f t="shared" si="336"/>
        <v>0.65</v>
      </c>
      <c r="Q272" s="97">
        <f t="shared" si="336"/>
        <v>0.65</v>
      </c>
      <c r="R272" s="97">
        <f t="shared" si="336"/>
        <v>0.65</v>
      </c>
      <c r="S272" s="97">
        <f t="shared" si="336"/>
        <v>0.65</v>
      </c>
      <c r="T272" s="97">
        <f t="shared" si="336"/>
        <v>0.65</v>
      </c>
      <c r="U272" s="97">
        <f t="shared" si="336"/>
        <v>0.65</v>
      </c>
      <c r="V272" s="97">
        <f t="shared" si="336"/>
        <v>0.65</v>
      </c>
      <c r="W272" s="97">
        <f t="shared" si="336"/>
        <v>0.65</v>
      </c>
      <c r="X272" s="97">
        <f t="shared" si="336"/>
        <v>0.65</v>
      </c>
      <c r="Y272" s="97">
        <f t="shared" si="336"/>
        <v>0.65</v>
      </c>
      <c r="Z272" s="97">
        <f t="shared" si="336"/>
        <v>0.65</v>
      </c>
      <c r="AA272" s="97">
        <f t="shared" si="336"/>
        <v>0.65</v>
      </c>
      <c r="AB272" s="97">
        <f t="shared" si="336"/>
        <v>0.9</v>
      </c>
      <c r="AC272" s="97">
        <f t="shared" si="336"/>
        <v>0.9</v>
      </c>
      <c r="AD272" s="97">
        <f t="shared" si="336"/>
        <v>0.9</v>
      </c>
      <c r="AE272" s="97">
        <f t="shared" si="336"/>
        <v>0.9</v>
      </c>
      <c r="AF272" s="97">
        <f t="shared" si="336"/>
        <v>0.9</v>
      </c>
      <c r="AG272" s="97">
        <f t="shared" si="336"/>
        <v>0.9</v>
      </c>
      <c r="AH272" s="97">
        <f t="shared" si="336"/>
        <v>0.9</v>
      </c>
      <c r="AI272" s="97">
        <f t="shared" si="336"/>
        <v>0.9</v>
      </c>
      <c r="AJ272" s="97">
        <f t="shared" si="336"/>
        <v>0.9</v>
      </c>
      <c r="AK272" s="97">
        <f t="shared" si="336"/>
        <v>0.9</v>
      </c>
      <c r="AL272" s="97">
        <f t="shared" si="336"/>
        <v>0.9</v>
      </c>
      <c r="AM272" s="97">
        <f t="shared" si="336"/>
        <v>0.9</v>
      </c>
      <c r="AN272" s="97">
        <f t="shared" si="336"/>
        <v>0.75</v>
      </c>
      <c r="AO272" s="97">
        <f t="shared" si="336"/>
        <v>0.75</v>
      </c>
      <c r="AP272" s="97">
        <f t="shared" si="336"/>
        <v>0.75</v>
      </c>
      <c r="AQ272" s="97">
        <f t="shared" si="336"/>
        <v>0.75</v>
      </c>
      <c r="AR272" s="97">
        <f t="shared" si="336"/>
        <v>0.75</v>
      </c>
      <c r="AS272" s="97">
        <f t="shared" si="336"/>
        <v>0.75</v>
      </c>
      <c r="AT272" s="97">
        <f t="shared" si="336"/>
        <v>0.75</v>
      </c>
      <c r="AU272" s="97">
        <f t="shared" si="336"/>
        <v>0.75</v>
      </c>
      <c r="AV272" s="97">
        <f t="shared" si="336"/>
        <v>0</v>
      </c>
      <c r="AW272" s="97">
        <f t="shared" si="336"/>
        <v>0</v>
      </c>
      <c r="AX272" s="97">
        <f t="shared" si="336"/>
        <v>0</v>
      </c>
      <c r="AY272" s="97">
        <f t="shared" si="336"/>
        <v>0</v>
      </c>
      <c r="AZ272" s="97">
        <f t="shared" si="336"/>
        <v>0</v>
      </c>
      <c r="BA272" s="97">
        <f t="shared" si="336"/>
        <v>0</v>
      </c>
      <c r="BB272" s="97">
        <f t="shared" si="336"/>
        <v>0</v>
      </c>
      <c r="BC272" s="97">
        <f t="shared" si="336"/>
        <v>0</v>
      </c>
      <c r="BD272" s="97">
        <f t="shared" si="336"/>
        <v>0</v>
      </c>
      <c r="BE272" s="97">
        <f t="shared" si="336"/>
        <v>0</v>
      </c>
      <c r="BF272" s="97">
        <f t="shared" si="336"/>
        <v>0</v>
      </c>
      <c r="BG272" s="97">
        <f t="shared" si="336"/>
        <v>0</v>
      </c>
      <c r="BH272" s="97">
        <f t="shared" si="336"/>
        <v>0</v>
      </c>
      <c r="BI272" s="97">
        <f t="shared" si="336"/>
        <v>0</v>
      </c>
      <c r="BJ272" s="97">
        <f t="shared" si="336"/>
        <v>0</v>
      </c>
      <c r="BK272" s="97">
        <f t="shared" si="336"/>
        <v>0</v>
      </c>
      <c r="BL272" s="97">
        <f t="shared" si="336"/>
        <v>0</v>
      </c>
      <c r="BM272" s="97">
        <f t="shared" si="336"/>
        <v>0</v>
      </c>
      <c r="BN272" s="97">
        <f t="shared" si="336"/>
        <v>0</v>
      </c>
      <c r="BO272" s="97">
        <f t="shared" si="336"/>
        <v>0</v>
      </c>
      <c r="BP272" s="97">
        <f t="shared" si="336"/>
        <v>0</v>
      </c>
      <c r="BQ272" s="97">
        <f t="shared" ref="BQ272:CR272" si="337">IF(BQ271&gt;60,$D$270,BQ268)</f>
        <v>0</v>
      </c>
      <c r="BR272" s="97">
        <f t="shared" si="337"/>
        <v>0</v>
      </c>
      <c r="BS272" s="97">
        <f t="shared" si="337"/>
        <v>0</v>
      </c>
      <c r="BT272" s="97">
        <f t="shared" si="337"/>
        <v>0</v>
      </c>
      <c r="BU272" s="97">
        <f t="shared" si="337"/>
        <v>0</v>
      </c>
      <c r="BV272" s="97">
        <f t="shared" si="337"/>
        <v>0</v>
      </c>
      <c r="BW272" s="97">
        <f t="shared" si="337"/>
        <v>0</v>
      </c>
      <c r="BX272" s="97">
        <f t="shared" si="337"/>
        <v>0</v>
      </c>
      <c r="BY272" s="97">
        <f t="shared" si="337"/>
        <v>0</v>
      </c>
      <c r="BZ272" s="97">
        <f t="shared" si="337"/>
        <v>0</v>
      </c>
      <c r="CA272" s="97">
        <f t="shared" si="337"/>
        <v>0</v>
      </c>
      <c r="CB272" s="97">
        <f t="shared" si="337"/>
        <v>0</v>
      </c>
      <c r="CC272" s="97">
        <f t="shared" si="337"/>
        <v>0</v>
      </c>
      <c r="CD272" s="97">
        <f t="shared" si="337"/>
        <v>0</v>
      </c>
      <c r="CE272" s="97">
        <f t="shared" si="337"/>
        <v>0</v>
      </c>
      <c r="CF272" s="97">
        <f t="shared" si="337"/>
        <v>0</v>
      </c>
      <c r="CG272" s="97">
        <f t="shared" si="337"/>
        <v>0</v>
      </c>
      <c r="CH272" s="97">
        <f t="shared" si="337"/>
        <v>0</v>
      </c>
      <c r="CI272" s="97">
        <f t="shared" si="337"/>
        <v>0</v>
      </c>
      <c r="CJ272" s="97">
        <f t="shared" si="337"/>
        <v>0</v>
      </c>
      <c r="CK272" s="97">
        <f t="shared" si="337"/>
        <v>0</v>
      </c>
      <c r="CL272" s="97">
        <f t="shared" si="337"/>
        <v>0</v>
      </c>
      <c r="CM272" s="97">
        <f t="shared" si="337"/>
        <v>0</v>
      </c>
      <c r="CN272" s="97">
        <f t="shared" si="337"/>
        <v>0</v>
      </c>
      <c r="CO272" s="97">
        <f t="shared" si="337"/>
        <v>0</v>
      </c>
      <c r="CP272" s="97">
        <f t="shared" si="337"/>
        <v>0</v>
      </c>
      <c r="CQ272" s="97">
        <f t="shared" si="337"/>
        <v>0</v>
      </c>
      <c r="CR272" s="97">
        <f t="shared" si="337"/>
        <v>0</v>
      </c>
    </row>
    <row r="273" spans="1:96" x14ac:dyDescent="0.15">
      <c r="D273" s="9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78" customFormat="1" x14ac:dyDescent="0.15">
      <c r="A274" s="78" t="s">
        <v>195</v>
      </c>
      <c r="D274" s="89"/>
    </row>
    <row r="275" spans="1:96" s="3" customFormat="1" x14ac:dyDescent="0.15">
      <c r="A275" s="2"/>
      <c r="B275" s="2" t="s">
        <v>153</v>
      </c>
      <c r="C275" s="2" t="s">
        <v>183</v>
      </c>
      <c r="D275" s="104">
        <v>43586</v>
      </c>
      <c r="E275" s="104">
        <v>43617</v>
      </c>
      <c r="F275" s="104">
        <v>43647</v>
      </c>
      <c r="G275" s="104">
        <v>43678</v>
      </c>
      <c r="H275" s="104">
        <v>43709</v>
      </c>
      <c r="I275" s="104">
        <v>43739</v>
      </c>
      <c r="J275" s="104">
        <v>43770</v>
      </c>
      <c r="K275" s="104">
        <v>43800</v>
      </c>
      <c r="L275" s="104">
        <v>43831</v>
      </c>
      <c r="M275" s="104">
        <v>43862</v>
      </c>
      <c r="N275" s="104">
        <v>43891</v>
      </c>
      <c r="O275" s="104">
        <v>43922</v>
      </c>
      <c r="P275" s="104">
        <v>43952</v>
      </c>
      <c r="Q275" s="104">
        <v>43983</v>
      </c>
      <c r="R275" s="104">
        <v>44013</v>
      </c>
      <c r="S275" s="104">
        <v>44044</v>
      </c>
      <c r="T275" s="104">
        <v>44075</v>
      </c>
      <c r="U275" s="104">
        <v>44105</v>
      </c>
      <c r="V275" s="104">
        <v>44136</v>
      </c>
      <c r="W275" s="104">
        <v>44166</v>
      </c>
      <c r="X275" s="104">
        <v>44197</v>
      </c>
      <c r="Y275" s="104">
        <v>44228</v>
      </c>
      <c r="Z275" s="104">
        <v>44256</v>
      </c>
      <c r="AA275" s="104">
        <v>44287</v>
      </c>
      <c r="AB275" s="104">
        <v>44317</v>
      </c>
      <c r="AC275" s="104">
        <v>44348</v>
      </c>
      <c r="AD275" s="104">
        <v>44378</v>
      </c>
      <c r="AE275" s="104">
        <v>44409</v>
      </c>
      <c r="AF275" s="104">
        <v>44440</v>
      </c>
      <c r="AG275" s="104">
        <v>44470</v>
      </c>
      <c r="AH275" s="104">
        <v>44501</v>
      </c>
      <c r="AI275" s="104">
        <v>44531</v>
      </c>
      <c r="AJ275" s="104">
        <v>44562</v>
      </c>
      <c r="AK275" s="104">
        <v>44593</v>
      </c>
      <c r="AL275" s="104">
        <v>44621</v>
      </c>
      <c r="AM275" s="104">
        <v>44652</v>
      </c>
      <c r="AN275" s="104">
        <v>44682</v>
      </c>
      <c r="AO275" s="104">
        <v>44713</v>
      </c>
      <c r="AP275" s="104">
        <v>44743</v>
      </c>
      <c r="AQ275" s="104">
        <v>44774</v>
      </c>
      <c r="AR275" s="104">
        <v>44805</v>
      </c>
      <c r="AS275" s="104">
        <v>44835</v>
      </c>
      <c r="AT275" s="104">
        <v>44866</v>
      </c>
      <c r="AU275" s="104">
        <v>44896</v>
      </c>
    </row>
    <row r="276" spans="1:96" x14ac:dyDescent="0.15">
      <c r="C276" t="s">
        <v>28</v>
      </c>
      <c r="D276" s="97">
        <f>D272</f>
        <v>0.85</v>
      </c>
      <c r="E276" s="97">
        <f t="shared" ref="E276:BK276" si="338">E272</f>
        <v>0.85</v>
      </c>
      <c r="F276" s="97">
        <f t="shared" si="338"/>
        <v>0.85</v>
      </c>
      <c r="G276" s="97">
        <f t="shared" si="338"/>
        <v>0.85</v>
      </c>
      <c r="H276" s="97">
        <f t="shared" si="338"/>
        <v>0.85</v>
      </c>
      <c r="I276" s="97">
        <f t="shared" si="338"/>
        <v>0.85</v>
      </c>
      <c r="J276" s="97">
        <f t="shared" si="338"/>
        <v>0.85</v>
      </c>
      <c r="K276" s="97">
        <f t="shared" si="338"/>
        <v>0.85</v>
      </c>
      <c r="L276" s="97">
        <f t="shared" si="338"/>
        <v>0.85</v>
      </c>
      <c r="M276" s="97">
        <f t="shared" si="338"/>
        <v>0.85</v>
      </c>
      <c r="N276" s="97">
        <f t="shared" si="338"/>
        <v>0.85</v>
      </c>
      <c r="O276" s="97">
        <f t="shared" si="338"/>
        <v>0.85</v>
      </c>
      <c r="P276" s="97">
        <f t="shared" si="338"/>
        <v>0.65</v>
      </c>
      <c r="Q276" s="97">
        <f t="shared" si="338"/>
        <v>0.65</v>
      </c>
      <c r="R276" s="97">
        <f t="shared" si="338"/>
        <v>0.65</v>
      </c>
      <c r="S276" s="97">
        <f t="shared" si="338"/>
        <v>0.65</v>
      </c>
      <c r="T276" s="97">
        <f t="shared" si="338"/>
        <v>0.65</v>
      </c>
      <c r="U276" s="97">
        <f t="shared" si="338"/>
        <v>0.65</v>
      </c>
      <c r="V276" s="97">
        <f t="shared" si="338"/>
        <v>0.65</v>
      </c>
      <c r="W276" s="97">
        <f t="shared" si="338"/>
        <v>0.65</v>
      </c>
      <c r="X276" s="97">
        <f t="shared" si="338"/>
        <v>0.65</v>
      </c>
      <c r="Y276" s="97">
        <f t="shared" si="338"/>
        <v>0.65</v>
      </c>
      <c r="Z276" s="97">
        <f t="shared" si="338"/>
        <v>0.65</v>
      </c>
      <c r="AA276" s="97">
        <f t="shared" si="338"/>
        <v>0.65</v>
      </c>
      <c r="AB276" s="97">
        <f t="shared" si="338"/>
        <v>0.9</v>
      </c>
      <c r="AC276" s="97">
        <f t="shared" si="338"/>
        <v>0.9</v>
      </c>
      <c r="AD276" s="97">
        <f t="shared" si="338"/>
        <v>0.9</v>
      </c>
      <c r="AE276" s="97">
        <f t="shared" si="338"/>
        <v>0.9</v>
      </c>
      <c r="AF276" s="97">
        <f t="shared" si="338"/>
        <v>0.9</v>
      </c>
      <c r="AG276" s="97">
        <f t="shared" si="338"/>
        <v>0.9</v>
      </c>
      <c r="AH276" s="97">
        <f t="shared" si="338"/>
        <v>0.9</v>
      </c>
      <c r="AI276" s="97">
        <f t="shared" si="338"/>
        <v>0.9</v>
      </c>
      <c r="AJ276" s="97">
        <f t="shared" si="338"/>
        <v>0.9</v>
      </c>
      <c r="AK276" s="97">
        <f t="shared" si="338"/>
        <v>0.9</v>
      </c>
      <c r="AL276" s="97">
        <f t="shared" si="338"/>
        <v>0.9</v>
      </c>
      <c r="AM276" s="97">
        <f t="shared" si="338"/>
        <v>0.9</v>
      </c>
      <c r="AN276" s="97">
        <f t="shared" si="338"/>
        <v>0.75</v>
      </c>
      <c r="AO276" s="97">
        <f t="shared" si="338"/>
        <v>0.75</v>
      </c>
      <c r="AP276" s="97">
        <f t="shared" si="338"/>
        <v>0.75</v>
      </c>
      <c r="AQ276" s="97">
        <f t="shared" si="338"/>
        <v>0.75</v>
      </c>
      <c r="AR276" s="97">
        <f t="shared" si="338"/>
        <v>0.75</v>
      </c>
      <c r="AS276" s="97">
        <f t="shared" si="338"/>
        <v>0.75</v>
      </c>
      <c r="AT276" s="97">
        <f t="shared" si="338"/>
        <v>0.75</v>
      </c>
      <c r="AU276" s="97">
        <f t="shared" si="338"/>
        <v>0.75</v>
      </c>
      <c r="AV276" s="97">
        <f t="shared" si="338"/>
        <v>0</v>
      </c>
      <c r="AW276" s="97">
        <f t="shared" si="338"/>
        <v>0</v>
      </c>
      <c r="AX276" s="97">
        <f t="shared" si="338"/>
        <v>0</v>
      </c>
      <c r="AY276" s="97">
        <f t="shared" si="338"/>
        <v>0</v>
      </c>
      <c r="AZ276" s="97">
        <f t="shared" si="338"/>
        <v>0</v>
      </c>
      <c r="BA276" s="97">
        <f t="shared" si="338"/>
        <v>0</v>
      </c>
      <c r="BB276" s="97">
        <f t="shared" si="338"/>
        <v>0</v>
      </c>
      <c r="BC276" s="97">
        <f t="shared" si="338"/>
        <v>0</v>
      </c>
      <c r="BD276" s="97">
        <f t="shared" si="338"/>
        <v>0</v>
      </c>
      <c r="BE276" s="97">
        <f t="shared" si="338"/>
        <v>0</v>
      </c>
      <c r="BF276" s="97">
        <f t="shared" si="338"/>
        <v>0</v>
      </c>
      <c r="BG276" s="97">
        <f t="shared" si="338"/>
        <v>0</v>
      </c>
      <c r="BH276" s="97">
        <f t="shared" si="338"/>
        <v>0</v>
      </c>
      <c r="BI276" s="97">
        <f t="shared" si="338"/>
        <v>0</v>
      </c>
      <c r="BJ276" s="97">
        <f t="shared" si="338"/>
        <v>0</v>
      </c>
      <c r="BK276" s="97">
        <f t="shared" si="338"/>
        <v>0</v>
      </c>
      <c r="BL276" s="97">
        <f t="shared" ref="BL276:CR276" si="339">BL272</f>
        <v>0</v>
      </c>
      <c r="BM276" s="97">
        <f t="shared" si="339"/>
        <v>0</v>
      </c>
      <c r="BN276" s="97">
        <f t="shared" si="339"/>
        <v>0</v>
      </c>
      <c r="BO276" s="97">
        <f t="shared" si="339"/>
        <v>0</v>
      </c>
      <c r="BP276" s="97">
        <f t="shared" si="339"/>
        <v>0</v>
      </c>
      <c r="BQ276" s="97">
        <f t="shared" si="339"/>
        <v>0</v>
      </c>
      <c r="BR276" s="97">
        <f t="shared" si="339"/>
        <v>0</v>
      </c>
      <c r="BS276" s="97">
        <f t="shared" si="339"/>
        <v>0</v>
      </c>
      <c r="BT276" s="97">
        <f t="shared" si="339"/>
        <v>0</v>
      </c>
      <c r="BU276" s="97">
        <f t="shared" si="339"/>
        <v>0</v>
      </c>
      <c r="BV276" s="97">
        <f t="shared" si="339"/>
        <v>0</v>
      </c>
      <c r="BW276" s="97">
        <f t="shared" si="339"/>
        <v>0</v>
      </c>
      <c r="BX276" s="97">
        <f t="shared" si="339"/>
        <v>0</v>
      </c>
      <c r="BY276" s="97">
        <f t="shared" si="339"/>
        <v>0</v>
      </c>
      <c r="BZ276" s="97">
        <f t="shared" si="339"/>
        <v>0</v>
      </c>
      <c r="CA276" s="97">
        <f t="shared" si="339"/>
        <v>0</v>
      </c>
      <c r="CB276" s="97">
        <f t="shared" si="339"/>
        <v>0</v>
      </c>
      <c r="CC276" s="97">
        <f t="shared" si="339"/>
        <v>0</v>
      </c>
      <c r="CD276" s="97">
        <f t="shared" si="339"/>
        <v>0</v>
      </c>
      <c r="CE276" s="97">
        <f t="shared" si="339"/>
        <v>0</v>
      </c>
      <c r="CF276" s="97">
        <f t="shared" si="339"/>
        <v>0</v>
      </c>
      <c r="CG276" s="97">
        <f t="shared" si="339"/>
        <v>0</v>
      </c>
      <c r="CH276" s="97">
        <f t="shared" si="339"/>
        <v>0</v>
      </c>
      <c r="CI276" s="97">
        <f t="shared" si="339"/>
        <v>0</v>
      </c>
      <c r="CJ276" s="97">
        <f t="shared" si="339"/>
        <v>0</v>
      </c>
      <c r="CK276" s="97">
        <f t="shared" si="339"/>
        <v>0</v>
      </c>
      <c r="CL276" s="97">
        <f t="shared" si="339"/>
        <v>0</v>
      </c>
      <c r="CM276" s="97">
        <f t="shared" si="339"/>
        <v>0</v>
      </c>
      <c r="CN276" s="97">
        <f t="shared" si="339"/>
        <v>0</v>
      </c>
      <c r="CO276" s="97">
        <f t="shared" si="339"/>
        <v>0</v>
      </c>
      <c r="CP276" s="97">
        <f t="shared" si="339"/>
        <v>0</v>
      </c>
      <c r="CQ276" s="97">
        <f t="shared" si="339"/>
        <v>0</v>
      </c>
      <c r="CR276" s="97">
        <f t="shared" si="339"/>
        <v>0</v>
      </c>
    </row>
    <row r="277" spans="1:96" x14ac:dyDescent="0.15">
      <c r="C277" t="s">
        <v>188</v>
      </c>
      <c r="D277" s="114">
        <v>699660</v>
      </c>
      <c r="E277" s="114">
        <v>699660</v>
      </c>
      <c r="F277" s="114">
        <v>699660</v>
      </c>
      <c r="G277" s="114">
        <v>699660</v>
      </c>
      <c r="H277" s="114">
        <v>699660</v>
      </c>
      <c r="I277" s="114">
        <v>699660</v>
      </c>
      <c r="J277" s="114">
        <v>699660</v>
      </c>
      <c r="K277" s="114">
        <v>699660</v>
      </c>
      <c r="L277" s="114">
        <v>699660</v>
      </c>
      <c r="M277" s="114">
        <v>699660</v>
      </c>
      <c r="N277" s="114">
        <v>699660</v>
      </c>
      <c r="O277" s="114">
        <v>699660</v>
      </c>
      <c r="P277" s="114">
        <v>734643</v>
      </c>
      <c r="Q277" s="114">
        <v>734643</v>
      </c>
      <c r="R277" s="114">
        <v>734643</v>
      </c>
      <c r="S277" s="114">
        <v>734643</v>
      </c>
      <c r="T277" s="114">
        <v>734643</v>
      </c>
      <c r="U277" s="114">
        <v>734643</v>
      </c>
      <c r="V277" s="114">
        <v>734643</v>
      </c>
      <c r="W277" s="114">
        <v>734643</v>
      </c>
      <c r="X277" s="114">
        <v>734643</v>
      </c>
      <c r="Y277" s="114">
        <v>734643</v>
      </c>
      <c r="Z277" s="114">
        <v>734643</v>
      </c>
      <c r="AA277" s="114">
        <v>734643</v>
      </c>
      <c r="AB277" s="114">
        <v>771451.20000000007</v>
      </c>
      <c r="AC277" s="114">
        <v>771451.20000000007</v>
      </c>
      <c r="AD277" s="114">
        <v>771451.20000000007</v>
      </c>
      <c r="AE277" s="114">
        <v>771451.20000000007</v>
      </c>
      <c r="AF277" s="114">
        <v>771451.20000000007</v>
      </c>
      <c r="AG277" s="114">
        <v>771451.20000000007</v>
      </c>
      <c r="AH277" s="114">
        <v>771451.20000000007</v>
      </c>
      <c r="AI277" s="114">
        <v>771451.20000000007</v>
      </c>
      <c r="AJ277" s="114">
        <v>771451.20000000007</v>
      </c>
      <c r="AK277" s="114">
        <v>771451.20000000007</v>
      </c>
      <c r="AL277" s="114">
        <v>771451.20000000007</v>
      </c>
      <c r="AM277" s="114">
        <v>771451.20000000007</v>
      </c>
      <c r="AN277" s="114">
        <v>810084.60000000009</v>
      </c>
      <c r="AO277" s="3">
        <v>810084.60000000009</v>
      </c>
      <c r="AP277" s="3">
        <v>810084.60000000009</v>
      </c>
      <c r="AQ277" s="3">
        <v>810084.60000000009</v>
      </c>
      <c r="AR277" s="3">
        <v>810084.60000000009</v>
      </c>
      <c r="AS277" s="3">
        <v>810084.60000000009</v>
      </c>
      <c r="AT277">
        <v>810084.60000000009</v>
      </c>
      <c r="AU277">
        <v>810084.60000000009</v>
      </c>
    </row>
    <row r="278" spans="1:96" x14ac:dyDescent="0.15"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</row>
    <row r="279" spans="1:96" s="2" customFormat="1" x14ac:dyDescent="0.15">
      <c r="B279" s="2" t="s">
        <v>152</v>
      </c>
      <c r="C279" s="2" t="s">
        <v>183</v>
      </c>
      <c r="D279" s="113">
        <v>42491</v>
      </c>
      <c r="E279" s="113">
        <v>42522</v>
      </c>
      <c r="F279" s="113">
        <v>42552</v>
      </c>
      <c r="G279" s="113">
        <v>42583</v>
      </c>
      <c r="H279" s="113">
        <v>42614</v>
      </c>
      <c r="I279" s="113">
        <v>42644</v>
      </c>
      <c r="J279" s="113">
        <v>42675</v>
      </c>
      <c r="K279" s="113">
        <v>42705</v>
      </c>
      <c r="L279" s="113">
        <v>42736</v>
      </c>
      <c r="M279" s="113">
        <v>42767</v>
      </c>
      <c r="N279" s="113">
        <v>42795</v>
      </c>
      <c r="O279" s="113">
        <v>42826</v>
      </c>
      <c r="P279" s="113">
        <v>42856</v>
      </c>
      <c r="Q279" s="113">
        <v>42887</v>
      </c>
      <c r="R279" s="113">
        <v>42917</v>
      </c>
      <c r="S279" s="113">
        <v>42948</v>
      </c>
      <c r="T279" s="113">
        <v>42979</v>
      </c>
      <c r="U279" s="113">
        <v>43009</v>
      </c>
      <c r="V279" s="113">
        <v>43040</v>
      </c>
      <c r="W279" s="113">
        <v>43070</v>
      </c>
      <c r="X279" s="113">
        <v>43101</v>
      </c>
      <c r="Y279" s="113">
        <v>43132</v>
      </c>
      <c r="Z279" s="113">
        <v>43160</v>
      </c>
      <c r="AA279" s="113">
        <v>43191</v>
      </c>
      <c r="AB279" s="113">
        <v>43221</v>
      </c>
      <c r="AC279" s="113">
        <v>43252</v>
      </c>
      <c r="AD279" s="113">
        <v>43282</v>
      </c>
      <c r="AE279" s="113">
        <v>43313</v>
      </c>
      <c r="AF279" s="113">
        <v>43344</v>
      </c>
      <c r="AG279" s="113">
        <v>43374</v>
      </c>
      <c r="AH279" s="113">
        <v>43405</v>
      </c>
      <c r="AI279" s="113">
        <v>43435</v>
      </c>
      <c r="AJ279" s="113">
        <v>43466</v>
      </c>
      <c r="AK279" s="113">
        <v>43497</v>
      </c>
      <c r="AL279" s="113">
        <v>43525</v>
      </c>
      <c r="AM279" s="113">
        <v>43556</v>
      </c>
      <c r="AN279" s="113">
        <v>43586</v>
      </c>
    </row>
    <row r="280" spans="1:96" x14ac:dyDescent="0.15">
      <c r="C280" t="s">
        <v>186</v>
      </c>
      <c r="D280" s="112">
        <f>D277*(1-D276)</f>
        <v>104949.00000000001</v>
      </c>
      <c r="E280" s="112">
        <f t="shared" ref="E280:BP280" si="340">E277*(1-E276)</f>
        <v>104949.00000000001</v>
      </c>
      <c r="F280" s="112">
        <f t="shared" si="340"/>
        <v>104949.00000000001</v>
      </c>
      <c r="G280" s="112">
        <f t="shared" si="340"/>
        <v>104949.00000000001</v>
      </c>
      <c r="H280" s="112">
        <f t="shared" si="340"/>
        <v>104949.00000000001</v>
      </c>
      <c r="I280" s="112">
        <f t="shared" si="340"/>
        <v>104949.00000000001</v>
      </c>
      <c r="J280" s="112">
        <f t="shared" si="340"/>
        <v>104949.00000000001</v>
      </c>
      <c r="K280" s="112">
        <f t="shared" si="340"/>
        <v>104949.00000000001</v>
      </c>
      <c r="L280" s="112">
        <f t="shared" si="340"/>
        <v>104949.00000000001</v>
      </c>
      <c r="M280" s="112">
        <f t="shared" si="340"/>
        <v>104949.00000000001</v>
      </c>
      <c r="N280" s="112">
        <f t="shared" si="340"/>
        <v>104949.00000000001</v>
      </c>
      <c r="O280" s="112">
        <f t="shared" si="340"/>
        <v>104949.00000000001</v>
      </c>
      <c r="P280" s="112">
        <f t="shared" si="340"/>
        <v>257125.05</v>
      </c>
      <c r="Q280" s="112">
        <f t="shared" si="340"/>
        <v>257125.05</v>
      </c>
      <c r="R280" s="112">
        <f t="shared" si="340"/>
        <v>257125.05</v>
      </c>
      <c r="S280" s="112">
        <f t="shared" si="340"/>
        <v>257125.05</v>
      </c>
      <c r="T280" s="112">
        <f t="shared" si="340"/>
        <v>257125.05</v>
      </c>
      <c r="U280" s="112">
        <f t="shared" si="340"/>
        <v>257125.05</v>
      </c>
      <c r="V280" s="112">
        <f t="shared" si="340"/>
        <v>257125.05</v>
      </c>
      <c r="W280" s="112">
        <f t="shared" si="340"/>
        <v>257125.05</v>
      </c>
      <c r="X280" s="112">
        <f t="shared" si="340"/>
        <v>257125.05</v>
      </c>
      <c r="Y280" s="112">
        <f t="shared" si="340"/>
        <v>257125.05</v>
      </c>
      <c r="Z280" s="112">
        <f t="shared" si="340"/>
        <v>257125.05</v>
      </c>
      <c r="AA280" s="112">
        <f t="shared" si="340"/>
        <v>257125.05</v>
      </c>
      <c r="AB280" s="112">
        <f t="shared" si="340"/>
        <v>77145.119999999995</v>
      </c>
      <c r="AC280" s="112">
        <f t="shared" si="340"/>
        <v>77145.119999999995</v>
      </c>
      <c r="AD280" s="112">
        <f t="shared" si="340"/>
        <v>77145.119999999995</v>
      </c>
      <c r="AE280" s="112">
        <f t="shared" si="340"/>
        <v>77145.119999999995</v>
      </c>
      <c r="AF280" s="112">
        <f t="shared" si="340"/>
        <v>77145.119999999995</v>
      </c>
      <c r="AG280" s="112">
        <f t="shared" si="340"/>
        <v>77145.119999999995</v>
      </c>
      <c r="AH280" s="112">
        <f t="shared" si="340"/>
        <v>77145.119999999995</v>
      </c>
      <c r="AI280" s="112">
        <f t="shared" si="340"/>
        <v>77145.119999999995</v>
      </c>
      <c r="AJ280" s="112">
        <f t="shared" si="340"/>
        <v>77145.119999999995</v>
      </c>
      <c r="AK280" s="112">
        <f t="shared" si="340"/>
        <v>77145.119999999995</v>
      </c>
      <c r="AL280" s="112">
        <f t="shared" si="340"/>
        <v>77145.119999999995</v>
      </c>
      <c r="AM280" s="112">
        <f t="shared" si="340"/>
        <v>77145.119999999995</v>
      </c>
      <c r="AN280" s="112">
        <f t="shared" si="340"/>
        <v>202521.15000000002</v>
      </c>
      <c r="AO280" s="112">
        <f t="shared" si="340"/>
        <v>202521.15000000002</v>
      </c>
      <c r="AP280" s="112">
        <f t="shared" si="340"/>
        <v>202521.15000000002</v>
      </c>
      <c r="AQ280" s="112">
        <f t="shared" si="340"/>
        <v>202521.15000000002</v>
      </c>
      <c r="AR280" s="112">
        <f t="shared" si="340"/>
        <v>202521.15000000002</v>
      </c>
      <c r="AS280" s="112">
        <f t="shared" si="340"/>
        <v>202521.15000000002</v>
      </c>
      <c r="AT280" s="112">
        <f t="shared" si="340"/>
        <v>202521.15000000002</v>
      </c>
      <c r="AU280" s="112">
        <f t="shared" si="340"/>
        <v>202521.15000000002</v>
      </c>
      <c r="AV280" s="112">
        <f t="shared" si="340"/>
        <v>0</v>
      </c>
      <c r="AW280" s="112">
        <f t="shared" si="340"/>
        <v>0</v>
      </c>
      <c r="AX280" s="112">
        <f t="shared" si="340"/>
        <v>0</v>
      </c>
      <c r="AY280" s="112">
        <f t="shared" si="340"/>
        <v>0</v>
      </c>
      <c r="AZ280" s="112">
        <f t="shared" si="340"/>
        <v>0</v>
      </c>
      <c r="BA280" s="112">
        <f t="shared" si="340"/>
        <v>0</v>
      </c>
      <c r="BB280" s="112">
        <f t="shared" si="340"/>
        <v>0</v>
      </c>
      <c r="BC280" s="112">
        <f t="shared" si="340"/>
        <v>0</v>
      </c>
      <c r="BD280" s="112">
        <f t="shared" si="340"/>
        <v>0</v>
      </c>
      <c r="BE280" s="112">
        <f t="shared" si="340"/>
        <v>0</v>
      </c>
      <c r="BF280" s="112">
        <f t="shared" si="340"/>
        <v>0</v>
      </c>
      <c r="BG280" s="112">
        <f t="shared" si="340"/>
        <v>0</v>
      </c>
      <c r="BH280" s="112">
        <f t="shared" si="340"/>
        <v>0</v>
      </c>
      <c r="BI280" s="112">
        <f t="shared" si="340"/>
        <v>0</v>
      </c>
      <c r="BJ280" s="112">
        <f t="shared" si="340"/>
        <v>0</v>
      </c>
      <c r="BK280" s="112">
        <f t="shared" si="340"/>
        <v>0</v>
      </c>
      <c r="BL280" s="112">
        <f t="shared" si="340"/>
        <v>0</v>
      </c>
      <c r="BM280" s="112">
        <f t="shared" si="340"/>
        <v>0</v>
      </c>
      <c r="BN280" s="112">
        <f t="shared" si="340"/>
        <v>0</v>
      </c>
      <c r="BO280" s="112">
        <f t="shared" si="340"/>
        <v>0</v>
      </c>
      <c r="BP280" s="112">
        <f t="shared" si="340"/>
        <v>0</v>
      </c>
      <c r="BQ280" s="112">
        <f t="shared" ref="BQ280:CR280" si="341">BQ277*(1-BQ276)</f>
        <v>0</v>
      </c>
      <c r="BR280" s="112">
        <f t="shared" si="341"/>
        <v>0</v>
      </c>
      <c r="BS280" s="112">
        <f t="shared" si="341"/>
        <v>0</v>
      </c>
      <c r="BT280" s="112">
        <f t="shared" si="341"/>
        <v>0</v>
      </c>
      <c r="BU280" s="112">
        <f t="shared" si="341"/>
        <v>0</v>
      </c>
      <c r="BV280" s="112">
        <f t="shared" si="341"/>
        <v>0</v>
      </c>
      <c r="BW280" s="112">
        <f t="shared" si="341"/>
        <v>0</v>
      </c>
      <c r="BX280" s="112">
        <f t="shared" si="341"/>
        <v>0</v>
      </c>
      <c r="BY280" s="112">
        <f t="shared" si="341"/>
        <v>0</v>
      </c>
      <c r="BZ280" s="112">
        <f t="shared" si="341"/>
        <v>0</v>
      </c>
      <c r="CA280" s="112">
        <f t="shared" si="341"/>
        <v>0</v>
      </c>
      <c r="CB280" s="112">
        <f t="shared" si="341"/>
        <v>0</v>
      </c>
      <c r="CC280" s="112">
        <f t="shared" si="341"/>
        <v>0</v>
      </c>
      <c r="CD280" s="112">
        <f t="shared" si="341"/>
        <v>0</v>
      </c>
      <c r="CE280" s="112">
        <f t="shared" si="341"/>
        <v>0</v>
      </c>
      <c r="CF280" s="112">
        <f t="shared" si="341"/>
        <v>0</v>
      </c>
      <c r="CG280" s="112">
        <f t="shared" si="341"/>
        <v>0</v>
      </c>
      <c r="CH280" s="112">
        <f t="shared" si="341"/>
        <v>0</v>
      </c>
      <c r="CI280" s="112">
        <f t="shared" si="341"/>
        <v>0</v>
      </c>
      <c r="CJ280" s="112">
        <f t="shared" si="341"/>
        <v>0</v>
      </c>
      <c r="CK280" s="112">
        <f t="shared" si="341"/>
        <v>0</v>
      </c>
      <c r="CL280" s="112">
        <f t="shared" si="341"/>
        <v>0</v>
      </c>
      <c r="CM280" s="112">
        <f t="shared" si="341"/>
        <v>0</v>
      </c>
      <c r="CN280" s="112">
        <f t="shared" si="341"/>
        <v>0</v>
      </c>
      <c r="CO280" s="112">
        <f t="shared" si="341"/>
        <v>0</v>
      </c>
      <c r="CP280" s="112">
        <f t="shared" si="341"/>
        <v>0</v>
      </c>
      <c r="CQ280" s="112">
        <f t="shared" si="341"/>
        <v>0</v>
      </c>
      <c r="CR280" s="112">
        <f t="shared" si="341"/>
        <v>0</v>
      </c>
    </row>
    <row r="282" spans="1:96" s="78" customFormat="1" x14ac:dyDescent="0.15">
      <c r="A282" s="78" t="s">
        <v>198</v>
      </c>
      <c r="D282" s="89"/>
    </row>
    <row r="283" spans="1:96" x14ac:dyDescent="0.15">
      <c r="B283" t="s">
        <v>153</v>
      </c>
      <c r="C283" t="s">
        <v>23</v>
      </c>
      <c r="D283" s="88">
        <v>1</v>
      </c>
    </row>
    <row r="284" spans="1:96" x14ac:dyDescent="0.15">
      <c r="C284" t="s">
        <v>25</v>
      </c>
      <c r="D284" s="97">
        <v>0.8</v>
      </c>
    </row>
    <row r="286" spans="1:96" x14ac:dyDescent="0.15">
      <c r="B286" t="s">
        <v>152</v>
      </c>
      <c r="C286" t="s">
        <v>183</v>
      </c>
      <c r="D286" s="107">
        <v>1</v>
      </c>
      <c r="E286" s="108">
        <v>2</v>
      </c>
      <c r="F286" s="107">
        <v>3</v>
      </c>
      <c r="G286" s="107">
        <v>4</v>
      </c>
      <c r="H286" s="107">
        <v>5</v>
      </c>
      <c r="I286" s="107">
        <v>6</v>
      </c>
      <c r="J286" s="107">
        <v>7</v>
      </c>
      <c r="K286" s="107">
        <v>8</v>
      </c>
      <c r="L286" s="107">
        <v>9</v>
      </c>
      <c r="M286" s="107">
        <v>10</v>
      </c>
      <c r="N286" s="107">
        <v>11</v>
      </c>
      <c r="O286" s="107">
        <v>12</v>
      </c>
      <c r="P286" s="107">
        <v>13</v>
      </c>
      <c r="Q286" s="107">
        <v>14</v>
      </c>
      <c r="R286" s="107">
        <v>15</v>
      </c>
      <c r="S286" s="107">
        <v>16</v>
      </c>
      <c r="T286" s="107">
        <v>17</v>
      </c>
      <c r="U286" s="107">
        <v>18</v>
      </c>
      <c r="V286" s="107">
        <v>19</v>
      </c>
      <c r="W286" s="107">
        <v>20</v>
      </c>
      <c r="X286" s="107">
        <v>21</v>
      </c>
      <c r="Y286" s="107">
        <v>22</v>
      </c>
      <c r="Z286" s="107">
        <v>23</v>
      </c>
      <c r="AA286" s="107">
        <v>24</v>
      </c>
      <c r="AB286" s="107">
        <v>25</v>
      </c>
      <c r="AC286" s="107">
        <v>26</v>
      </c>
      <c r="AD286" s="107">
        <v>27</v>
      </c>
      <c r="AE286" s="107">
        <v>28</v>
      </c>
      <c r="AF286" s="107">
        <v>29</v>
      </c>
      <c r="AG286" s="107">
        <v>30</v>
      </c>
      <c r="AH286" s="107">
        <v>31</v>
      </c>
      <c r="AI286" s="107">
        <v>32</v>
      </c>
      <c r="AJ286" s="107">
        <v>33</v>
      </c>
      <c r="AK286" s="107">
        <v>34</v>
      </c>
      <c r="AL286" s="107">
        <v>35</v>
      </c>
      <c r="AM286" s="107">
        <v>36</v>
      </c>
      <c r="AN286" s="107">
        <v>37</v>
      </c>
      <c r="AO286" s="107">
        <v>38</v>
      </c>
      <c r="AP286" s="107">
        <v>39</v>
      </c>
      <c r="AQ286" s="107">
        <v>40</v>
      </c>
      <c r="AR286" s="107">
        <v>41</v>
      </c>
      <c r="AS286" s="107">
        <v>42</v>
      </c>
      <c r="AT286" s="107">
        <v>43</v>
      </c>
      <c r="AU286" s="107">
        <v>44</v>
      </c>
      <c r="AV286" s="107">
        <v>45</v>
      </c>
      <c r="AW286" s="107">
        <v>46</v>
      </c>
      <c r="AX286" s="107">
        <v>47</v>
      </c>
      <c r="AY286" s="107">
        <v>48</v>
      </c>
      <c r="AZ286" s="107">
        <v>49</v>
      </c>
      <c r="BA286" s="107">
        <v>50</v>
      </c>
      <c r="BB286" s="107">
        <v>51</v>
      </c>
      <c r="BC286" s="107">
        <v>52</v>
      </c>
      <c r="BD286" s="107">
        <v>53</v>
      </c>
      <c r="BE286" s="107">
        <v>54</v>
      </c>
      <c r="BF286" s="107">
        <v>55</v>
      </c>
      <c r="BG286" s="107">
        <v>56</v>
      </c>
      <c r="BH286" s="107">
        <v>57</v>
      </c>
      <c r="BI286" s="107">
        <v>58</v>
      </c>
      <c r="BJ286" s="107">
        <v>59</v>
      </c>
      <c r="BK286" s="107">
        <v>60</v>
      </c>
      <c r="BL286" s="107">
        <v>61</v>
      </c>
      <c r="BM286" s="107">
        <v>62</v>
      </c>
      <c r="BN286" s="107">
        <v>63</v>
      </c>
      <c r="BO286" s="107">
        <v>64</v>
      </c>
      <c r="BP286" s="107">
        <v>65</v>
      </c>
      <c r="BQ286" s="107">
        <v>66</v>
      </c>
      <c r="BR286" s="107">
        <v>67</v>
      </c>
      <c r="BS286" s="107">
        <v>68</v>
      </c>
      <c r="BT286" s="107">
        <v>69</v>
      </c>
      <c r="BU286" s="107">
        <v>70</v>
      </c>
      <c r="BV286" s="107">
        <v>71</v>
      </c>
      <c r="BW286" s="107">
        <v>72</v>
      </c>
      <c r="BX286" s="107">
        <v>73</v>
      </c>
      <c r="BY286" s="107">
        <v>74</v>
      </c>
      <c r="BZ286" s="107">
        <v>75</v>
      </c>
      <c r="CA286" s="107">
        <v>76</v>
      </c>
      <c r="CB286" s="107">
        <v>77</v>
      </c>
      <c r="CC286" s="107">
        <v>78</v>
      </c>
      <c r="CD286" s="107">
        <v>79</v>
      </c>
      <c r="CE286" s="107">
        <v>80</v>
      </c>
      <c r="CF286" s="107">
        <v>81</v>
      </c>
      <c r="CG286" s="107">
        <v>82</v>
      </c>
      <c r="CH286" s="107">
        <v>83</v>
      </c>
      <c r="CI286" s="107">
        <v>84</v>
      </c>
      <c r="CJ286" s="107">
        <v>85</v>
      </c>
      <c r="CK286" s="107">
        <v>86</v>
      </c>
      <c r="CL286" s="107">
        <v>87</v>
      </c>
      <c r="CM286" s="107">
        <v>88</v>
      </c>
      <c r="CN286" s="107">
        <v>89</v>
      </c>
      <c r="CO286" s="107">
        <v>90</v>
      </c>
    </row>
    <row r="287" spans="1:96" x14ac:dyDescent="0.15">
      <c r="C287" t="s">
        <v>25</v>
      </c>
      <c r="D287" s="115">
        <f>IF(D286=1,0,IF(MOD(D286,$D$283*12)=1,$D$284,0))</f>
        <v>0</v>
      </c>
      <c r="E287" s="115">
        <f t="shared" ref="E287:K287" si="342">IF(E286=1,0,IF(MOD(E286,$D$283*12)=1,$D$284,0))</f>
        <v>0</v>
      </c>
      <c r="F287" s="115">
        <f t="shared" si="342"/>
        <v>0</v>
      </c>
      <c r="G287" s="115">
        <f t="shared" si="342"/>
        <v>0</v>
      </c>
      <c r="H287" s="115">
        <f t="shared" si="342"/>
        <v>0</v>
      </c>
      <c r="I287" s="115">
        <f t="shared" si="342"/>
        <v>0</v>
      </c>
      <c r="J287" s="115">
        <f t="shared" si="342"/>
        <v>0</v>
      </c>
      <c r="K287" s="115">
        <f t="shared" si="342"/>
        <v>0</v>
      </c>
      <c r="L287" s="115">
        <f t="shared" ref="L287" si="343">IF(L286=1,0,IF(MOD(L286,$D$283*12)=1,$D$284,0))</f>
        <v>0</v>
      </c>
      <c r="M287" s="115">
        <f t="shared" ref="M287" si="344">IF(M286=1,0,IF(MOD(M286,$D$283*12)=1,$D$284,0))</f>
        <v>0</v>
      </c>
      <c r="N287" s="115">
        <f t="shared" ref="N287" si="345">IF(N286=1,0,IF(MOD(N286,$D$283*12)=1,$D$284,0))</f>
        <v>0</v>
      </c>
      <c r="O287" s="115">
        <f t="shared" ref="O287" si="346">IF(O286=1,0,IF(MOD(O286,$D$283*12)=1,$D$284,0))</f>
        <v>0</v>
      </c>
      <c r="P287" s="115">
        <f t="shared" ref="P287" si="347">IF(P286=1,0,IF(MOD(P286,$D$283*12)=1,$D$284,0))</f>
        <v>0.8</v>
      </c>
      <c r="Q287" s="115">
        <f t="shared" ref="Q287" si="348">IF(Q286=1,0,IF(MOD(Q286,$D$283*12)=1,$D$284,0))</f>
        <v>0</v>
      </c>
      <c r="R287" s="115">
        <f t="shared" ref="R287" si="349">IF(R286=1,0,IF(MOD(R286,$D$283*12)=1,$D$284,0))</f>
        <v>0</v>
      </c>
      <c r="S287" s="115">
        <f t="shared" ref="S287" si="350">IF(S286=1,0,IF(MOD(S286,$D$283*12)=1,$D$284,0))</f>
        <v>0</v>
      </c>
      <c r="T287" s="115">
        <f t="shared" ref="T287" si="351">IF(T286=1,0,IF(MOD(T286,$D$283*12)=1,$D$284,0))</f>
        <v>0</v>
      </c>
      <c r="U287" s="115">
        <f t="shared" ref="U287" si="352">IF(U286=1,0,IF(MOD(U286,$D$283*12)=1,$D$284,0))</f>
        <v>0</v>
      </c>
      <c r="V287" s="115">
        <f t="shared" ref="V287" si="353">IF(V286=1,0,IF(MOD(V286,$D$283*12)=1,$D$284,0))</f>
        <v>0</v>
      </c>
      <c r="W287" s="115">
        <f t="shared" ref="W287" si="354">IF(W286=1,0,IF(MOD(W286,$D$283*12)=1,$D$284,0))</f>
        <v>0</v>
      </c>
      <c r="X287" s="115">
        <f t="shared" ref="X287" si="355">IF(X286=1,0,IF(MOD(X286,$D$283*12)=1,$D$284,0))</f>
        <v>0</v>
      </c>
      <c r="Y287" s="115">
        <f t="shared" ref="Y287" si="356">IF(Y286=1,0,IF(MOD(Y286,$D$283*12)=1,$D$284,0))</f>
        <v>0</v>
      </c>
      <c r="Z287" s="115">
        <f t="shared" ref="Z287" si="357">IF(Z286=1,0,IF(MOD(Z286,$D$283*12)=1,$D$284,0))</f>
        <v>0</v>
      </c>
      <c r="AA287" s="115">
        <f t="shared" ref="AA287" si="358">IF(AA286=1,0,IF(MOD(AA286,$D$283*12)=1,$D$284,0))</f>
        <v>0</v>
      </c>
      <c r="AB287" s="115">
        <f t="shared" ref="AB287" si="359">IF(AB286=1,0,IF(MOD(AB286,$D$283*12)=1,$D$284,0))</f>
        <v>0.8</v>
      </c>
      <c r="AC287" s="115">
        <f t="shared" ref="AC287" si="360">IF(AC286=1,0,IF(MOD(AC286,$D$283*12)=1,$D$284,0))</f>
        <v>0</v>
      </c>
      <c r="AD287" s="115">
        <f t="shared" ref="AD287" si="361">IF(AD286=1,0,IF(MOD(AD286,$D$283*12)=1,$D$284,0))</f>
        <v>0</v>
      </c>
      <c r="AE287" s="115">
        <f t="shared" ref="AE287" si="362">IF(AE286=1,0,IF(MOD(AE286,$D$283*12)=1,$D$284,0))</f>
        <v>0</v>
      </c>
      <c r="AF287" s="115">
        <f t="shared" ref="AF287" si="363">IF(AF286=1,0,IF(MOD(AF286,$D$283*12)=1,$D$284,0))</f>
        <v>0</v>
      </c>
      <c r="AG287" s="115">
        <f t="shared" ref="AG287" si="364">IF(AG286=1,0,IF(MOD(AG286,$D$283*12)=1,$D$284,0))</f>
        <v>0</v>
      </c>
      <c r="AH287" s="115">
        <f t="shared" ref="AH287" si="365">IF(AH286=1,0,IF(MOD(AH286,$D$283*12)=1,$D$284,0))</f>
        <v>0</v>
      </c>
      <c r="AI287" s="115">
        <f t="shared" ref="AI287" si="366">IF(AI286=1,0,IF(MOD(AI286,$D$283*12)=1,$D$284,0))</f>
        <v>0</v>
      </c>
      <c r="AJ287" s="115">
        <f t="shared" ref="AJ287" si="367">IF(AJ286=1,0,IF(MOD(AJ286,$D$283*12)=1,$D$284,0))</f>
        <v>0</v>
      </c>
      <c r="AK287" s="115">
        <f t="shared" ref="AK287" si="368">IF(AK286=1,0,IF(MOD(AK286,$D$283*12)=1,$D$284,0))</f>
        <v>0</v>
      </c>
      <c r="AL287" s="115">
        <f t="shared" ref="AL287" si="369">IF(AL286=1,0,IF(MOD(AL286,$D$283*12)=1,$D$284,0))</f>
        <v>0</v>
      </c>
      <c r="AM287" s="115">
        <f t="shared" ref="AM287" si="370">IF(AM286=1,0,IF(MOD(AM286,$D$283*12)=1,$D$284,0))</f>
        <v>0</v>
      </c>
      <c r="AN287" s="115">
        <f t="shared" ref="AN287" si="371">IF(AN286=1,0,IF(MOD(AN286,$D$283*12)=1,$D$284,0))</f>
        <v>0.8</v>
      </c>
      <c r="AO287" s="115">
        <f t="shared" ref="AO287" si="372">IF(AO286=1,0,IF(MOD(AO286,$D$283*12)=1,$D$284,0))</f>
        <v>0</v>
      </c>
      <c r="AP287" s="115">
        <f t="shared" ref="AP287" si="373">IF(AP286=1,0,IF(MOD(AP286,$D$283*12)=1,$D$284,0))</f>
        <v>0</v>
      </c>
      <c r="AQ287" s="115">
        <f t="shared" ref="AQ287" si="374">IF(AQ286=1,0,IF(MOD(AQ286,$D$283*12)=1,$D$284,0))</f>
        <v>0</v>
      </c>
      <c r="AR287" s="115">
        <f t="shared" ref="AR287" si="375">IF(AR286=1,0,IF(MOD(AR286,$D$283*12)=1,$D$284,0))</f>
        <v>0</v>
      </c>
      <c r="AS287" s="115">
        <f t="shared" ref="AS287" si="376">IF(AS286=1,0,IF(MOD(AS286,$D$283*12)=1,$D$284,0))</f>
        <v>0</v>
      </c>
      <c r="AT287" s="115">
        <f t="shared" ref="AT287" si="377">IF(AT286=1,0,IF(MOD(AT286,$D$283*12)=1,$D$284,0))</f>
        <v>0</v>
      </c>
      <c r="AU287" s="115">
        <f t="shared" ref="AU287" si="378">IF(AU286=1,0,IF(MOD(AU286,$D$283*12)=1,$D$284,0))</f>
        <v>0</v>
      </c>
      <c r="AV287" s="115">
        <f t="shared" ref="AV287" si="379">IF(AV286=1,0,IF(MOD(AV286,$D$283*12)=1,$D$284,0))</f>
        <v>0</v>
      </c>
      <c r="AW287" s="115">
        <f t="shared" ref="AW287" si="380">IF(AW286=1,0,IF(MOD(AW286,$D$283*12)=1,$D$284,0))</f>
        <v>0</v>
      </c>
      <c r="AX287" s="115">
        <f t="shared" ref="AX287" si="381">IF(AX286=1,0,IF(MOD(AX286,$D$283*12)=1,$D$284,0))</f>
        <v>0</v>
      </c>
      <c r="AY287" s="115">
        <f t="shared" ref="AY287" si="382">IF(AY286=1,0,IF(MOD(AY286,$D$283*12)=1,$D$284,0))</f>
        <v>0</v>
      </c>
      <c r="AZ287" s="115">
        <f t="shared" ref="AZ287" si="383">IF(AZ286=1,0,IF(MOD(AZ286,$D$283*12)=1,$D$284,0))</f>
        <v>0.8</v>
      </c>
      <c r="BA287" s="115">
        <f t="shared" ref="BA287" si="384">IF(BA286=1,0,IF(MOD(BA286,$D$283*12)=1,$D$284,0))</f>
        <v>0</v>
      </c>
      <c r="BB287" s="115">
        <f t="shared" ref="BB287" si="385">IF(BB286=1,0,IF(MOD(BB286,$D$283*12)=1,$D$284,0))</f>
        <v>0</v>
      </c>
      <c r="BC287" s="115">
        <f t="shared" ref="BC287" si="386">IF(BC286=1,0,IF(MOD(BC286,$D$283*12)=1,$D$284,0))</f>
        <v>0</v>
      </c>
      <c r="BD287" s="115">
        <f t="shared" ref="BD287" si="387">IF(BD286=1,0,IF(MOD(BD286,$D$283*12)=1,$D$284,0))</f>
        <v>0</v>
      </c>
      <c r="BE287" s="115">
        <f t="shared" ref="BE287" si="388">IF(BE286=1,0,IF(MOD(BE286,$D$283*12)=1,$D$284,0))</f>
        <v>0</v>
      </c>
      <c r="BF287" s="115">
        <f t="shared" ref="BF287" si="389">IF(BF286=1,0,IF(MOD(BF286,$D$283*12)=1,$D$284,0))</f>
        <v>0</v>
      </c>
      <c r="BG287" s="115">
        <f t="shared" ref="BG287" si="390">IF(BG286=1,0,IF(MOD(BG286,$D$283*12)=1,$D$284,0))</f>
        <v>0</v>
      </c>
      <c r="BH287" s="115">
        <f t="shared" ref="BH287" si="391">IF(BH286=1,0,IF(MOD(BH286,$D$283*12)=1,$D$284,0))</f>
        <v>0</v>
      </c>
      <c r="BI287" s="115">
        <f t="shared" ref="BI287" si="392">IF(BI286=1,0,IF(MOD(BI286,$D$283*12)=1,$D$284,0))</f>
        <v>0</v>
      </c>
      <c r="BJ287" s="115">
        <f t="shared" ref="BJ287" si="393">IF(BJ286=1,0,IF(MOD(BJ286,$D$283*12)=1,$D$284,0))</f>
        <v>0</v>
      </c>
      <c r="BK287" s="115">
        <f t="shared" ref="BK287" si="394">IF(BK286=1,0,IF(MOD(BK286,$D$283*12)=1,$D$284,0))</f>
        <v>0</v>
      </c>
      <c r="BL287" s="115">
        <f t="shared" ref="BL287" si="395">IF(BL286=1,0,IF(MOD(BL286,$D$283*12)=1,$D$284,0))</f>
        <v>0.8</v>
      </c>
      <c r="BM287" s="115">
        <f t="shared" ref="BM287" si="396">IF(BM286=1,0,IF(MOD(BM286,$D$283*12)=1,$D$284,0))</f>
        <v>0</v>
      </c>
      <c r="BN287" s="115">
        <f t="shared" ref="BN287" si="397">IF(BN286=1,0,IF(MOD(BN286,$D$283*12)=1,$D$284,0))</f>
        <v>0</v>
      </c>
      <c r="BO287" s="115">
        <f t="shared" ref="BO287" si="398">IF(BO286=1,0,IF(MOD(BO286,$D$283*12)=1,$D$284,0))</f>
        <v>0</v>
      </c>
      <c r="BP287" s="115">
        <f t="shared" ref="BP287" si="399">IF(BP286=1,0,IF(MOD(BP286,$D$283*12)=1,$D$284,0))</f>
        <v>0</v>
      </c>
      <c r="BQ287" s="115">
        <f t="shared" ref="BQ287" si="400">IF(BQ286=1,0,IF(MOD(BQ286,$D$283*12)=1,$D$284,0))</f>
        <v>0</v>
      </c>
      <c r="BR287" s="115">
        <f t="shared" ref="BR287" si="401">IF(BR286=1,0,IF(MOD(BR286,$D$283*12)=1,$D$284,0))</f>
        <v>0</v>
      </c>
      <c r="BS287" s="115">
        <f t="shared" ref="BS287" si="402">IF(BS286=1,0,IF(MOD(BS286,$D$283*12)=1,$D$284,0))</f>
        <v>0</v>
      </c>
      <c r="BT287" s="115">
        <f t="shared" ref="BT287" si="403">IF(BT286=1,0,IF(MOD(BT286,$D$283*12)=1,$D$284,0))</f>
        <v>0</v>
      </c>
      <c r="BU287" s="115">
        <f t="shared" ref="BU287" si="404">IF(BU286=1,0,IF(MOD(BU286,$D$283*12)=1,$D$284,0))</f>
        <v>0</v>
      </c>
      <c r="BV287" s="115">
        <f t="shared" ref="BV287" si="405">IF(BV286=1,0,IF(MOD(BV286,$D$283*12)=1,$D$284,0))</f>
        <v>0</v>
      </c>
      <c r="BW287" s="115">
        <f t="shared" ref="BW287" si="406">IF(BW286=1,0,IF(MOD(BW286,$D$283*12)=1,$D$284,0))</f>
        <v>0</v>
      </c>
      <c r="BX287" s="115">
        <f t="shared" ref="BX287" si="407">IF(BX286=1,0,IF(MOD(BX286,$D$283*12)=1,$D$284,0))</f>
        <v>0.8</v>
      </c>
      <c r="BY287" s="115">
        <f t="shared" ref="BY287" si="408">IF(BY286=1,0,IF(MOD(BY286,$D$283*12)=1,$D$284,0))</f>
        <v>0</v>
      </c>
      <c r="BZ287" s="115">
        <f t="shared" ref="BZ287" si="409">IF(BZ286=1,0,IF(MOD(BZ286,$D$283*12)=1,$D$284,0))</f>
        <v>0</v>
      </c>
      <c r="CA287" s="115">
        <f t="shared" ref="CA287" si="410">IF(CA286=1,0,IF(MOD(CA286,$D$283*12)=1,$D$284,0))</f>
        <v>0</v>
      </c>
      <c r="CB287" s="115">
        <f t="shared" ref="CB287" si="411">IF(CB286=1,0,IF(MOD(CB286,$D$283*12)=1,$D$284,0))</f>
        <v>0</v>
      </c>
      <c r="CC287" s="115">
        <f t="shared" ref="CC287" si="412">IF(CC286=1,0,IF(MOD(CC286,$D$283*12)=1,$D$284,0))</f>
        <v>0</v>
      </c>
      <c r="CD287" s="115">
        <f t="shared" ref="CD287" si="413">IF(CD286=1,0,IF(MOD(CD286,$D$283*12)=1,$D$284,0))</f>
        <v>0</v>
      </c>
      <c r="CE287" s="115">
        <f t="shared" ref="CE287" si="414">IF(CE286=1,0,IF(MOD(CE286,$D$283*12)=1,$D$284,0))</f>
        <v>0</v>
      </c>
      <c r="CF287" s="115">
        <f t="shared" ref="CF287" si="415">IF(CF286=1,0,IF(MOD(CF286,$D$283*12)=1,$D$284,0))</f>
        <v>0</v>
      </c>
      <c r="CG287" s="115">
        <f t="shared" ref="CG287" si="416">IF(CG286=1,0,IF(MOD(CG286,$D$283*12)=1,$D$284,0))</f>
        <v>0</v>
      </c>
      <c r="CH287" s="115">
        <f t="shared" ref="CH287" si="417">IF(CH286=1,0,IF(MOD(CH286,$D$283*12)=1,$D$284,0))</f>
        <v>0</v>
      </c>
      <c r="CI287" s="115">
        <f t="shared" ref="CI287" si="418">IF(CI286=1,0,IF(MOD(CI286,$D$283*12)=1,$D$284,0))</f>
        <v>0</v>
      </c>
      <c r="CJ287" s="115">
        <f t="shared" ref="CJ287" si="419">IF(CJ286=1,0,IF(MOD(CJ286,$D$283*12)=1,$D$284,0))</f>
        <v>0.8</v>
      </c>
      <c r="CK287" s="115">
        <f t="shared" ref="CK287" si="420">IF(CK286=1,0,IF(MOD(CK286,$D$283*12)=1,$D$284,0))</f>
        <v>0</v>
      </c>
      <c r="CL287" s="115">
        <f t="shared" ref="CL287" si="421">IF(CL286=1,0,IF(MOD(CL286,$D$283*12)=1,$D$284,0))</f>
        <v>0</v>
      </c>
      <c r="CM287" s="115">
        <f t="shared" ref="CM287" si="422">IF(CM286=1,0,IF(MOD(CM286,$D$283*12)=1,$D$284,0))</f>
        <v>0</v>
      </c>
      <c r="CN287" s="115">
        <f t="shared" ref="CN287" si="423">IF(CN286=1,0,IF(MOD(CN286,$D$283*12)=1,$D$284,0))</f>
        <v>0</v>
      </c>
      <c r="CO287" s="115">
        <f t="shared" ref="CO287" si="424">IF(CO286=1,0,IF(MOD(CO286,$D$283*12)=1,$D$284,0))</f>
        <v>0</v>
      </c>
    </row>
    <row r="289" spans="1:93" s="78" customFormat="1" x14ac:dyDescent="0.15">
      <c r="A289" s="78" t="s">
        <v>201</v>
      </c>
      <c r="D289" s="89"/>
    </row>
    <row r="290" spans="1:93" x14ac:dyDescent="0.15">
      <c r="B290" t="s">
        <v>153</v>
      </c>
      <c r="C290" t="s">
        <v>23</v>
      </c>
      <c r="D290" s="88">
        <v>1</v>
      </c>
    </row>
    <row r="291" spans="1:93" x14ac:dyDescent="0.15">
      <c r="C291" t="s">
        <v>44</v>
      </c>
      <c r="D291" s="88">
        <v>2</v>
      </c>
    </row>
    <row r="293" spans="1:93" x14ac:dyDescent="0.15">
      <c r="B293" t="s">
        <v>152</v>
      </c>
      <c r="C293" t="s">
        <v>183</v>
      </c>
      <c r="D293" s="107">
        <v>1</v>
      </c>
      <c r="E293" s="108">
        <v>2</v>
      </c>
      <c r="F293" s="107">
        <v>3</v>
      </c>
      <c r="G293" s="107">
        <v>4</v>
      </c>
      <c r="H293" s="107">
        <v>5</v>
      </c>
      <c r="I293" s="107">
        <v>6</v>
      </c>
      <c r="J293" s="107">
        <v>7</v>
      </c>
      <c r="K293" s="107">
        <v>8</v>
      </c>
      <c r="L293" s="107">
        <v>9</v>
      </c>
      <c r="M293" s="107">
        <v>10</v>
      </c>
      <c r="N293" s="107">
        <v>11</v>
      </c>
      <c r="O293" s="107">
        <v>12</v>
      </c>
      <c r="P293" s="107">
        <v>13</v>
      </c>
      <c r="Q293" s="107">
        <v>14</v>
      </c>
      <c r="R293" s="107">
        <v>15</v>
      </c>
      <c r="S293" s="107">
        <v>16</v>
      </c>
      <c r="T293" s="107">
        <v>17</v>
      </c>
      <c r="U293" s="107">
        <v>18</v>
      </c>
      <c r="V293" s="107">
        <v>19</v>
      </c>
      <c r="W293" s="107">
        <v>20</v>
      </c>
      <c r="X293" s="107">
        <v>21</v>
      </c>
      <c r="Y293" s="107">
        <v>22</v>
      </c>
      <c r="Z293" s="107">
        <v>23</v>
      </c>
      <c r="AA293" s="107">
        <v>24</v>
      </c>
      <c r="AB293" s="107">
        <v>25</v>
      </c>
      <c r="AC293" s="107">
        <v>26</v>
      </c>
      <c r="AD293" s="107">
        <v>27</v>
      </c>
      <c r="AE293" s="107">
        <v>28</v>
      </c>
      <c r="AF293" s="107">
        <v>29</v>
      </c>
      <c r="AG293" s="107">
        <v>30</v>
      </c>
      <c r="AH293" s="107">
        <v>31</v>
      </c>
      <c r="AI293" s="107">
        <v>32</v>
      </c>
      <c r="AJ293" s="107">
        <v>33</v>
      </c>
      <c r="AK293" s="107">
        <v>34</v>
      </c>
      <c r="AL293" s="107">
        <v>35</v>
      </c>
      <c r="AM293" s="107">
        <v>36</v>
      </c>
      <c r="AN293" s="107">
        <v>37</v>
      </c>
      <c r="AO293" s="107">
        <v>38</v>
      </c>
      <c r="AP293" s="107">
        <v>39</v>
      </c>
      <c r="AQ293" s="107">
        <v>40</v>
      </c>
      <c r="AR293" s="107">
        <v>41</v>
      </c>
      <c r="AS293" s="107">
        <v>42</v>
      </c>
      <c r="AT293" s="107">
        <v>43</v>
      </c>
      <c r="AU293" s="107">
        <v>44</v>
      </c>
      <c r="AV293" s="107">
        <v>45</v>
      </c>
      <c r="AW293" s="107">
        <v>46</v>
      </c>
      <c r="AX293" s="107">
        <v>47</v>
      </c>
      <c r="AY293" s="107">
        <v>48</v>
      </c>
      <c r="AZ293" s="107">
        <v>49</v>
      </c>
      <c r="BA293" s="107">
        <v>50</v>
      </c>
      <c r="BB293" s="107">
        <v>51</v>
      </c>
      <c r="BC293" s="107">
        <v>52</v>
      </c>
      <c r="BD293" s="107">
        <v>53</v>
      </c>
      <c r="BE293" s="107">
        <v>54</v>
      </c>
      <c r="BF293" s="107">
        <v>55</v>
      </c>
      <c r="BG293" s="107">
        <v>56</v>
      </c>
      <c r="BH293" s="107">
        <v>57</v>
      </c>
      <c r="BI293" s="107">
        <v>58</v>
      </c>
      <c r="BJ293" s="107">
        <v>59</v>
      </c>
      <c r="BK293" s="107">
        <v>60</v>
      </c>
      <c r="BL293" s="107">
        <v>61</v>
      </c>
      <c r="BM293" s="107">
        <v>62</v>
      </c>
      <c r="BN293" s="107">
        <v>63</v>
      </c>
      <c r="BO293" s="107">
        <v>64</v>
      </c>
      <c r="BP293" s="107">
        <v>65</v>
      </c>
      <c r="BQ293" s="107">
        <v>66</v>
      </c>
      <c r="BR293" s="107">
        <v>67</v>
      </c>
      <c r="BS293" s="107">
        <v>68</v>
      </c>
      <c r="BT293" s="107">
        <v>69</v>
      </c>
      <c r="BU293" s="107">
        <v>70</v>
      </c>
      <c r="BV293" s="107">
        <v>71</v>
      </c>
      <c r="BW293" s="107">
        <v>72</v>
      </c>
      <c r="BX293" s="107">
        <v>73</v>
      </c>
      <c r="BY293" s="107">
        <v>74</v>
      </c>
      <c r="BZ293" s="107">
        <v>75</v>
      </c>
      <c r="CA293" s="107">
        <v>76</v>
      </c>
      <c r="CB293" s="107">
        <v>77</v>
      </c>
      <c r="CC293" s="107">
        <v>78</v>
      </c>
      <c r="CD293" s="107">
        <v>79</v>
      </c>
      <c r="CE293" s="107">
        <v>80</v>
      </c>
      <c r="CF293" s="107">
        <v>81</v>
      </c>
      <c r="CG293" s="107">
        <v>82</v>
      </c>
      <c r="CH293" s="107">
        <v>83</v>
      </c>
      <c r="CI293" s="107">
        <v>84</v>
      </c>
      <c r="CJ293" s="107">
        <v>85</v>
      </c>
      <c r="CK293" s="107">
        <v>86</v>
      </c>
      <c r="CL293" s="107">
        <v>87</v>
      </c>
      <c r="CM293" s="107">
        <v>88</v>
      </c>
      <c r="CN293" s="107">
        <v>89</v>
      </c>
      <c r="CO293" s="107">
        <v>90</v>
      </c>
    </row>
    <row r="294" spans="1:93" x14ac:dyDescent="0.15">
      <c r="C294" t="s">
        <v>25</v>
      </c>
      <c r="D294" s="115">
        <f>IF(D293=1,0,IF(MOD(D293,$D$290*12)=1,$D$291,0))</f>
        <v>0</v>
      </c>
      <c r="E294" s="115">
        <f t="shared" ref="E294:O294" si="425">IF(E293=1,0,IF(MOD(E293,$D$290*12)=1,$D$291,0))</f>
        <v>0</v>
      </c>
      <c r="F294" s="115">
        <f t="shared" si="425"/>
        <v>0</v>
      </c>
      <c r="G294" s="115">
        <f t="shared" si="425"/>
        <v>0</v>
      </c>
      <c r="H294" s="115">
        <f t="shared" si="425"/>
        <v>0</v>
      </c>
      <c r="I294" s="115">
        <f t="shared" si="425"/>
        <v>0</v>
      </c>
      <c r="J294" s="115">
        <f t="shared" si="425"/>
        <v>0</v>
      </c>
      <c r="K294" s="115">
        <f t="shared" si="425"/>
        <v>0</v>
      </c>
      <c r="L294" s="115">
        <f t="shared" si="425"/>
        <v>0</v>
      </c>
      <c r="M294" s="115">
        <f t="shared" si="425"/>
        <v>0</v>
      </c>
      <c r="N294" s="115">
        <f t="shared" si="425"/>
        <v>0</v>
      </c>
      <c r="O294" s="115">
        <f t="shared" si="425"/>
        <v>0</v>
      </c>
      <c r="P294" s="115">
        <f t="shared" ref="P294" si="426">IF(P293=1,0,IF(MOD(P293,$D$290*12)=1,$D$291,0))</f>
        <v>2</v>
      </c>
      <c r="Q294" s="115">
        <f t="shared" ref="Q294" si="427">IF(Q293=1,0,IF(MOD(Q293,$D$290*12)=1,$D$291,0))</f>
        <v>0</v>
      </c>
      <c r="R294" s="115">
        <f t="shared" ref="R294" si="428">IF(R293=1,0,IF(MOD(R293,$D$290*12)=1,$D$291,0))</f>
        <v>0</v>
      </c>
      <c r="S294" s="115">
        <f t="shared" ref="S294" si="429">IF(S293=1,0,IF(MOD(S293,$D$290*12)=1,$D$291,0))</f>
        <v>0</v>
      </c>
      <c r="T294" s="115">
        <f t="shared" ref="T294" si="430">IF(T293=1,0,IF(MOD(T293,$D$290*12)=1,$D$291,0))</f>
        <v>0</v>
      </c>
      <c r="U294" s="115">
        <f t="shared" ref="U294" si="431">IF(U293=1,0,IF(MOD(U293,$D$290*12)=1,$D$291,0))</f>
        <v>0</v>
      </c>
      <c r="V294" s="115">
        <f t="shared" ref="V294" si="432">IF(V293=1,0,IF(MOD(V293,$D$290*12)=1,$D$291,0))</f>
        <v>0</v>
      </c>
      <c r="W294" s="115">
        <f t="shared" ref="W294" si="433">IF(W293=1,0,IF(MOD(W293,$D$290*12)=1,$D$291,0))</f>
        <v>0</v>
      </c>
      <c r="X294" s="115">
        <f t="shared" ref="X294" si="434">IF(X293=1,0,IF(MOD(X293,$D$290*12)=1,$D$291,0))</f>
        <v>0</v>
      </c>
      <c r="Y294" s="115">
        <f t="shared" ref="Y294:Z294" si="435">IF(Y293=1,0,IF(MOD(Y293,$D$290*12)=1,$D$291,0))</f>
        <v>0</v>
      </c>
      <c r="Z294" s="115">
        <f t="shared" si="435"/>
        <v>0</v>
      </c>
      <c r="AA294" s="115">
        <f t="shared" ref="AA294" si="436">IF(AA293=1,0,IF(MOD(AA293,$D$290*12)=1,$D$291,0))</f>
        <v>0</v>
      </c>
      <c r="AB294" s="115">
        <f t="shared" ref="AB294" si="437">IF(AB293=1,0,IF(MOD(AB293,$D$290*12)=1,$D$291,0))</f>
        <v>2</v>
      </c>
      <c r="AC294" s="115">
        <f t="shared" ref="AC294" si="438">IF(AC293=1,0,IF(MOD(AC293,$D$290*12)=1,$D$291,0))</f>
        <v>0</v>
      </c>
      <c r="AD294" s="115">
        <f t="shared" ref="AD294" si="439">IF(AD293=1,0,IF(MOD(AD293,$D$290*12)=1,$D$291,0))</f>
        <v>0</v>
      </c>
      <c r="AE294" s="115">
        <f t="shared" ref="AE294" si="440">IF(AE293=1,0,IF(MOD(AE293,$D$290*12)=1,$D$291,0))</f>
        <v>0</v>
      </c>
      <c r="AF294" s="115">
        <f t="shared" ref="AF294" si="441">IF(AF293=1,0,IF(MOD(AF293,$D$290*12)=1,$D$291,0))</f>
        <v>0</v>
      </c>
      <c r="AG294" s="115">
        <f t="shared" ref="AG294" si="442">IF(AG293=1,0,IF(MOD(AG293,$D$290*12)=1,$D$291,0))</f>
        <v>0</v>
      </c>
      <c r="AH294" s="115">
        <f t="shared" ref="AH294" si="443">IF(AH293=1,0,IF(MOD(AH293,$D$290*12)=1,$D$291,0))</f>
        <v>0</v>
      </c>
      <c r="AI294" s="115">
        <f t="shared" ref="AI294" si="444">IF(AI293=1,0,IF(MOD(AI293,$D$290*12)=1,$D$291,0))</f>
        <v>0</v>
      </c>
      <c r="AJ294" s="115">
        <f t="shared" ref="AJ294:AK294" si="445">IF(AJ293=1,0,IF(MOD(AJ293,$D$290*12)=1,$D$291,0))</f>
        <v>0</v>
      </c>
      <c r="AK294" s="115">
        <f t="shared" si="445"/>
        <v>0</v>
      </c>
      <c r="AL294" s="115">
        <f t="shared" ref="AL294" si="446">IF(AL293=1,0,IF(MOD(AL293,$D$290*12)=1,$D$291,0))</f>
        <v>0</v>
      </c>
      <c r="AM294" s="115">
        <f t="shared" ref="AM294" si="447">IF(AM293=1,0,IF(MOD(AM293,$D$290*12)=1,$D$291,0))</f>
        <v>0</v>
      </c>
      <c r="AN294" s="115">
        <f t="shared" ref="AN294" si="448">IF(AN293=1,0,IF(MOD(AN293,$D$290*12)=1,$D$291,0))</f>
        <v>2</v>
      </c>
      <c r="AO294" s="115">
        <f t="shared" ref="AO294" si="449">IF(AO293=1,0,IF(MOD(AO293,$D$290*12)=1,$D$291,0))</f>
        <v>0</v>
      </c>
      <c r="AP294" s="115">
        <f t="shared" ref="AP294" si="450">IF(AP293=1,0,IF(MOD(AP293,$D$290*12)=1,$D$291,0))</f>
        <v>0</v>
      </c>
      <c r="AQ294" s="115">
        <f t="shared" ref="AQ294" si="451">IF(AQ293=1,0,IF(MOD(AQ293,$D$290*12)=1,$D$291,0))</f>
        <v>0</v>
      </c>
      <c r="AR294" s="115">
        <f t="shared" ref="AR294" si="452">IF(AR293=1,0,IF(MOD(AR293,$D$290*12)=1,$D$291,0))</f>
        <v>0</v>
      </c>
      <c r="AS294" s="115">
        <f t="shared" ref="AS294" si="453">IF(AS293=1,0,IF(MOD(AS293,$D$290*12)=1,$D$291,0))</f>
        <v>0</v>
      </c>
      <c r="AT294" s="115">
        <f t="shared" ref="AT294" si="454">IF(AT293=1,0,IF(MOD(AT293,$D$290*12)=1,$D$291,0))</f>
        <v>0</v>
      </c>
      <c r="AU294" s="115">
        <f t="shared" ref="AU294:AV294" si="455">IF(AU293=1,0,IF(MOD(AU293,$D$290*12)=1,$D$291,0))</f>
        <v>0</v>
      </c>
      <c r="AV294" s="115">
        <f t="shared" si="455"/>
        <v>0</v>
      </c>
      <c r="AW294" s="115">
        <f t="shared" ref="AW294" si="456">IF(AW293=1,0,IF(MOD(AW293,$D$290*12)=1,$D$291,0))</f>
        <v>0</v>
      </c>
      <c r="AX294" s="115">
        <f t="shared" ref="AX294" si="457">IF(AX293=1,0,IF(MOD(AX293,$D$290*12)=1,$D$291,0))</f>
        <v>0</v>
      </c>
      <c r="AY294" s="115">
        <f t="shared" ref="AY294" si="458">IF(AY293=1,0,IF(MOD(AY293,$D$290*12)=1,$D$291,0))</f>
        <v>0</v>
      </c>
      <c r="AZ294" s="115">
        <f t="shared" ref="AZ294" si="459">IF(AZ293=1,0,IF(MOD(AZ293,$D$290*12)=1,$D$291,0))</f>
        <v>2</v>
      </c>
      <c r="BA294" s="115">
        <f t="shared" ref="BA294" si="460">IF(BA293=1,0,IF(MOD(BA293,$D$290*12)=1,$D$291,0))</f>
        <v>0</v>
      </c>
      <c r="BB294" s="115">
        <f t="shared" ref="BB294" si="461">IF(BB293=1,0,IF(MOD(BB293,$D$290*12)=1,$D$291,0))</f>
        <v>0</v>
      </c>
      <c r="BC294" s="115">
        <f t="shared" ref="BC294" si="462">IF(BC293=1,0,IF(MOD(BC293,$D$290*12)=1,$D$291,0))</f>
        <v>0</v>
      </c>
      <c r="BD294" s="115">
        <f t="shared" ref="BD294" si="463">IF(BD293=1,0,IF(MOD(BD293,$D$290*12)=1,$D$291,0))</f>
        <v>0</v>
      </c>
      <c r="BE294" s="115">
        <f t="shared" ref="BE294" si="464">IF(BE293=1,0,IF(MOD(BE293,$D$290*12)=1,$D$291,0))</f>
        <v>0</v>
      </c>
      <c r="BF294" s="115">
        <f t="shared" ref="BF294:BG294" si="465">IF(BF293=1,0,IF(MOD(BF293,$D$290*12)=1,$D$291,0))</f>
        <v>0</v>
      </c>
      <c r="BG294" s="115">
        <f t="shared" si="465"/>
        <v>0</v>
      </c>
      <c r="BH294" s="115">
        <f t="shared" ref="BH294" si="466">IF(BH293=1,0,IF(MOD(BH293,$D$290*12)=1,$D$291,0))</f>
        <v>0</v>
      </c>
      <c r="BI294" s="115">
        <f t="shared" ref="BI294" si="467">IF(BI293=1,0,IF(MOD(BI293,$D$290*12)=1,$D$291,0))</f>
        <v>0</v>
      </c>
      <c r="BJ294" s="115">
        <f t="shared" ref="BJ294" si="468">IF(BJ293=1,0,IF(MOD(BJ293,$D$290*12)=1,$D$291,0))</f>
        <v>0</v>
      </c>
      <c r="BK294" s="115">
        <f t="shared" ref="BK294" si="469">IF(BK293=1,0,IF(MOD(BK293,$D$290*12)=1,$D$291,0))</f>
        <v>0</v>
      </c>
      <c r="BL294" s="115">
        <f t="shared" ref="BL294" si="470">IF(BL293=1,0,IF(MOD(BL293,$D$290*12)=1,$D$291,0))</f>
        <v>2</v>
      </c>
      <c r="BM294" s="115">
        <f t="shared" ref="BM294" si="471">IF(BM293=1,0,IF(MOD(BM293,$D$290*12)=1,$D$291,0))</f>
        <v>0</v>
      </c>
      <c r="BN294" s="115">
        <f t="shared" ref="BN294" si="472">IF(BN293=1,0,IF(MOD(BN293,$D$290*12)=1,$D$291,0))</f>
        <v>0</v>
      </c>
      <c r="BO294" s="115">
        <f t="shared" ref="BO294" si="473">IF(BO293=1,0,IF(MOD(BO293,$D$290*12)=1,$D$291,0))</f>
        <v>0</v>
      </c>
      <c r="BP294" s="115">
        <f t="shared" ref="BP294" si="474">IF(BP293=1,0,IF(MOD(BP293,$D$290*12)=1,$D$291,0))</f>
        <v>0</v>
      </c>
      <c r="BQ294" s="115">
        <f t="shared" ref="BQ294:BR294" si="475">IF(BQ293=1,0,IF(MOD(BQ293,$D$290*12)=1,$D$291,0))</f>
        <v>0</v>
      </c>
      <c r="BR294" s="115">
        <f t="shared" si="475"/>
        <v>0</v>
      </c>
      <c r="BS294" s="115">
        <f t="shared" ref="BS294" si="476">IF(BS293=1,0,IF(MOD(BS293,$D$290*12)=1,$D$291,0))</f>
        <v>0</v>
      </c>
      <c r="BT294" s="115">
        <f t="shared" ref="BT294" si="477">IF(BT293=1,0,IF(MOD(BT293,$D$290*12)=1,$D$291,0))</f>
        <v>0</v>
      </c>
      <c r="BU294" s="115">
        <f t="shared" ref="BU294" si="478">IF(BU293=1,0,IF(MOD(BU293,$D$290*12)=1,$D$291,0))</f>
        <v>0</v>
      </c>
      <c r="BV294" s="115">
        <f t="shared" ref="BV294" si="479">IF(BV293=1,0,IF(MOD(BV293,$D$290*12)=1,$D$291,0))</f>
        <v>0</v>
      </c>
      <c r="BW294" s="115">
        <f t="shared" ref="BW294" si="480">IF(BW293=1,0,IF(MOD(BW293,$D$290*12)=1,$D$291,0))</f>
        <v>0</v>
      </c>
      <c r="BX294" s="115">
        <f t="shared" ref="BX294" si="481">IF(BX293=1,0,IF(MOD(BX293,$D$290*12)=1,$D$291,0))</f>
        <v>2</v>
      </c>
      <c r="BY294" s="115">
        <f t="shared" ref="BY294" si="482">IF(BY293=1,0,IF(MOD(BY293,$D$290*12)=1,$D$291,0))</f>
        <v>0</v>
      </c>
      <c r="BZ294" s="115">
        <f t="shared" ref="BZ294" si="483">IF(BZ293=1,0,IF(MOD(BZ293,$D$290*12)=1,$D$291,0))</f>
        <v>0</v>
      </c>
      <c r="CA294" s="115">
        <f t="shared" ref="CA294" si="484">IF(CA293=1,0,IF(MOD(CA293,$D$290*12)=1,$D$291,0))</f>
        <v>0</v>
      </c>
      <c r="CB294" s="115">
        <f t="shared" ref="CB294:CC294" si="485">IF(CB293=1,0,IF(MOD(CB293,$D$290*12)=1,$D$291,0))</f>
        <v>0</v>
      </c>
      <c r="CC294" s="115">
        <f t="shared" si="485"/>
        <v>0</v>
      </c>
      <c r="CD294" s="115">
        <f t="shared" ref="CD294" si="486">IF(CD293=1,0,IF(MOD(CD293,$D$290*12)=1,$D$291,0))</f>
        <v>0</v>
      </c>
      <c r="CE294" s="115">
        <f t="shared" ref="CE294" si="487">IF(CE293=1,0,IF(MOD(CE293,$D$290*12)=1,$D$291,0))</f>
        <v>0</v>
      </c>
      <c r="CF294" s="115">
        <f t="shared" ref="CF294" si="488">IF(CF293=1,0,IF(MOD(CF293,$D$290*12)=1,$D$291,0))</f>
        <v>0</v>
      </c>
      <c r="CG294" s="115">
        <f t="shared" ref="CG294" si="489">IF(CG293=1,0,IF(MOD(CG293,$D$290*12)=1,$D$291,0))</f>
        <v>0</v>
      </c>
      <c r="CH294" s="115">
        <f t="shared" ref="CH294" si="490">IF(CH293=1,0,IF(MOD(CH293,$D$290*12)=1,$D$291,0))</f>
        <v>0</v>
      </c>
      <c r="CI294" s="115">
        <f t="shared" ref="CI294" si="491">IF(CI293=1,0,IF(MOD(CI293,$D$290*12)=1,$D$291,0))</f>
        <v>0</v>
      </c>
      <c r="CJ294" s="115">
        <f t="shared" ref="CJ294" si="492">IF(CJ293=1,0,IF(MOD(CJ293,$D$290*12)=1,$D$291,0))</f>
        <v>2</v>
      </c>
      <c r="CK294" s="115">
        <f t="shared" ref="CK294" si="493">IF(CK293=1,0,IF(MOD(CK293,$D$290*12)=1,$D$291,0))</f>
        <v>0</v>
      </c>
      <c r="CL294" s="115">
        <f t="shared" ref="CL294" si="494">IF(CL293=1,0,IF(MOD(CL293,$D$290*12)=1,$D$291,0))</f>
        <v>0</v>
      </c>
      <c r="CM294" s="115">
        <f t="shared" ref="CM294:CN294" si="495">IF(CM293=1,0,IF(MOD(CM293,$D$290*12)=1,$D$291,0))</f>
        <v>0</v>
      </c>
      <c r="CN294" s="115">
        <f t="shared" si="495"/>
        <v>0</v>
      </c>
      <c r="CO294" s="115">
        <f t="shared" ref="CO294" si="496">IF(CO293=1,0,IF(MOD(CO293,$D$290*12)=1,$D$291,0))</f>
        <v>0</v>
      </c>
    </row>
    <row r="296" spans="1:93" s="78" customFormat="1" x14ac:dyDescent="0.15">
      <c r="A296" s="78" t="s">
        <v>200</v>
      </c>
      <c r="D296" s="89"/>
    </row>
    <row r="297" spans="1:93" x14ac:dyDescent="0.15">
      <c r="B297" t="s">
        <v>153</v>
      </c>
      <c r="C297" t="s">
        <v>23</v>
      </c>
      <c r="D297" s="88">
        <v>1</v>
      </c>
    </row>
    <row r="298" spans="1:93" x14ac:dyDescent="0.15">
      <c r="C298" t="s">
        <v>189</v>
      </c>
      <c r="D298" s="88">
        <v>1</v>
      </c>
    </row>
    <row r="300" spans="1:93" x14ac:dyDescent="0.15">
      <c r="B300" t="s">
        <v>152</v>
      </c>
      <c r="C300" t="s">
        <v>183</v>
      </c>
      <c r="D300" s="107">
        <v>1</v>
      </c>
      <c r="E300" s="108">
        <v>2</v>
      </c>
      <c r="F300" s="107">
        <v>3</v>
      </c>
      <c r="G300" s="107">
        <v>4</v>
      </c>
      <c r="H300" s="107">
        <v>5</v>
      </c>
      <c r="I300" s="107">
        <v>6</v>
      </c>
      <c r="J300" s="107">
        <v>7</v>
      </c>
      <c r="K300" s="107">
        <v>8</v>
      </c>
      <c r="L300" s="107">
        <v>9</v>
      </c>
      <c r="M300" s="107">
        <v>10</v>
      </c>
      <c r="N300" s="107">
        <v>11</v>
      </c>
      <c r="O300" s="107">
        <v>12</v>
      </c>
      <c r="P300" s="107">
        <v>13</v>
      </c>
      <c r="Q300" s="107">
        <v>14</v>
      </c>
      <c r="R300" s="107">
        <v>15</v>
      </c>
      <c r="S300" s="107">
        <v>16</v>
      </c>
      <c r="T300" s="107">
        <v>17</v>
      </c>
      <c r="U300" s="107">
        <v>18</v>
      </c>
      <c r="V300" s="107">
        <v>19</v>
      </c>
      <c r="W300" s="107">
        <v>20</v>
      </c>
      <c r="X300" s="107">
        <v>21</v>
      </c>
      <c r="Y300" s="107">
        <v>22</v>
      </c>
      <c r="Z300" s="107">
        <v>23</v>
      </c>
      <c r="AA300" s="107">
        <v>24</v>
      </c>
      <c r="AB300" s="107">
        <v>25</v>
      </c>
      <c r="AC300" s="107">
        <v>26</v>
      </c>
      <c r="AD300" s="107">
        <v>27</v>
      </c>
      <c r="AE300" s="107">
        <v>28</v>
      </c>
      <c r="AF300" s="107">
        <v>29</v>
      </c>
      <c r="AG300" s="107">
        <v>30</v>
      </c>
      <c r="AH300" s="107">
        <v>31</v>
      </c>
      <c r="AI300" s="107">
        <v>32</v>
      </c>
      <c r="AJ300" s="107">
        <v>33</v>
      </c>
      <c r="AK300" s="107">
        <v>34</v>
      </c>
      <c r="AL300" s="107">
        <v>35</v>
      </c>
      <c r="AM300" s="107">
        <v>36</v>
      </c>
      <c r="AN300" s="107">
        <v>37</v>
      </c>
      <c r="AO300" s="107">
        <v>38</v>
      </c>
      <c r="AP300" s="107">
        <v>39</v>
      </c>
      <c r="AQ300" s="107">
        <v>40</v>
      </c>
      <c r="AR300" s="107">
        <v>41</v>
      </c>
      <c r="AS300" s="107">
        <v>42</v>
      </c>
      <c r="AT300" s="107">
        <v>43</v>
      </c>
      <c r="AU300" s="107">
        <v>44</v>
      </c>
      <c r="AV300" s="107">
        <v>45</v>
      </c>
      <c r="AW300" s="107">
        <v>46</v>
      </c>
      <c r="AX300" s="107">
        <v>47</v>
      </c>
      <c r="AY300" s="107">
        <v>48</v>
      </c>
      <c r="AZ300" s="107">
        <v>49</v>
      </c>
      <c r="BA300" s="107">
        <v>50</v>
      </c>
      <c r="BB300" s="107">
        <v>51</v>
      </c>
      <c r="BC300" s="107">
        <v>52</v>
      </c>
      <c r="BD300" s="107">
        <v>53</v>
      </c>
      <c r="BE300" s="107">
        <v>54</v>
      </c>
      <c r="BF300" s="107">
        <v>55</v>
      </c>
      <c r="BG300" s="107">
        <v>56</v>
      </c>
      <c r="BH300" s="107">
        <v>57</v>
      </c>
      <c r="BI300" s="107">
        <v>58</v>
      </c>
      <c r="BJ300" s="107">
        <v>59</v>
      </c>
      <c r="BK300" s="107">
        <v>60</v>
      </c>
      <c r="BL300" s="107">
        <v>61</v>
      </c>
      <c r="BM300" s="107">
        <v>62</v>
      </c>
      <c r="BN300" s="107">
        <v>63</v>
      </c>
      <c r="BO300" s="107">
        <v>64</v>
      </c>
      <c r="BP300" s="107">
        <v>65</v>
      </c>
      <c r="BQ300" s="107">
        <v>66</v>
      </c>
      <c r="BR300" s="107">
        <v>67</v>
      </c>
      <c r="BS300" s="107">
        <v>68</v>
      </c>
      <c r="BT300" s="107">
        <v>69</v>
      </c>
      <c r="BU300" s="107">
        <v>70</v>
      </c>
      <c r="BV300" s="107">
        <v>71</v>
      </c>
      <c r="BW300" s="107">
        <v>72</v>
      </c>
      <c r="BX300" s="107">
        <v>73</v>
      </c>
      <c r="BY300" s="107">
        <v>74</v>
      </c>
      <c r="BZ300" s="107">
        <v>75</v>
      </c>
      <c r="CA300" s="107">
        <v>76</v>
      </c>
      <c r="CB300" s="107">
        <v>77</v>
      </c>
      <c r="CC300" s="107">
        <v>78</v>
      </c>
      <c r="CD300" s="107">
        <v>79</v>
      </c>
      <c r="CE300" s="107">
        <v>80</v>
      </c>
      <c r="CF300" s="107">
        <v>81</v>
      </c>
      <c r="CG300" s="107">
        <v>82</v>
      </c>
      <c r="CH300" s="107">
        <v>83</v>
      </c>
      <c r="CI300" s="107">
        <v>84</v>
      </c>
      <c r="CJ300" s="107">
        <v>85</v>
      </c>
      <c r="CK300" s="107">
        <v>86</v>
      </c>
      <c r="CL300" s="107">
        <v>87</v>
      </c>
      <c r="CM300" s="107">
        <v>88</v>
      </c>
      <c r="CN300" s="107">
        <v>89</v>
      </c>
      <c r="CO300" s="107">
        <v>90</v>
      </c>
    </row>
    <row r="301" spans="1:93" x14ac:dyDescent="0.15">
      <c r="C301" t="s">
        <v>25</v>
      </c>
      <c r="D301" s="115">
        <f>IF(D300=1,0,IF(MOD(D300,$D$290*12)=1,$D$291,0))</f>
        <v>0</v>
      </c>
      <c r="E301" s="115">
        <f t="shared" ref="E301" si="497">IF(E300=1,0,IF(MOD(E300,$D$290*12)=1,$D$291,0))</f>
        <v>0</v>
      </c>
      <c r="F301" s="115">
        <f t="shared" ref="F301" si="498">IF(F300=1,0,IF(MOD(F300,$D$290*12)=1,$D$291,0))</f>
        <v>0</v>
      </c>
      <c r="G301" s="115">
        <f t="shared" ref="G301" si="499">IF(G300=1,0,IF(MOD(G300,$D$290*12)=1,$D$291,0))</f>
        <v>0</v>
      </c>
      <c r="H301" s="115">
        <f t="shared" ref="H301" si="500">IF(H300=1,0,IF(MOD(H300,$D$290*12)=1,$D$291,0))</f>
        <v>0</v>
      </c>
      <c r="I301" s="115">
        <f t="shared" ref="I301" si="501">IF(I300=1,0,IF(MOD(I300,$D$290*12)=1,$D$291,0))</f>
        <v>0</v>
      </c>
      <c r="J301" s="115">
        <f t="shared" ref="J301" si="502">IF(J300=1,0,IF(MOD(J300,$D$290*12)=1,$D$291,0))</f>
        <v>0</v>
      </c>
      <c r="K301" s="115">
        <f t="shared" ref="K301" si="503">IF(K300=1,0,IF(MOD(K300,$D$290*12)=1,$D$291,0))</f>
        <v>0</v>
      </c>
      <c r="L301" s="115">
        <f t="shared" ref="L301" si="504">IF(L300=1,0,IF(MOD(L300,$D$290*12)=1,$D$291,0))</f>
        <v>0</v>
      </c>
      <c r="M301" s="115">
        <f t="shared" ref="M301" si="505">IF(M300=1,0,IF(MOD(M300,$D$290*12)=1,$D$291,0))</f>
        <v>0</v>
      </c>
      <c r="N301" s="115">
        <f t="shared" ref="N301" si="506">IF(N300=1,0,IF(MOD(N300,$D$290*12)=1,$D$291,0))</f>
        <v>0</v>
      </c>
      <c r="O301" s="115">
        <f t="shared" ref="O301" si="507">IF(O300=1,0,IF(MOD(O300,$D$290*12)=1,$D$291,0))</f>
        <v>0</v>
      </c>
      <c r="P301" s="115">
        <f t="shared" ref="P301" si="508">IF(P300=1,0,IF(MOD(P300,$D$290*12)=1,$D$291,0))</f>
        <v>2</v>
      </c>
      <c r="Q301" s="115">
        <f t="shared" ref="Q301" si="509">IF(Q300=1,0,IF(MOD(Q300,$D$290*12)=1,$D$291,0))</f>
        <v>0</v>
      </c>
      <c r="R301" s="115">
        <f t="shared" ref="R301" si="510">IF(R300=1,0,IF(MOD(R300,$D$290*12)=1,$D$291,0))</f>
        <v>0</v>
      </c>
      <c r="S301" s="115">
        <f t="shared" ref="S301" si="511">IF(S300=1,0,IF(MOD(S300,$D$290*12)=1,$D$291,0))</f>
        <v>0</v>
      </c>
      <c r="T301" s="115">
        <f t="shared" ref="T301" si="512">IF(T300=1,0,IF(MOD(T300,$D$290*12)=1,$D$291,0))</f>
        <v>0</v>
      </c>
      <c r="U301" s="115">
        <f t="shared" ref="U301" si="513">IF(U300=1,0,IF(MOD(U300,$D$290*12)=1,$D$291,0))</f>
        <v>0</v>
      </c>
      <c r="V301" s="115">
        <f t="shared" ref="V301" si="514">IF(V300=1,0,IF(MOD(V300,$D$290*12)=1,$D$291,0))</f>
        <v>0</v>
      </c>
      <c r="W301" s="115">
        <f t="shared" ref="W301" si="515">IF(W300=1,0,IF(MOD(W300,$D$290*12)=1,$D$291,0))</f>
        <v>0</v>
      </c>
      <c r="X301" s="115">
        <f t="shared" ref="X301" si="516">IF(X300=1,0,IF(MOD(X300,$D$290*12)=1,$D$291,0))</f>
        <v>0</v>
      </c>
      <c r="Y301" s="115">
        <f t="shared" ref="Y301" si="517">IF(Y300=1,0,IF(MOD(Y300,$D$290*12)=1,$D$291,0))</f>
        <v>0</v>
      </c>
      <c r="Z301" s="115">
        <f t="shared" ref="Z301" si="518">IF(Z300=1,0,IF(MOD(Z300,$D$290*12)=1,$D$291,0))</f>
        <v>0</v>
      </c>
      <c r="AA301" s="115">
        <f t="shared" ref="AA301" si="519">IF(AA300=1,0,IF(MOD(AA300,$D$290*12)=1,$D$291,0))</f>
        <v>0</v>
      </c>
      <c r="AB301" s="115">
        <f t="shared" ref="AB301" si="520">IF(AB300=1,0,IF(MOD(AB300,$D$290*12)=1,$D$291,0))</f>
        <v>2</v>
      </c>
      <c r="AC301" s="115">
        <f t="shared" ref="AC301" si="521">IF(AC300=1,0,IF(MOD(AC300,$D$290*12)=1,$D$291,0))</f>
        <v>0</v>
      </c>
      <c r="AD301" s="115">
        <f t="shared" ref="AD301" si="522">IF(AD300=1,0,IF(MOD(AD300,$D$290*12)=1,$D$291,0))</f>
        <v>0</v>
      </c>
      <c r="AE301" s="115">
        <f t="shared" ref="AE301" si="523">IF(AE300=1,0,IF(MOD(AE300,$D$290*12)=1,$D$291,0))</f>
        <v>0</v>
      </c>
      <c r="AF301" s="115">
        <f t="shared" ref="AF301" si="524">IF(AF300=1,0,IF(MOD(AF300,$D$290*12)=1,$D$291,0))</f>
        <v>0</v>
      </c>
      <c r="AG301" s="115">
        <f t="shared" ref="AG301" si="525">IF(AG300=1,0,IF(MOD(AG300,$D$290*12)=1,$D$291,0))</f>
        <v>0</v>
      </c>
      <c r="AH301" s="115">
        <f t="shared" ref="AH301" si="526">IF(AH300=1,0,IF(MOD(AH300,$D$290*12)=1,$D$291,0))</f>
        <v>0</v>
      </c>
      <c r="AI301" s="115">
        <f t="shared" ref="AI301" si="527">IF(AI300=1,0,IF(MOD(AI300,$D$290*12)=1,$D$291,0))</f>
        <v>0</v>
      </c>
      <c r="AJ301" s="115">
        <f t="shared" ref="AJ301" si="528">IF(AJ300=1,0,IF(MOD(AJ300,$D$290*12)=1,$D$291,0))</f>
        <v>0</v>
      </c>
      <c r="AK301" s="115">
        <f t="shared" ref="AK301" si="529">IF(AK300=1,0,IF(MOD(AK300,$D$290*12)=1,$D$291,0))</f>
        <v>0</v>
      </c>
      <c r="AL301" s="115">
        <f t="shared" ref="AL301" si="530">IF(AL300=1,0,IF(MOD(AL300,$D$290*12)=1,$D$291,0))</f>
        <v>0</v>
      </c>
      <c r="AM301" s="115">
        <f t="shared" ref="AM301" si="531">IF(AM300=1,0,IF(MOD(AM300,$D$290*12)=1,$D$291,0))</f>
        <v>0</v>
      </c>
      <c r="AN301" s="115">
        <f t="shared" ref="AN301" si="532">IF(AN300=1,0,IF(MOD(AN300,$D$290*12)=1,$D$291,0))</f>
        <v>2</v>
      </c>
      <c r="AO301" s="115">
        <f t="shared" ref="AO301" si="533">IF(AO300=1,0,IF(MOD(AO300,$D$290*12)=1,$D$291,0))</f>
        <v>0</v>
      </c>
      <c r="AP301" s="115">
        <f t="shared" ref="AP301" si="534">IF(AP300=1,0,IF(MOD(AP300,$D$290*12)=1,$D$291,0))</f>
        <v>0</v>
      </c>
      <c r="AQ301" s="115">
        <f t="shared" ref="AQ301" si="535">IF(AQ300=1,0,IF(MOD(AQ300,$D$290*12)=1,$D$291,0))</f>
        <v>0</v>
      </c>
      <c r="AR301" s="115">
        <f t="shared" ref="AR301" si="536">IF(AR300=1,0,IF(MOD(AR300,$D$290*12)=1,$D$291,0))</f>
        <v>0</v>
      </c>
      <c r="AS301" s="115">
        <f t="shared" ref="AS301" si="537">IF(AS300=1,0,IF(MOD(AS300,$D$290*12)=1,$D$291,0))</f>
        <v>0</v>
      </c>
      <c r="AT301" s="115">
        <f t="shared" ref="AT301" si="538">IF(AT300=1,0,IF(MOD(AT300,$D$290*12)=1,$D$291,0))</f>
        <v>0</v>
      </c>
      <c r="AU301" s="115">
        <f t="shared" ref="AU301" si="539">IF(AU300=1,0,IF(MOD(AU300,$D$290*12)=1,$D$291,0))</f>
        <v>0</v>
      </c>
      <c r="AV301" s="115">
        <f t="shared" ref="AV301" si="540">IF(AV300=1,0,IF(MOD(AV300,$D$290*12)=1,$D$291,0))</f>
        <v>0</v>
      </c>
      <c r="AW301" s="115">
        <f t="shared" ref="AW301" si="541">IF(AW300=1,0,IF(MOD(AW300,$D$290*12)=1,$D$291,0))</f>
        <v>0</v>
      </c>
      <c r="AX301" s="115">
        <f t="shared" ref="AX301" si="542">IF(AX300=1,0,IF(MOD(AX300,$D$290*12)=1,$D$291,0))</f>
        <v>0</v>
      </c>
      <c r="AY301" s="115">
        <f t="shared" ref="AY301" si="543">IF(AY300=1,0,IF(MOD(AY300,$D$290*12)=1,$D$291,0))</f>
        <v>0</v>
      </c>
      <c r="AZ301" s="115">
        <f t="shared" ref="AZ301" si="544">IF(AZ300=1,0,IF(MOD(AZ300,$D$290*12)=1,$D$291,0))</f>
        <v>2</v>
      </c>
      <c r="BA301" s="115">
        <f t="shared" ref="BA301" si="545">IF(BA300=1,0,IF(MOD(BA300,$D$290*12)=1,$D$291,0))</f>
        <v>0</v>
      </c>
      <c r="BB301" s="115">
        <f t="shared" ref="BB301" si="546">IF(BB300=1,0,IF(MOD(BB300,$D$290*12)=1,$D$291,0))</f>
        <v>0</v>
      </c>
      <c r="BC301" s="115">
        <f t="shared" ref="BC301" si="547">IF(BC300=1,0,IF(MOD(BC300,$D$290*12)=1,$D$291,0))</f>
        <v>0</v>
      </c>
      <c r="BD301" s="115">
        <f t="shared" ref="BD301" si="548">IF(BD300=1,0,IF(MOD(BD300,$D$290*12)=1,$D$291,0))</f>
        <v>0</v>
      </c>
      <c r="BE301" s="115">
        <f t="shared" ref="BE301" si="549">IF(BE300=1,0,IF(MOD(BE300,$D$290*12)=1,$D$291,0))</f>
        <v>0</v>
      </c>
      <c r="BF301" s="115">
        <f t="shared" ref="BF301" si="550">IF(BF300=1,0,IF(MOD(BF300,$D$290*12)=1,$D$291,0))</f>
        <v>0</v>
      </c>
      <c r="BG301" s="115">
        <f t="shared" ref="BG301" si="551">IF(BG300=1,0,IF(MOD(BG300,$D$290*12)=1,$D$291,0))</f>
        <v>0</v>
      </c>
      <c r="BH301" s="115">
        <f t="shared" ref="BH301" si="552">IF(BH300=1,0,IF(MOD(BH300,$D$290*12)=1,$D$291,0))</f>
        <v>0</v>
      </c>
      <c r="BI301" s="115">
        <f t="shared" ref="BI301" si="553">IF(BI300=1,0,IF(MOD(BI300,$D$290*12)=1,$D$291,0))</f>
        <v>0</v>
      </c>
      <c r="BJ301" s="115">
        <f t="shared" ref="BJ301" si="554">IF(BJ300=1,0,IF(MOD(BJ300,$D$290*12)=1,$D$291,0))</f>
        <v>0</v>
      </c>
      <c r="BK301" s="115">
        <f t="shared" ref="BK301" si="555">IF(BK300=1,0,IF(MOD(BK300,$D$290*12)=1,$D$291,0))</f>
        <v>0</v>
      </c>
      <c r="BL301" s="115">
        <f t="shared" ref="BL301" si="556">IF(BL300=1,0,IF(MOD(BL300,$D$290*12)=1,$D$291,0))</f>
        <v>2</v>
      </c>
      <c r="BM301" s="115">
        <f t="shared" ref="BM301" si="557">IF(BM300=1,0,IF(MOD(BM300,$D$290*12)=1,$D$291,0))</f>
        <v>0</v>
      </c>
      <c r="BN301" s="115">
        <f t="shared" ref="BN301" si="558">IF(BN300=1,0,IF(MOD(BN300,$D$290*12)=1,$D$291,0))</f>
        <v>0</v>
      </c>
      <c r="BO301" s="115">
        <f t="shared" ref="BO301" si="559">IF(BO300=1,0,IF(MOD(BO300,$D$290*12)=1,$D$291,0))</f>
        <v>0</v>
      </c>
      <c r="BP301" s="115">
        <f t="shared" ref="BP301" si="560">IF(BP300=1,0,IF(MOD(BP300,$D$290*12)=1,$D$291,0))</f>
        <v>0</v>
      </c>
      <c r="BQ301" s="115">
        <f t="shared" ref="BQ301" si="561">IF(BQ300=1,0,IF(MOD(BQ300,$D$290*12)=1,$D$291,0))</f>
        <v>0</v>
      </c>
      <c r="BR301" s="115">
        <f t="shared" ref="BR301" si="562">IF(BR300=1,0,IF(MOD(BR300,$D$290*12)=1,$D$291,0))</f>
        <v>0</v>
      </c>
      <c r="BS301" s="115">
        <f t="shared" ref="BS301" si="563">IF(BS300=1,0,IF(MOD(BS300,$D$290*12)=1,$D$291,0))</f>
        <v>0</v>
      </c>
      <c r="BT301" s="115">
        <f t="shared" ref="BT301" si="564">IF(BT300=1,0,IF(MOD(BT300,$D$290*12)=1,$D$291,0))</f>
        <v>0</v>
      </c>
      <c r="BU301" s="115">
        <f t="shared" ref="BU301" si="565">IF(BU300=1,0,IF(MOD(BU300,$D$290*12)=1,$D$291,0))</f>
        <v>0</v>
      </c>
      <c r="BV301" s="115">
        <f t="shared" ref="BV301" si="566">IF(BV300=1,0,IF(MOD(BV300,$D$290*12)=1,$D$291,0))</f>
        <v>0</v>
      </c>
      <c r="BW301" s="115">
        <f t="shared" ref="BW301" si="567">IF(BW300=1,0,IF(MOD(BW300,$D$290*12)=1,$D$291,0))</f>
        <v>0</v>
      </c>
      <c r="BX301" s="115">
        <f t="shared" ref="BX301" si="568">IF(BX300=1,0,IF(MOD(BX300,$D$290*12)=1,$D$291,0))</f>
        <v>2</v>
      </c>
      <c r="BY301" s="115">
        <f t="shared" ref="BY301" si="569">IF(BY300=1,0,IF(MOD(BY300,$D$290*12)=1,$D$291,0))</f>
        <v>0</v>
      </c>
      <c r="BZ301" s="115">
        <f t="shared" ref="BZ301" si="570">IF(BZ300=1,0,IF(MOD(BZ300,$D$290*12)=1,$D$291,0))</f>
        <v>0</v>
      </c>
      <c r="CA301" s="115">
        <f t="shared" ref="CA301" si="571">IF(CA300=1,0,IF(MOD(CA300,$D$290*12)=1,$D$291,0))</f>
        <v>0</v>
      </c>
      <c r="CB301" s="115">
        <f t="shared" ref="CB301" si="572">IF(CB300=1,0,IF(MOD(CB300,$D$290*12)=1,$D$291,0))</f>
        <v>0</v>
      </c>
      <c r="CC301" s="115">
        <f t="shared" ref="CC301" si="573">IF(CC300=1,0,IF(MOD(CC300,$D$290*12)=1,$D$291,0))</f>
        <v>0</v>
      </c>
      <c r="CD301" s="115">
        <f t="shared" ref="CD301" si="574">IF(CD300=1,0,IF(MOD(CD300,$D$290*12)=1,$D$291,0))</f>
        <v>0</v>
      </c>
      <c r="CE301" s="115">
        <f t="shared" ref="CE301" si="575">IF(CE300=1,0,IF(MOD(CE300,$D$290*12)=1,$D$291,0))</f>
        <v>0</v>
      </c>
      <c r="CF301" s="115">
        <f t="shared" ref="CF301" si="576">IF(CF300=1,0,IF(MOD(CF300,$D$290*12)=1,$D$291,0))</f>
        <v>0</v>
      </c>
      <c r="CG301" s="115">
        <f t="shared" ref="CG301" si="577">IF(CG300=1,0,IF(MOD(CG300,$D$290*12)=1,$D$291,0))</f>
        <v>0</v>
      </c>
      <c r="CH301" s="115">
        <f t="shared" ref="CH301" si="578">IF(CH300=1,0,IF(MOD(CH300,$D$290*12)=1,$D$291,0))</f>
        <v>0</v>
      </c>
      <c r="CI301" s="115">
        <f t="shared" ref="CI301" si="579">IF(CI300=1,0,IF(MOD(CI300,$D$290*12)=1,$D$291,0))</f>
        <v>0</v>
      </c>
      <c r="CJ301" s="115">
        <f t="shared" ref="CJ301" si="580">IF(CJ300=1,0,IF(MOD(CJ300,$D$290*12)=1,$D$291,0))</f>
        <v>2</v>
      </c>
      <c r="CK301" s="115">
        <f t="shared" ref="CK301" si="581">IF(CK300=1,0,IF(MOD(CK300,$D$290*12)=1,$D$291,0))</f>
        <v>0</v>
      </c>
      <c r="CL301" s="115">
        <f t="shared" ref="CL301" si="582">IF(CL300=1,0,IF(MOD(CL300,$D$290*12)=1,$D$291,0))</f>
        <v>0</v>
      </c>
      <c r="CM301" s="115">
        <f t="shared" ref="CM301" si="583">IF(CM300=1,0,IF(MOD(CM300,$D$290*12)=1,$D$291,0))</f>
        <v>0</v>
      </c>
      <c r="CN301" s="115">
        <f t="shared" ref="CN301" si="584">IF(CN300=1,0,IF(MOD(CN300,$D$290*12)=1,$D$291,0))</f>
        <v>0</v>
      </c>
      <c r="CO301" s="115">
        <f t="shared" ref="CO301" si="585">IF(CO300=1,0,IF(MOD(CO300,$D$290*12)=1,$D$291,0))</f>
        <v>0</v>
      </c>
    </row>
    <row r="303" spans="1:93" s="78" customFormat="1" x14ac:dyDescent="0.15">
      <c r="A303" s="78" t="s">
        <v>194</v>
      </c>
      <c r="D303" s="89"/>
    </row>
    <row r="304" spans="1:93" x14ac:dyDescent="0.15">
      <c r="B304" s="2" t="s">
        <v>153</v>
      </c>
      <c r="C304" t="s">
        <v>89</v>
      </c>
      <c r="D304" s="104">
        <v>43586</v>
      </c>
    </row>
    <row r="305" spans="1:96" x14ac:dyDescent="0.15">
      <c r="C305" t="s">
        <v>90</v>
      </c>
      <c r="D305" s="104">
        <v>44531</v>
      </c>
    </row>
    <row r="306" spans="1:96" x14ac:dyDescent="0.15">
      <c r="C306" t="s">
        <v>182</v>
      </c>
      <c r="D306" s="106">
        <f>ROUNDUP((DATEDIF(D304,D305,"m")+12)/12,0)</f>
        <v>4</v>
      </c>
    </row>
    <row r="307" spans="1:96" x14ac:dyDescent="0.15">
      <c r="C307" s="2" t="s">
        <v>183</v>
      </c>
      <c r="D307" s="113">
        <f>D304</f>
        <v>43586</v>
      </c>
      <c r="E307" s="113">
        <f>EDATE(D307,1)</f>
        <v>43617</v>
      </c>
      <c r="F307" s="113">
        <f t="shared" ref="F307:AN307" si="586">EDATE(E307,1)</f>
        <v>43647</v>
      </c>
      <c r="G307" s="113">
        <f t="shared" si="586"/>
        <v>43678</v>
      </c>
      <c r="H307" s="113">
        <f t="shared" si="586"/>
        <v>43709</v>
      </c>
      <c r="I307" s="113">
        <f t="shared" si="586"/>
        <v>43739</v>
      </c>
      <c r="J307" s="113">
        <f t="shared" si="586"/>
        <v>43770</v>
      </c>
      <c r="K307" s="113">
        <f t="shared" si="586"/>
        <v>43800</v>
      </c>
      <c r="L307" s="113">
        <f t="shared" si="586"/>
        <v>43831</v>
      </c>
      <c r="M307" s="113">
        <f t="shared" si="586"/>
        <v>43862</v>
      </c>
      <c r="N307" s="113">
        <f t="shared" si="586"/>
        <v>43891</v>
      </c>
      <c r="O307" s="113">
        <f t="shared" si="586"/>
        <v>43922</v>
      </c>
      <c r="P307" s="113">
        <f t="shared" si="586"/>
        <v>43952</v>
      </c>
      <c r="Q307" s="113">
        <f t="shared" si="586"/>
        <v>43983</v>
      </c>
      <c r="R307" s="113">
        <f t="shared" si="586"/>
        <v>44013</v>
      </c>
      <c r="S307" s="113">
        <f t="shared" si="586"/>
        <v>44044</v>
      </c>
      <c r="T307" s="113">
        <f t="shared" si="586"/>
        <v>44075</v>
      </c>
      <c r="U307" s="113">
        <f t="shared" si="586"/>
        <v>44105</v>
      </c>
      <c r="V307" s="113">
        <f t="shared" si="586"/>
        <v>44136</v>
      </c>
      <c r="W307" s="113">
        <f t="shared" si="586"/>
        <v>44166</v>
      </c>
      <c r="X307" s="113">
        <f t="shared" si="586"/>
        <v>44197</v>
      </c>
      <c r="Y307" s="113">
        <f t="shared" si="586"/>
        <v>44228</v>
      </c>
      <c r="Z307" s="113">
        <f t="shared" si="586"/>
        <v>44256</v>
      </c>
      <c r="AA307" s="113">
        <f t="shared" si="586"/>
        <v>44287</v>
      </c>
      <c r="AB307" s="113">
        <f t="shared" si="586"/>
        <v>44317</v>
      </c>
      <c r="AC307" s="113">
        <f t="shared" si="586"/>
        <v>44348</v>
      </c>
      <c r="AD307" s="113">
        <f t="shared" si="586"/>
        <v>44378</v>
      </c>
      <c r="AE307" s="113">
        <f t="shared" si="586"/>
        <v>44409</v>
      </c>
      <c r="AF307" s="113">
        <f t="shared" si="586"/>
        <v>44440</v>
      </c>
      <c r="AG307" s="113">
        <f t="shared" si="586"/>
        <v>44470</v>
      </c>
      <c r="AH307" s="113">
        <f t="shared" si="586"/>
        <v>44501</v>
      </c>
      <c r="AI307" s="113">
        <f t="shared" si="586"/>
        <v>44531</v>
      </c>
      <c r="AJ307" s="113">
        <f t="shared" si="586"/>
        <v>44562</v>
      </c>
      <c r="AK307" s="113">
        <f t="shared" si="586"/>
        <v>44593</v>
      </c>
      <c r="AL307" s="113">
        <f t="shared" si="586"/>
        <v>44621</v>
      </c>
      <c r="AM307" s="113">
        <f t="shared" si="586"/>
        <v>44652</v>
      </c>
      <c r="AN307" s="113">
        <f t="shared" si="586"/>
        <v>44682</v>
      </c>
      <c r="AO307" s="113">
        <f t="shared" ref="AO307:BA307" si="587">EDATE(AN307,1)</f>
        <v>44713</v>
      </c>
      <c r="AP307" s="113">
        <f t="shared" si="587"/>
        <v>44743</v>
      </c>
      <c r="AQ307" s="113">
        <f t="shared" si="587"/>
        <v>44774</v>
      </c>
      <c r="AR307" s="113">
        <f t="shared" si="587"/>
        <v>44805</v>
      </c>
      <c r="AS307" s="113">
        <f t="shared" si="587"/>
        <v>44835</v>
      </c>
      <c r="AT307" s="113">
        <f t="shared" si="587"/>
        <v>44866</v>
      </c>
      <c r="AU307" s="113">
        <f t="shared" si="587"/>
        <v>44896</v>
      </c>
      <c r="AV307" s="113">
        <f t="shared" si="587"/>
        <v>44927</v>
      </c>
      <c r="AW307" s="113">
        <f t="shared" si="587"/>
        <v>44958</v>
      </c>
      <c r="AX307" s="113">
        <f t="shared" si="587"/>
        <v>44986</v>
      </c>
      <c r="AY307" s="113">
        <f t="shared" si="587"/>
        <v>45017</v>
      </c>
      <c r="AZ307" s="113">
        <f t="shared" si="587"/>
        <v>45047</v>
      </c>
      <c r="BA307" s="113">
        <f t="shared" si="587"/>
        <v>45078</v>
      </c>
      <c r="BB307" s="113">
        <f t="shared" ref="BB307:CO307" si="588">EDATE(BA307,1)</f>
        <v>45108</v>
      </c>
      <c r="BC307" s="113">
        <f t="shared" si="588"/>
        <v>45139</v>
      </c>
      <c r="BD307" s="113">
        <f t="shared" si="588"/>
        <v>45170</v>
      </c>
      <c r="BE307" s="113">
        <f t="shared" si="588"/>
        <v>45200</v>
      </c>
      <c r="BF307" s="113">
        <f t="shared" si="588"/>
        <v>45231</v>
      </c>
      <c r="BG307" s="113">
        <f t="shared" si="588"/>
        <v>45261</v>
      </c>
      <c r="BH307" s="113">
        <f t="shared" si="588"/>
        <v>45292</v>
      </c>
      <c r="BI307" s="113">
        <f t="shared" si="588"/>
        <v>45323</v>
      </c>
      <c r="BJ307" s="113">
        <f t="shared" si="588"/>
        <v>45352</v>
      </c>
      <c r="BK307" s="113">
        <f t="shared" si="588"/>
        <v>45383</v>
      </c>
      <c r="BL307" s="113">
        <f t="shared" si="588"/>
        <v>45413</v>
      </c>
      <c r="BM307" s="113">
        <f t="shared" si="588"/>
        <v>45444</v>
      </c>
      <c r="BN307" s="113">
        <f t="shared" si="588"/>
        <v>45474</v>
      </c>
      <c r="BO307" s="113">
        <f t="shared" si="588"/>
        <v>45505</v>
      </c>
      <c r="BP307" s="113">
        <f t="shared" si="588"/>
        <v>45536</v>
      </c>
      <c r="BQ307" s="113">
        <f t="shared" si="588"/>
        <v>45566</v>
      </c>
      <c r="BR307" s="113">
        <f t="shared" si="588"/>
        <v>45597</v>
      </c>
      <c r="BS307" s="113">
        <f t="shared" si="588"/>
        <v>45627</v>
      </c>
      <c r="BT307" s="113">
        <f t="shared" si="588"/>
        <v>45658</v>
      </c>
      <c r="BU307" s="113">
        <f t="shared" si="588"/>
        <v>45689</v>
      </c>
      <c r="BV307" s="113">
        <f t="shared" si="588"/>
        <v>45717</v>
      </c>
      <c r="BW307" s="113">
        <f t="shared" si="588"/>
        <v>45748</v>
      </c>
      <c r="BX307" s="113">
        <f t="shared" si="588"/>
        <v>45778</v>
      </c>
      <c r="BY307" s="113">
        <f t="shared" si="588"/>
        <v>45809</v>
      </c>
      <c r="BZ307" s="113">
        <f t="shared" si="588"/>
        <v>45839</v>
      </c>
      <c r="CA307" s="113">
        <f t="shared" si="588"/>
        <v>45870</v>
      </c>
      <c r="CB307" s="113">
        <f t="shared" si="588"/>
        <v>45901</v>
      </c>
      <c r="CC307" s="113">
        <f t="shared" si="588"/>
        <v>45931</v>
      </c>
      <c r="CD307" s="113">
        <f t="shared" si="588"/>
        <v>45962</v>
      </c>
      <c r="CE307" s="113">
        <f t="shared" si="588"/>
        <v>45992</v>
      </c>
      <c r="CF307" s="113">
        <f t="shared" si="588"/>
        <v>46023</v>
      </c>
      <c r="CG307" s="113">
        <f t="shared" si="588"/>
        <v>46054</v>
      </c>
      <c r="CH307" s="113">
        <f t="shared" si="588"/>
        <v>46082</v>
      </c>
      <c r="CI307" s="113">
        <f t="shared" si="588"/>
        <v>46113</v>
      </c>
      <c r="CJ307" s="113">
        <f t="shared" si="588"/>
        <v>46143</v>
      </c>
      <c r="CK307" s="113">
        <f t="shared" si="588"/>
        <v>46174</v>
      </c>
      <c r="CL307" s="113">
        <f t="shared" si="588"/>
        <v>46204</v>
      </c>
      <c r="CM307" s="113">
        <f t="shared" si="588"/>
        <v>46235</v>
      </c>
      <c r="CN307" s="113">
        <f t="shared" si="588"/>
        <v>46266</v>
      </c>
      <c r="CO307" s="113">
        <f t="shared" si="588"/>
        <v>46296</v>
      </c>
    </row>
    <row r="308" spans="1:96" x14ac:dyDescent="0.15">
      <c r="C308" t="s">
        <v>28</v>
      </c>
      <c r="D308" s="97">
        <v>0.85</v>
      </c>
      <c r="E308" s="97">
        <v>0.85</v>
      </c>
      <c r="F308" s="97">
        <v>0.85</v>
      </c>
      <c r="G308" s="97">
        <v>0.85</v>
      </c>
      <c r="H308" s="97">
        <v>0.85</v>
      </c>
      <c r="I308" s="97">
        <v>0.85</v>
      </c>
      <c r="J308" s="97">
        <v>0.85</v>
      </c>
      <c r="K308" s="97">
        <v>0.85</v>
      </c>
      <c r="L308" s="97">
        <v>0.85</v>
      </c>
      <c r="M308" s="97">
        <v>0.85</v>
      </c>
      <c r="N308" s="97">
        <v>0.85</v>
      </c>
      <c r="O308" s="97">
        <v>0.85</v>
      </c>
      <c r="P308" s="97">
        <v>0.65</v>
      </c>
      <c r="Q308" s="97">
        <v>0.65</v>
      </c>
      <c r="R308" s="97">
        <v>0.65</v>
      </c>
      <c r="S308" s="97">
        <v>0.65</v>
      </c>
      <c r="T308" s="97">
        <v>0.65</v>
      </c>
      <c r="U308" s="97">
        <v>0.65</v>
      </c>
      <c r="V308" s="97">
        <v>0.65</v>
      </c>
      <c r="W308" s="97">
        <v>0.65</v>
      </c>
      <c r="X308" s="97">
        <v>0.65</v>
      </c>
      <c r="Y308" s="97">
        <v>0.65</v>
      </c>
      <c r="Z308" s="97">
        <v>0.65</v>
      </c>
      <c r="AA308" s="97">
        <v>0.65</v>
      </c>
      <c r="AB308" s="97">
        <v>0.9</v>
      </c>
      <c r="AC308" s="97">
        <v>0.9</v>
      </c>
      <c r="AD308" s="97">
        <v>0.9</v>
      </c>
      <c r="AE308" s="97">
        <v>0.9</v>
      </c>
      <c r="AF308" s="97">
        <v>0.9</v>
      </c>
      <c r="AG308" s="97">
        <v>0.9</v>
      </c>
      <c r="AH308" s="97">
        <v>0.9</v>
      </c>
      <c r="AI308" s="97">
        <v>0.9</v>
      </c>
      <c r="AJ308" s="97">
        <v>0.9</v>
      </c>
      <c r="AK308" s="97">
        <v>0.9</v>
      </c>
      <c r="AL308" s="97">
        <v>0.9</v>
      </c>
      <c r="AM308" s="97">
        <v>0.9</v>
      </c>
      <c r="AN308" s="97">
        <v>0.75</v>
      </c>
      <c r="AO308" s="97">
        <v>0.75</v>
      </c>
      <c r="AP308" s="97">
        <v>0.75</v>
      </c>
      <c r="AQ308" s="97">
        <v>0.75</v>
      </c>
      <c r="AR308" s="97">
        <v>0.75</v>
      </c>
      <c r="AS308" s="97">
        <v>0.75</v>
      </c>
      <c r="AT308" s="97">
        <v>0.75</v>
      </c>
      <c r="AU308" s="97">
        <v>0.75</v>
      </c>
      <c r="AV308" s="97">
        <v>0</v>
      </c>
      <c r="AW308" s="97">
        <v>0</v>
      </c>
      <c r="AX308" s="97">
        <v>0</v>
      </c>
      <c r="AY308" s="97">
        <v>0</v>
      </c>
      <c r="AZ308" s="97">
        <v>0</v>
      </c>
      <c r="BA308" s="97">
        <v>0</v>
      </c>
      <c r="BB308" s="97">
        <v>0</v>
      </c>
      <c r="BC308" s="97">
        <v>0</v>
      </c>
      <c r="BD308" s="97">
        <v>0</v>
      </c>
      <c r="BE308" s="97">
        <v>0</v>
      </c>
      <c r="BF308" s="97">
        <v>0</v>
      </c>
      <c r="BG308" s="97">
        <v>0</v>
      </c>
      <c r="BH308" s="97">
        <v>0</v>
      </c>
      <c r="BI308" s="97">
        <v>0</v>
      </c>
      <c r="BJ308" s="97">
        <v>0</v>
      </c>
      <c r="BK308" s="97">
        <v>0</v>
      </c>
      <c r="BL308" s="97">
        <v>0</v>
      </c>
      <c r="BM308" s="97">
        <v>0</v>
      </c>
      <c r="BN308" s="97">
        <v>0</v>
      </c>
      <c r="BO308" s="97">
        <v>0</v>
      </c>
      <c r="BP308" s="97">
        <v>0</v>
      </c>
      <c r="BQ308" s="97">
        <v>0</v>
      </c>
      <c r="BR308" s="97">
        <v>0</v>
      </c>
      <c r="BS308" s="97">
        <v>0</v>
      </c>
      <c r="BT308" s="97">
        <v>0</v>
      </c>
      <c r="BU308" s="97">
        <v>0</v>
      </c>
      <c r="BV308" s="97">
        <v>0</v>
      </c>
      <c r="BW308" s="97">
        <v>0</v>
      </c>
      <c r="BX308" s="97">
        <v>0</v>
      </c>
      <c r="BY308" s="97">
        <v>0</v>
      </c>
      <c r="BZ308" s="97">
        <v>0</v>
      </c>
      <c r="CA308" s="97">
        <v>0</v>
      </c>
      <c r="CB308" s="97">
        <v>0</v>
      </c>
      <c r="CC308" s="97">
        <v>0</v>
      </c>
      <c r="CD308" s="97">
        <v>0</v>
      </c>
      <c r="CE308" s="97">
        <v>0</v>
      </c>
      <c r="CF308" s="97">
        <v>0</v>
      </c>
      <c r="CG308" s="97">
        <v>0</v>
      </c>
      <c r="CH308" s="97">
        <v>0</v>
      </c>
      <c r="CI308" s="97">
        <v>0</v>
      </c>
      <c r="CJ308" s="97">
        <v>0</v>
      </c>
      <c r="CK308" s="97">
        <v>0</v>
      </c>
      <c r="CL308" s="97">
        <v>0</v>
      </c>
      <c r="CM308" s="97">
        <v>0</v>
      </c>
      <c r="CN308" s="97">
        <v>0</v>
      </c>
      <c r="CO308" s="97">
        <v>0</v>
      </c>
      <c r="CP308">
        <v>0</v>
      </c>
      <c r="CQ308">
        <v>0</v>
      </c>
      <c r="CR308">
        <v>0</v>
      </c>
    </row>
    <row r="309" spans="1:96" x14ac:dyDescent="0.15">
      <c r="C309" t="s">
        <v>188</v>
      </c>
      <c r="D309" s="114">
        <v>699660</v>
      </c>
      <c r="E309" s="114">
        <v>699660</v>
      </c>
      <c r="F309" s="114">
        <v>699660</v>
      </c>
      <c r="G309" s="114">
        <v>699660</v>
      </c>
      <c r="H309" s="114">
        <v>699660</v>
      </c>
      <c r="I309" s="114">
        <v>699660</v>
      </c>
      <c r="J309" s="114">
        <v>699660</v>
      </c>
      <c r="K309" s="114">
        <v>699660</v>
      </c>
      <c r="L309" s="114">
        <v>699660</v>
      </c>
      <c r="M309" s="114">
        <v>699660</v>
      </c>
      <c r="N309" s="114">
        <v>699660</v>
      </c>
      <c r="O309" s="114">
        <v>699660</v>
      </c>
      <c r="P309" s="114">
        <v>734643</v>
      </c>
      <c r="Q309" s="114">
        <v>734643</v>
      </c>
      <c r="R309" s="114">
        <v>734643</v>
      </c>
      <c r="S309" s="114">
        <v>734643</v>
      </c>
      <c r="T309" s="114">
        <v>734643</v>
      </c>
      <c r="U309" s="114">
        <v>734643</v>
      </c>
      <c r="V309" s="114">
        <v>734643</v>
      </c>
      <c r="W309" s="114">
        <v>734643</v>
      </c>
      <c r="X309" s="114">
        <v>734643</v>
      </c>
      <c r="Y309" s="114">
        <v>734643</v>
      </c>
      <c r="Z309" s="114">
        <v>734643</v>
      </c>
      <c r="AA309" s="114">
        <v>734643</v>
      </c>
      <c r="AB309" s="114">
        <v>771451.20000000007</v>
      </c>
      <c r="AC309" s="114">
        <v>771451.20000000007</v>
      </c>
      <c r="AD309" s="114">
        <v>771451.20000000007</v>
      </c>
      <c r="AE309" s="114">
        <v>771451.20000000007</v>
      </c>
      <c r="AF309" s="114">
        <v>771451.20000000007</v>
      </c>
      <c r="AG309" s="114">
        <v>771451.20000000007</v>
      </c>
      <c r="AH309" s="114">
        <v>771451.20000000007</v>
      </c>
      <c r="AI309" s="114">
        <v>771451.20000000007</v>
      </c>
      <c r="AJ309" s="114">
        <v>771451.20000000007</v>
      </c>
      <c r="AK309" s="114">
        <v>771451.20000000007</v>
      </c>
      <c r="AL309" s="114">
        <v>771451.20000000007</v>
      </c>
      <c r="AM309" s="114">
        <v>771451.20000000007</v>
      </c>
      <c r="AN309" s="114">
        <v>810084.60000000009</v>
      </c>
      <c r="AO309" s="3">
        <v>810084.60000000009</v>
      </c>
      <c r="AP309" s="3">
        <v>810084.60000000009</v>
      </c>
      <c r="AQ309" s="3">
        <v>810084.60000000009</v>
      </c>
      <c r="AR309" s="3">
        <v>810084.60000000009</v>
      </c>
      <c r="AS309" s="3">
        <v>810084.60000000009</v>
      </c>
      <c r="AT309">
        <v>810084.60000000009</v>
      </c>
      <c r="AU309">
        <v>810084.60000000009</v>
      </c>
      <c r="AV309" s="114">
        <v>0</v>
      </c>
      <c r="AW309" s="114">
        <v>0</v>
      </c>
      <c r="AX309" s="114">
        <v>0</v>
      </c>
      <c r="AY309" s="114">
        <v>0</v>
      </c>
      <c r="AZ309" s="114">
        <v>0</v>
      </c>
      <c r="BA309" s="114">
        <v>0</v>
      </c>
      <c r="BB309" s="114">
        <v>0</v>
      </c>
      <c r="BC309" s="114">
        <v>0</v>
      </c>
      <c r="BD309" s="114">
        <v>0</v>
      </c>
      <c r="BE309" s="114">
        <v>0</v>
      </c>
      <c r="BF309" s="114">
        <v>0</v>
      </c>
      <c r="BG309" s="114">
        <v>0</v>
      </c>
      <c r="BH309" s="114">
        <v>0</v>
      </c>
      <c r="BI309" s="114">
        <v>0</v>
      </c>
      <c r="BJ309" s="114">
        <v>0</v>
      </c>
      <c r="BK309" s="114">
        <v>0</v>
      </c>
      <c r="BL309" s="114">
        <v>0</v>
      </c>
      <c r="BM309" s="114">
        <v>0</v>
      </c>
      <c r="BN309" s="114">
        <v>0</v>
      </c>
      <c r="BO309" s="114">
        <v>0</v>
      </c>
      <c r="BP309" s="114">
        <v>0</v>
      </c>
      <c r="BQ309" s="114">
        <v>0</v>
      </c>
      <c r="BR309" s="114">
        <v>0</v>
      </c>
      <c r="BS309" s="114">
        <v>0</v>
      </c>
      <c r="BT309" s="114">
        <v>0</v>
      </c>
      <c r="BU309" s="114">
        <v>0</v>
      </c>
      <c r="BV309" s="114">
        <v>0</v>
      </c>
      <c r="BW309" s="114">
        <v>0</v>
      </c>
      <c r="BX309" s="114">
        <v>0</v>
      </c>
      <c r="BY309" s="114">
        <v>0</v>
      </c>
      <c r="BZ309" s="114">
        <v>0</v>
      </c>
      <c r="CA309" s="114">
        <v>0</v>
      </c>
      <c r="CB309" s="114">
        <v>0</v>
      </c>
      <c r="CC309" s="114">
        <v>0</v>
      </c>
      <c r="CD309" s="114">
        <v>0</v>
      </c>
      <c r="CE309" s="114">
        <v>0</v>
      </c>
      <c r="CF309" s="114">
        <v>0</v>
      </c>
      <c r="CG309" s="114">
        <v>0</v>
      </c>
      <c r="CH309" s="114">
        <v>0</v>
      </c>
      <c r="CI309" s="114">
        <v>0</v>
      </c>
      <c r="CJ309" s="114">
        <v>0</v>
      </c>
      <c r="CK309" s="114">
        <v>0</v>
      </c>
      <c r="CL309" s="114">
        <v>0</v>
      </c>
      <c r="CM309" s="114">
        <v>0</v>
      </c>
      <c r="CN309" s="114">
        <v>0</v>
      </c>
      <c r="CO309" s="114">
        <v>0</v>
      </c>
    </row>
    <row r="310" spans="1:96" x14ac:dyDescent="0.15">
      <c r="C310" t="s">
        <v>197</v>
      </c>
      <c r="D310" s="97">
        <v>0</v>
      </c>
      <c r="E310" s="97">
        <v>0</v>
      </c>
      <c r="F310" s="97">
        <v>0</v>
      </c>
      <c r="G310" s="97">
        <v>0</v>
      </c>
      <c r="H310" s="97">
        <v>0</v>
      </c>
      <c r="I310" s="97">
        <v>0</v>
      </c>
      <c r="J310" s="97">
        <v>0</v>
      </c>
      <c r="K310" s="97">
        <v>0</v>
      </c>
      <c r="L310" s="97">
        <v>0</v>
      </c>
      <c r="M310" s="97">
        <v>0</v>
      </c>
      <c r="N310" s="97">
        <v>0</v>
      </c>
      <c r="O310" s="97">
        <v>0</v>
      </c>
      <c r="P310" s="97">
        <v>2</v>
      </c>
      <c r="Q310" s="97">
        <v>0</v>
      </c>
      <c r="R310" s="97">
        <v>0</v>
      </c>
      <c r="S310" s="97">
        <v>0</v>
      </c>
      <c r="T310" s="97">
        <v>0</v>
      </c>
      <c r="U310" s="97">
        <v>0</v>
      </c>
      <c r="V310" s="97">
        <v>0</v>
      </c>
      <c r="W310" s="97">
        <v>0</v>
      </c>
      <c r="X310" s="97">
        <v>0</v>
      </c>
      <c r="Y310" s="97">
        <v>0</v>
      </c>
      <c r="Z310" s="97">
        <v>0</v>
      </c>
      <c r="AA310" s="97">
        <v>0</v>
      </c>
      <c r="AB310" s="97">
        <v>2</v>
      </c>
      <c r="AC310" s="97">
        <v>0</v>
      </c>
      <c r="AD310" s="97">
        <v>0</v>
      </c>
      <c r="AE310" s="97">
        <v>0</v>
      </c>
      <c r="AF310" s="97">
        <v>0</v>
      </c>
      <c r="AG310" s="97">
        <v>0</v>
      </c>
      <c r="AH310" s="97">
        <v>0</v>
      </c>
      <c r="AI310" s="97">
        <v>0</v>
      </c>
      <c r="AJ310" s="97">
        <v>0</v>
      </c>
      <c r="AK310" s="97">
        <v>0</v>
      </c>
      <c r="AL310" s="97">
        <v>0</v>
      </c>
      <c r="AM310" s="97">
        <v>0</v>
      </c>
      <c r="AN310" s="97">
        <v>2</v>
      </c>
      <c r="AO310" s="97">
        <v>0</v>
      </c>
      <c r="AP310" s="97">
        <v>0</v>
      </c>
      <c r="AQ310" s="97">
        <v>0</v>
      </c>
      <c r="AR310" s="97">
        <v>0</v>
      </c>
      <c r="AS310" s="97">
        <v>0</v>
      </c>
      <c r="AT310" s="97">
        <v>0</v>
      </c>
      <c r="AU310" s="97">
        <v>0</v>
      </c>
      <c r="AV310" s="97">
        <v>0</v>
      </c>
      <c r="AW310" s="97">
        <v>0</v>
      </c>
      <c r="AX310" s="97">
        <v>0</v>
      </c>
      <c r="AY310" s="97">
        <v>0</v>
      </c>
      <c r="AZ310" s="97">
        <v>2</v>
      </c>
      <c r="BA310" s="97">
        <v>0</v>
      </c>
      <c r="BB310" s="97">
        <v>0</v>
      </c>
      <c r="BC310" s="97">
        <v>0</v>
      </c>
      <c r="BD310" s="97">
        <v>0</v>
      </c>
      <c r="BE310" s="97">
        <v>0</v>
      </c>
      <c r="BF310" s="97">
        <v>0</v>
      </c>
      <c r="BG310" s="97">
        <v>0</v>
      </c>
      <c r="BH310" s="97">
        <v>0</v>
      </c>
      <c r="BI310" s="97">
        <v>0</v>
      </c>
      <c r="BJ310" s="97">
        <v>0</v>
      </c>
      <c r="BK310" s="97">
        <v>0</v>
      </c>
      <c r="BL310" s="97">
        <v>2</v>
      </c>
      <c r="BM310" s="97">
        <v>0</v>
      </c>
      <c r="BN310" s="97">
        <v>0</v>
      </c>
      <c r="BO310" s="97">
        <v>0</v>
      </c>
      <c r="BP310" s="97">
        <v>0</v>
      </c>
      <c r="BQ310" s="97">
        <v>0</v>
      </c>
      <c r="BR310" s="97">
        <v>0</v>
      </c>
      <c r="BS310" s="97">
        <v>0</v>
      </c>
      <c r="BT310" s="97">
        <v>0</v>
      </c>
      <c r="BU310" s="97">
        <v>0</v>
      </c>
      <c r="BV310" s="97">
        <v>0</v>
      </c>
      <c r="BW310" s="97">
        <v>0</v>
      </c>
      <c r="BX310" s="97">
        <v>2</v>
      </c>
      <c r="BY310" s="97">
        <v>0</v>
      </c>
      <c r="BZ310" s="97">
        <v>0</v>
      </c>
      <c r="CA310" s="97">
        <v>0</v>
      </c>
      <c r="CB310" s="97">
        <v>0</v>
      </c>
      <c r="CC310" s="97">
        <v>0</v>
      </c>
      <c r="CD310" s="97">
        <v>0</v>
      </c>
      <c r="CE310" s="97">
        <v>0</v>
      </c>
      <c r="CF310" s="97">
        <v>0</v>
      </c>
      <c r="CG310" s="97">
        <v>0</v>
      </c>
      <c r="CH310" s="97">
        <v>0</v>
      </c>
      <c r="CI310" s="97">
        <v>0</v>
      </c>
      <c r="CJ310" s="97">
        <v>2</v>
      </c>
      <c r="CK310" s="97">
        <v>0</v>
      </c>
      <c r="CL310" s="97">
        <v>0</v>
      </c>
      <c r="CM310" s="97">
        <v>0</v>
      </c>
      <c r="CN310" s="97">
        <v>0</v>
      </c>
      <c r="CO310" s="97">
        <v>0</v>
      </c>
    </row>
    <row r="311" spans="1:96" x14ac:dyDescent="0.15">
      <c r="C311" t="s">
        <v>23</v>
      </c>
      <c r="D311" s="88">
        <v>1</v>
      </c>
    </row>
    <row r="312" spans="1:96" x14ac:dyDescent="0.15">
      <c r="C312" t="s">
        <v>196</v>
      </c>
      <c r="D312" s="88">
        <v>2</v>
      </c>
    </row>
    <row r="314" spans="1:96" x14ac:dyDescent="0.15">
      <c r="B314" t="s">
        <v>152</v>
      </c>
      <c r="C314" t="s">
        <v>183</v>
      </c>
      <c r="D314" s="107">
        <v>1</v>
      </c>
      <c r="E314" s="108">
        <v>2</v>
      </c>
      <c r="F314" s="107">
        <v>3</v>
      </c>
      <c r="G314" s="107">
        <v>4</v>
      </c>
      <c r="H314" s="107">
        <v>5</v>
      </c>
      <c r="I314" s="107">
        <v>6</v>
      </c>
      <c r="J314" s="107">
        <v>7</v>
      </c>
      <c r="K314" s="107">
        <v>8</v>
      </c>
      <c r="L314" s="107">
        <v>9</v>
      </c>
      <c r="M314" s="107">
        <v>10</v>
      </c>
      <c r="N314" s="107">
        <v>11</v>
      </c>
      <c r="O314" s="107">
        <v>12</v>
      </c>
      <c r="P314" s="107">
        <v>13</v>
      </c>
      <c r="Q314" s="107">
        <v>14</v>
      </c>
      <c r="R314" s="107">
        <v>15</v>
      </c>
      <c r="S314" s="107">
        <v>16</v>
      </c>
      <c r="T314" s="107">
        <v>17</v>
      </c>
      <c r="U314" s="107">
        <v>18</v>
      </c>
      <c r="V314" s="107">
        <v>19</v>
      </c>
      <c r="W314" s="107">
        <v>20</v>
      </c>
      <c r="X314" s="107">
        <v>21</v>
      </c>
      <c r="Y314" s="107">
        <v>22</v>
      </c>
      <c r="Z314" s="107">
        <v>23</v>
      </c>
      <c r="AA314" s="107">
        <v>24</v>
      </c>
      <c r="AB314" s="107">
        <v>25</v>
      </c>
      <c r="AC314" s="107">
        <v>26</v>
      </c>
      <c r="AD314" s="107">
        <v>27</v>
      </c>
      <c r="AE314" s="107">
        <v>28</v>
      </c>
      <c r="AF314" s="107">
        <v>29</v>
      </c>
      <c r="AG314" s="107">
        <v>30</v>
      </c>
      <c r="AH314" s="107">
        <v>31</v>
      </c>
      <c r="AI314" s="107">
        <v>32</v>
      </c>
      <c r="AJ314" s="107">
        <v>33</v>
      </c>
      <c r="AK314" s="107">
        <v>34</v>
      </c>
      <c r="AL314" s="107">
        <v>35</v>
      </c>
      <c r="AM314" s="107">
        <v>36</v>
      </c>
      <c r="AN314" s="107">
        <v>37</v>
      </c>
      <c r="AO314" s="107">
        <v>38</v>
      </c>
      <c r="AP314" s="107">
        <v>39</v>
      </c>
      <c r="AQ314" s="107">
        <v>40</v>
      </c>
      <c r="AR314" s="107">
        <v>41</v>
      </c>
      <c r="AS314" s="107">
        <v>42</v>
      </c>
      <c r="AT314" s="107">
        <v>43</v>
      </c>
      <c r="AU314" s="107">
        <v>44</v>
      </c>
      <c r="AV314" s="107">
        <v>45</v>
      </c>
      <c r="AW314" s="107">
        <v>46</v>
      </c>
      <c r="AX314" s="107">
        <v>47</v>
      </c>
      <c r="AY314" s="107">
        <v>48</v>
      </c>
      <c r="AZ314" s="107">
        <v>49</v>
      </c>
      <c r="BA314" s="107">
        <v>50</v>
      </c>
      <c r="BB314" s="107">
        <v>51</v>
      </c>
      <c r="BC314" s="107">
        <v>52</v>
      </c>
      <c r="BD314" s="107">
        <v>53</v>
      </c>
      <c r="BE314" s="107">
        <v>54</v>
      </c>
      <c r="BF314" s="107">
        <v>55</v>
      </c>
      <c r="BG314" s="107">
        <v>56</v>
      </c>
      <c r="BH314" s="107">
        <v>57</v>
      </c>
      <c r="BI314" s="107">
        <v>58</v>
      </c>
      <c r="BJ314" s="107">
        <v>59</v>
      </c>
      <c r="BK314" s="107">
        <v>60</v>
      </c>
      <c r="BL314" s="107">
        <v>61</v>
      </c>
      <c r="BM314" s="107">
        <v>62</v>
      </c>
      <c r="BN314" s="107">
        <v>63</v>
      </c>
      <c r="BO314" s="107">
        <v>64</v>
      </c>
      <c r="BP314" s="107">
        <v>65</v>
      </c>
      <c r="BQ314" s="107">
        <v>66</v>
      </c>
      <c r="BR314" s="107">
        <v>67</v>
      </c>
      <c r="BS314" s="107">
        <v>68</v>
      </c>
      <c r="BT314" s="107">
        <v>69</v>
      </c>
      <c r="BU314" s="107">
        <v>70</v>
      </c>
      <c r="BV314" s="107">
        <v>71</v>
      </c>
      <c r="BW314" s="107">
        <v>72</v>
      </c>
      <c r="BX314" s="107">
        <v>73</v>
      </c>
      <c r="BY314" s="107">
        <v>74</v>
      </c>
      <c r="BZ314" s="107">
        <v>75</v>
      </c>
      <c r="CA314" s="107">
        <v>76</v>
      </c>
      <c r="CB314" s="107">
        <v>77</v>
      </c>
      <c r="CC314" s="107">
        <v>78</v>
      </c>
      <c r="CD314" s="107">
        <v>79</v>
      </c>
      <c r="CE314" s="107">
        <v>80</v>
      </c>
      <c r="CF314" s="107">
        <v>81</v>
      </c>
      <c r="CG314" s="107">
        <v>82</v>
      </c>
      <c r="CH314" s="107">
        <v>83</v>
      </c>
      <c r="CI314" s="107">
        <v>84</v>
      </c>
      <c r="CJ314" s="107">
        <v>85</v>
      </c>
      <c r="CK314" s="107">
        <v>86</v>
      </c>
      <c r="CL314" s="107">
        <v>87</v>
      </c>
      <c r="CM314" s="107">
        <v>88</v>
      </c>
      <c r="CN314" s="107">
        <v>89</v>
      </c>
      <c r="CO314" s="107">
        <v>90</v>
      </c>
    </row>
    <row r="315" spans="1:96" x14ac:dyDescent="0.15">
      <c r="C315" t="s">
        <v>196</v>
      </c>
      <c r="D315" s="110">
        <f>IF(D314=1,D308,IF(MOD(D314,$D$311*12)=1,D308-C308*D310,D308-C308))</f>
        <v>0.85</v>
      </c>
      <c r="E315" s="110">
        <f t="shared" ref="E315:P315" si="589">IF(E314=1,E308,IF(MOD(E314,$D$311*12)=1,E308-D308*E310,E308-D308))</f>
        <v>0</v>
      </c>
      <c r="F315" s="110">
        <f t="shared" si="589"/>
        <v>0</v>
      </c>
      <c r="G315" s="110">
        <f t="shared" si="589"/>
        <v>0</v>
      </c>
      <c r="H315" s="110">
        <f t="shared" si="589"/>
        <v>0</v>
      </c>
      <c r="I315" s="110">
        <f t="shared" si="589"/>
        <v>0</v>
      </c>
      <c r="J315" s="110">
        <f t="shared" si="589"/>
        <v>0</v>
      </c>
      <c r="K315" s="110">
        <f t="shared" si="589"/>
        <v>0</v>
      </c>
      <c r="L315" s="110">
        <f t="shared" si="589"/>
        <v>0</v>
      </c>
      <c r="M315" s="110">
        <f t="shared" si="589"/>
        <v>0</v>
      </c>
      <c r="N315" s="110">
        <f t="shared" si="589"/>
        <v>0</v>
      </c>
      <c r="O315" s="110">
        <f t="shared" si="589"/>
        <v>0</v>
      </c>
      <c r="P315" s="110">
        <f t="shared" si="589"/>
        <v>-1.0499999999999998</v>
      </c>
      <c r="Q315" s="110">
        <f>IF(Q314=1,Q308,IF(MOD(Q314,$D$311*12)=1,Q308-P308*Q310,Q308-P308))</f>
        <v>0</v>
      </c>
      <c r="R315" s="110">
        <f t="shared" ref="R315" si="590">IF(R314=1,R308,IF(MOD(R314,$D$311*12)=1,R308-Q308*R310,R308-Q308))</f>
        <v>0</v>
      </c>
      <c r="S315" s="110">
        <f t="shared" ref="S315" si="591">IF(S314=1,S308,IF(MOD(S314,$D$311*12)=1,S308-R308*S310,S308-R308))</f>
        <v>0</v>
      </c>
      <c r="T315" s="110">
        <f t="shared" ref="T315" si="592">IF(T314=1,T308,IF(MOD(T314,$D$311*12)=1,T308-S308*T310,T308-S308))</f>
        <v>0</v>
      </c>
      <c r="U315" s="110">
        <f t="shared" ref="U315" si="593">IF(U314=1,U308,IF(MOD(U314,$D$311*12)=1,U308-T308*U310,U308-T308))</f>
        <v>0</v>
      </c>
      <c r="V315" s="110">
        <f t="shared" ref="V315" si="594">IF(V314=1,V308,IF(MOD(V314,$D$311*12)=1,V308-U308*V310,V308-U308))</f>
        <v>0</v>
      </c>
      <c r="W315" s="110">
        <f t="shared" ref="W315" si="595">IF(W314=1,W308,IF(MOD(W314,$D$311*12)=1,W308-V308*W310,W308-V308))</f>
        <v>0</v>
      </c>
      <c r="X315" s="110">
        <f t="shared" ref="X315" si="596">IF(X314=1,X308,IF(MOD(X314,$D$311*12)=1,X308-W308*X310,X308-W308))</f>
        <v>0</v>
      </c>
      <c r="Y315" s="110">
        <f t="shared" ref="Y315" si="597">IF(Y314=1,Y308,IF(MOD(Y314,$D$311*12)=1,Y308-X308*Y310,Y308-X308))</f>
        <v>0</v>
      </c>
      <c r="Z315" s="110">
        <f t="shared" ref="Z315" si="598">IF(Z314=1,Z308,IF(MOD(Z314,$D$311*12)=1,Z308-Y308*Z310,Z308-Y308))</f>
        <v>0</v>
      </c>
      <c r="AA315" s="110">
        <f t="shared" ref="AA315" si="599">IF(AA314=1,AA308,IF(MOD(AA314,$D$311*12)=1,AA308-Z308*AA310,AA308-Z308))</f>
        <v>0</v>
      </c>
      <c r="AB315" s="110">
        <f t="shared" ref="AB315" si="600">IF(AB314=1,AB308,IF(MOD(AB314,$D$311*12)=1,AB308-AA308*AB310,AB308-AA308))</f>
        <v>-0.4</v>
      </c>
      <c r="AC315" s="110">
        <f t="shared" ref="AC315" si="601">IF(AC314=1,AC308,IF(MOD(AC314,$D$311*12)=1,AC308-AB308*AC310,AC308-AB308))</f>
        <v>0</v>
      </c>
      <c r="AD315" s="110">
        <f t="shared" ref="AD315" si="602">IF(AD314=1,AD308,IF(MOD(AD314,$D$311*12)=1,AD308-AC308*AD310,AD308-AC308))</f>
        <v>0</v>
      </c>
      <c r="AE315" s="110">
        <f t="shared" ref="AE315" si="603">IF(AE314=1,AE308,IF(MOD(AE314,$D$311*12)=1,AE308-AD308*AE310,AE308-AD308))</f>
        <v>0</v>
      </c>
      <c r="AF315" s="110">
        <f t="shared" ref="AF315" si="604">IF(AF314=1,AF308,IF(MOD(AF314,$D$311*12)=1,AF308-AE308*AF310,AF308-AE308))</f>
        <v>0</v>
      </c>
      <c r="AG315" s="110">
        <f t="shared" ref="AG315" si="605">IF(AG314=1,AG308,IF(MOD(AG314,$D$311*12)=1,AG308-AF308*AG310,AG308-AF308))</f>
        <v>0</v>
      </c>
      <c r="AH315" s="110">
        <f t="shared" ref="AH315" si="606">IF(AH314=1,AH308,IF(MOD(AH314,$D$311*12)=1,AH308-AG308*AH310,AH308-AG308))</f>
        <v>0</v>
      </c>
      <c r="AI315" s="110">
        <f t="shared" ref="AI315" si="607">IF(AI314=1,AI308,IF(MOD(AI314,$D$311*12)=1,AI308-AH308*AI310,AI308-AH308))</f>
        <v>0</v>
      </c>
      <c r="AJ315" s="110">
        <f t="shared" ref="AJ315" si="608">IF(AJ314=1,AJ308,IF(MOD(AJ314,$D$311*12)=1,AJ308-AI308*AJ310,AJ308-AI308))</f>
        <v>0</v>
      </c>
      <c r="AK315" s="110">
        <f t="shared" ref="AK315" si="609">IF(AK314=1,AK308,IF(MOD(AK314,$D$311*12)=1,AK308-AJ308*AK310,AK308-AJ308))</f>
        <v>0</v>
      </c>
      <c r="AL315" s="110">
        <f t="shared" ref="AL315" si="610">IF(AL314=1,AL308,IF(MOD(AL314,$D$311*12)=1,AL308-AK308*AL310,AL308-AK308))</f>
        <v>0</v>
      </c>
      <c r="AM315" s="110">
        <f t="shared" ref="AM315" si="611">IF(AM314=1,AM308,IF(MOD(AM314,$D$311*12)=1,AM308-AL308*AM310,AM308-AL308))</f>
        <v>0</v>
      </c>
      <c r="AN315" s="110">
        <f t="shared" ref="AN315" si="612">IF(AN314=1,AN308,IF(MOD(AN314,$D$311*12)=1,AN308-AM308*AN310,AN308-AM308))</f>
        <v>-1.05</v>
      </c>
      <c r="AO315" s="110">
        <f t="shared" ref="AO315" si="613">IF(AO314=1,AO308,IF(MOD(AO314,$D$311*12)=1,AO308-AN308*AO310,AO308-AN308))</f>
        <v>0</v>
      </c>
      <c r="AP315" s="110">
        <f t="shared" ref="AP315" si="614">IF(AP314=1,AP308,IF(MOD(AP314,$D$311*12)=1,AP308-AO308*AP310,AP308-AO308))</f>
        <v>0</v>
      </c>
      <c r="AQ315" s="110">
        <f t="shared" ref="AQ315" si="615">IF(AQ314=1,AQ308,IF(MOD(AQ314,$D$311*12)=1,AQ308-AP308*AQ310,AQ308-AP308))</f>
        <v>0</v>
      </c>
      <c r="AR315" s="110">
        <f t="shared" ref="AR315" si="616">IF(AR314=1,AR308,IF(MOD(AR314,$D$311*12)=1,AR308-AQ308*AR310,AR308-AQ308))</f>
        <v>0</v>
      </c>
      <c r="AS315" s="110">
        <f t="shared" ref="AS315" si="617">IF(AS314=1,AS308,IF(MOD(AS314,$D$311*12)=1,AS308-AR308*AS310,AS308-AR308))</f>
        <v>0</v>
      </c>
      <c r="AT315" s="110">
        <f t="shared" ref="AT315" si="618">IF(AT314=1,AT308,IF(MOD(AT314,$D$311*12)=1,AT308-AS308*AT310,AT308-AS308))</f>
        <v>0</v>
      </c>
      <c r="AU315" s="110">
        <f t="shared" ref="AU315" si="619">IF(AU314=1,AU308,IF(MOD(AU314,$D$311*12)=1,AU308-AT308*AU310,AU308-AT308))</f>
        <v>0</v>
      </c>
      <c r="AV315" s="110">
        <f t="shared" ref="AV315" si="620">IF(AV314=1,AV308,IF(MOD(AV314,$D$311*12)=1,AV308-AU308*AV310,AV308-AU308))</f>
        <v>-0.75</v>
      </c>
      <c r="AW315" s="110">
        <f t="shared" ref="AW315" si="621">IF(AW314=1,AW308,IF(MOD(AW314,$D$311*12)=1,AW308-AV308*AW310,AW308-AV308))</f>
        <v>0</v>
      </c>
      <c r="AX315" s="110">
        <f t="shared" ref="AX315" si="622">IF(AX314=1,AX308,IF(MOD(AX314,$D$311*12)=1,AX308-AW308*AX310,AX308-AW308))</f>
        <v>0</v>
      </c>
      <c r="AY315" s="110">
        <f t="shared" ref="AY315" si="623">IF(AY314=1,AY308,IF(MOD(AY314,$D$311*12)=1,AY308-AX308*AY310,AY308-AX308))</f>
        <v>0</v>
      </c>
      <c r="AZ315" s="110">
        <f t="shared" ref="AZ315" si="624">IF(AZ314=1,AZ308,IF(MOD(AZ314,$D$311*12)=1,AZ308-AY308*AZ310,AZ308-AY308))</f>
        <v>0</v>
      </c>
      <c r="BA315" s="110">
        <f t="shared" ref="BA315" si="625">IF(BA314=1,BA308,IF(MOD(BA314,$D$311*12)=1,BA308-AZ308*BA310,BA308-AZ308))</f>
        <v>0</v>
      </c>
      <c r="BB315" s="110">
        <f t="shared" ref="BB315" si="626">IF(BB314=1,BB308,IF(MOD(BB314,$D$311*12)=1,BB308-BA308*BB310,BB308-BA308))</f>
        <v>0</v>
      </c>
      <c r="BC315" s="110">
        <f t="shared" ref="BC315" si="627">IF(BC314=1,BC308,IF(MOD(BC314,$D$311*12)=1,BC308-BB308*BC310,BC308-BB308))</f>
        <v>0</v>
      </c>
      <c r="BD315" s="110">
        <f t="shared" ref="BD315" si="628">IF(BD314=1,BD308,IF(MOD(BD314,$D$311*12)=1,BD308-BC308*BD310,BD308-BC308))</f>
        <v>0</v>
      </c>
      <c r="BE315" s="110">
        <f t="shared" ref="BE315" si="629">IF(BE314=1,BE308,IF(MOD(BE314,$D$311*12)=1,BE308-BD308*BE310,BE308-BD308))</f>
        <v>0</v>
      </c>
      <c r="BF315" s="110">
        <f t="shared" ref="BF315" si="630">IF(BF314=1,BF308,IF(MOD(BF314,$D$311*12)=1,BF308-BE308*BF310,BF308-BE308))</f>
        <v>0</v>
      </c>
      <c r="BG315" s="110">
        <f t="shared" ref="BG315" si="631">IF(BG314=1,BG308,IF(MOD(BG314,$D$311*12)=1,BG308-BF308*BG310,BG308-BF308))</f>
        <v>0</v>
      </c>
      <c r="BH315" s="110">
        <f t="shared" ref="BH315" si="632">IF(BH314=1,BH308,IF(MOD(BH314,$D$311*12)=1,BH308-BG308*BH310,BH308-BG308))</f>
        <v>0</v>
      </c>
      <c r="BI315" s="110">
        <f t="shared" ref="BI315" si="633">IF(BI314=1,BI308,IF(MOD(BI314,$D$311*12)=1,BI308-BH308*BI310,BI308-BH308))</f>
        <v>0</v>
      </c>
      <c r="BJ315" s="110">
        <f t="shared" ref="BJ315" si="634">IF(BJ314=1,BJ308,IF(MOD(BJ314,$D$311*12)=1,BJ308-BI308*BJ310,BJ308-BI308))</f>
        <v>0</v>
      </c>
      <c r="BK315" s="110">
        <f t="shared" ref="BK315" si="635">IF(BK314=1,BK308,IF(MOD(BK314,$D$311*12)=1,BK308-BJ308*BK310,BK308-BJ308))</f>
        <v>0</v>
      </c>
      <c r="BL315" s="110">
        <f t="shared" ref="BL315" si="636">IF(BL314=1,BL308,IF(MOD(BL314,$D$311*12)=1,BL308-BK308*BL310,BL308-BK308))</f>
        <v>0</v>
      </c>
      <c r="BM315" s="110">
        <f t="shared" ref="BM315" si="637">IF(BM314=1,BM308,IF(MOD(BM314,$D$311*12)=1,BM308-BL308*BM310,BM308-BL308))</f>
        <v>0</v>
      </c>
      <c r="BN315" s="110">
        <f t="shared" ref="BN315" si="638">IF(BN314=1,BN308,IF(MOD(BN314,$D$311*12)=1,BN308-BM308*BN310,BN308-BM308))</f>
        <v>0</v>
      </c>
      <c r="BO315" s="110">
        <f t="shared" ref="BO315" si="639">IF(BO314=1,BO308,IF(MOD(BO314,$D$311*12)=1,BO308-BN308*BO310,BO308-BN308))</f>
        <v>0</v>
      </c>
      <c r="BP315" s="110">
        <f t="shared" ref="BP315" si="640">IF(BP314=1,BP308,IF(MOD(BP314,$D$311*12)=1,BP308-BO308*BP310,BP308-BO308))</f>
        <v>0</v>
      </c>
      <c r="BQ315" s="110">
        <f t="shared" ref="BQ315" si="641">IF(BQ314=1,BQ308,IF(MOD(BQ314,$D$311*12)=1,BQ308-BP308*BQ310,BQ308-BP308))</f>
        <v>0</v>
      </c>
      <c r="BR315" s="110">
        <f t="shared" ref="BR315" si="642">IF(BR314=1,BR308,IF(MOD(BR314,$D$311*12)=1,BR308-BQ308*BR310,BR308-BQ308))</f>
        <v>0</v>
      </c>
      <c r="BS315" s="110">
        <f t="shared" ref="BS315" si="643">IF(BS314=1,BS308,IF(MOD(BS314,$D$311*12)=1,BS308-BR308*BS310,BS308-BR308))</f>
        <v>0</v>
      </c>
      <c r="BT315" s="110">
        <f t="shared" ref="BT315" si="644">IF(BT314=1,BT308,IF(MOD(BT314,$D$311*12)=1,BT308-BS308*BT310,BT308-BS308))</f>
        <v>0</v>
      </c>
      <c r="BU315" s="110">
        <f t="shared" ref="BU315" si="645">IF(BU314=1,BU308,IF(MOD(BU314,$D$311*12)=1,BU308-BT308*BU310,BU308-BT308))</f>
        <v>0</v>
      </c>
      <c r="BV315" s="110">
        <f t="shared" ref="BV315" si="646">IF(BV314=1,BV308,IF(MOD(BV314,$D$311*12)=1,BV308-BU308*BV310,BV308-BU308))</f>
        <v>0</v>
      </c>
      <c r="BW315" s="110">
        <f t="shared" ref="BW315" si="647">IF(BW314=1,BW308,IF(MOD(BW314,$D$311*12)=1,BW308-BV308*BW310,BW308-BV308))</f>
        <v>0</v>
      </c>
      <c r="BX315" s="110">
        <f t="shared" ref="BX315" si="648">IF(BX314=1,BX308,IF(MOD(BX314,$D$311*12)=1,BX308-BW308*BX310,BX308-BW308))</f>
        <v>0</v>
      </c>
      <c r="BY315" s="110">
        <f t="shared" ref="BY315" si="649">IF(BY314=1,BY308,IF(MOD(BY314,$D$311*12)=1,BY308-BX308*BY310,BY308-BX308))</f>
        <v>0</v>
      </c>
      <c r="BZ315" s="110">
        <f t="shared" ref="BZ315" si="650">IF(BZ314=1,BZ308,IF(MOD(BZ314,$D$311*12)=1,BZ308-BY308*BZ310,BZ308-BY308))</f>
        <v>0</v>
      </c>
      <c r="CA315" s="110">
        <f t="shared" ref="CA315" si="651">IF(CA314=1,CA308,IF(MOD(CA314,$D$311*12)=1,CA308-BZ308*CA310,CA308-BZ308))</f>
        <v>0</v>
      </c>
      <c r="CB315" s="110">
        <f t="shared" ref="CB315" si="652">IF(CB314=1,CB308,IF(MOD(CB314,$D$311*12)=1,CB308-CA308*CB310,CB308-CA308))</f>
        <v>0</v>
      </c>
      <c r="CC315" s="110">
        <f t="shared" ref="CC315" si="653">IF(CC314=1,CC308,IF(MOD(CC314,$D$311*12)=1,CC308-CB308*CC310,CC308-CB308))</f>
        <v>0</v>
      </c>
      <c r="CD315" s="110">
        <f t="shared" ref="CD315" si="654">IF(CD314=1,CD308,IF(MOD(CD314,$D$311*12)=1,CD308-CC308*CD310,CD308-CC308))</f>
        <v>0</v>
      </c>
      <c r="CE315" s="110">
        <f t="shared" ref="CE315" si="655">IF(CE314=1,CE308,IF(MOD(CE314,$D$311*12)=1,CE308-CD308*CE310,CE308-CD308))</f>
        <v>0</v>
      </c>
      <c r="CF315" s="110">
        <f t="shared" ref="CF315" si="656">IF(CF314=1,CF308,IF(MOD(CF314,$D$311*12)=1,CF308-CE308*CF310,CF308-CE308))</f>
        <v>0</v>
      </c>
      <c r="CG315" s="110">
        <f t="shared" ref="CG315" si="657">IF(CG314=1,CG308,IF(MOD(CG314,$D$311*12)=1,CG308-CF308*CG310,CG308-CF308))</f>
        <v>0</v>
      </c>
      <c r="CH315" s="110">
        <f t="shared" ref="CH315" si="658">IF(CH314=1,CH308,IF(MOD(CH314,$D$311*12)=1,CH308-CG308*CH310,CH308-CG308))</f>
        <v>0</v>
      </c>
      <c r="CI315" s="110">
        <f t="shared" ref="CI315" si="659">IF(CI314=1,CI308,IF(MOD(CI314,$D$311*12)=1,CI308-CH308*CI310,CI308-CH308))</f>
        <v>0</v>
      </c>
      <c r="CJ315" s="110">
        <f t="shared" ref="CJ315" si="660">IF(CJ314=1,CJ308,IF(MOD(CJ314,$D$311*12)=1,CJ308-CI308*CJ310,CJ308-CI308))</f>
        <v>0</v>
      </c>
      <c r="CK315" s="110">
        <f t="shared" ref="CK315" si="661">IF(CK314=1,CK308,IF(MOD(CK314,$D$311*12)=1,CK308-CJ308*CK310,CK308-CJ308))</f>
        <v>0</v>
      </c>
      <c r="CL315" s="110">
        <f t="shared" ref="CL315" si="662">IF(CL314=1,CL308,IF(MOD(CL314,$D$311*12)=1,CL308-CK308*CL310,CL308-CK308))</f>
        <v>0</v>
      </c>
      <c r="CM315" s="110">
        <f t="shared" ref="CM315" si="663">IF(CM314=1,CM308,IF(MOD(CM314,$D$311*12)=1,CM308-CL308*CM310,CM308-CL308))</f>
        <v>0</v>
      </c>
      <c r="CN315" s="110">
        <f t="shared" ref="CN315" si="664">IF(CN314=1,CN308,IF(MOD(CN314,$D$311*12)=1,CN308-CM308*CN310,CN308-CM308))</f>
        <v>0</v>
      </c>
      <c r="CO315" s="110">
        <f t="shared" ref="CO315" si="665">IF(CO314=1,CO308,IF(MOD(CO314,$D$311*12)=1,CO308-CN308*CO310,CO308-CN308))</f>
        <v>0</v>
      </c>
    </row>
    <row r="316" spans="1:96" x14ac:dyDescent="0.15">
      <c r="D316" s="111">
        <f>IF(D314&lt;=$D312,SUM($D315:D315),SUMIFS(315:315,314:314,"&lt;="&amp;D314,314:314,"&gt;"&amp;(D314-$D312)))</f>
        <v>0.85</v>
      </c>
      <c r="E316" s="111">
        <f>IF(E314&lt;=$D312,SUM($D315:E315),SUMIFS(315:315,314:314,"&lt;="&amp;E314,314:314,"&gt;"&amp;(E314-$D312)))</f>
        <v>0.85</v>
      </c>
      <c r="F316" s="111">
        <f>IF(F314&lt;=$D312,SUM($D315:F315),SUMIFS(315:315,314:314,"&lt;="&amp;F314,314:314,"&gt;"&amp;(F314-$D312)))</f>
        <v>0</v>
      </c>
      <c r="G316" s="111">
        <f>IF(G314&lt;=$D312,SUM($D315:G315),SUMIFS(315:315,314:314,"&lt;="&amp;G314,314:314,"&gt;"&amp;(G314-$D312)))</f>
        <v>0</v>
      </c>
      <c r="H316" s="111">
        <f>IF(H314&lt;=$D312,SUM($D315:H315),SUMIFS(315:315,314:314,"&lt;="&amp;H314,314:314,"&gt;"&amp;(H314-$D312)))</f>
        <v>0</v>
      </c>
      <c r="I316" s="111">
        <f>IF(I314&lt;=$D312,SUM($D315:I315),SUMIFS(315:315,314:314,"&lt;="&amp;I314,314:314,"&gt;"&amp;(I314-$D312)))</f>
        <v>0</v>
      </c>
      <c r="J316" s="111">
        <f>IF(J314&lt;=$D312,SUM($D315:J315),SUMIFS(315:315,314:314,"&lt;="&amp;J314,314:314,"&gt;"&amp;(J314-$D312)))</f>
        <v>0</v>
      </c>
      <c r="K316" s="111">
        <f>IF(K314&lt;=$D312,SUM($D315:K315),SUMIFS(315:315,314:314,"&lt;="&amp;K314,314:314,"&gt;"&amp;(K314-$D312)))</f>
        <v>0</v>
      </c>
      <c r="L316" s="111">
        <f>IF(L314&lt;=$D312,SUM($D315:L315),SUMIFS(315:315,314:314,"&lt;="&amp;L314,314:314,"&gt;"&amp;(L314-$D312)))</f>
        <v>0</v>
      </c>
      <c r="M316" s="111">
        <f>IF(M314&lt;=$D312,SUM($D315:M315),SUMIFS(315:315,314:314,"&lt;="&amp;M314,314:314,"&gt;"&amp;(M314-$D312)))</f>
        <v>0</v>
      </c>
      <c r="N316" s="111">
        <f>IF(N314&lt;=$D312,SUM($D315:N315),SUMIFS(315:315,314:314,"&lt;="&amp;N314,314:314,"&gt;"&amp;(N314-$D312)))</f>
        <v>0</v>
      </c>
      <c r="O316" s="111">
        <f>IF(O314&lt;=$D312,SUM($D315:O315),SUMIFS(315:315,314:314,"&lt;="&amp;O314,314:314,"&gt;"&amp;(O314-$D312)))</f>
        <v>0</v>
      </c>
      <c r="P316" s="111">
        <f>IF(P314&lt;=$D312,SUM($D315:P315),SUMIFS(315:315,314:314,"&lt;="&amp;P314,314:314,"&gt;"&amp;(P314-$D312)))</f>
        <v>-1.0499999999999998</v>
      </c>
      <c r="Q316" s="111">
        <f>IF(Q314&lt;=$D312,SUM($D315:Q315),SUMIFS(315:315,314:314,"&lt;="&amp;Q314,314:314,"&gt;"&amp;(Q314-$D312)))</f>
        <v>-1.0499999999999998</v>
      </c>
      <c r="R316" s="111">
        <f>IF(R314&lt;=$D312,SUM($D315:R315),SUMIFS(315:315,314:314,"&lt;="&amp;R314,314:314,"&gt;"&amp;(R314-$D312)))</f>
        <v>0</v>
      </c>
      <c r="S316" s="111">
        <f>IF(S314&lt;=$D312,SUM($D315:S315),SUMIFS(315:315,314:314,"&lt;="&amp;S314,314:314,"&gt;"&amp;(S314-$D312)))</f>
        <v>0</v>
      </c>
      <c r="T316" s="111">
        <f>IF(T314&lt;=$D312,SUM($D315:T315),SUMIFS(315:315,314:314,"&lt;="&amp;T314,314:314,"&gt;"&amp;(T314-$D312)))</f>
        <v>0</v>
      </c>
      <c r="U316" s="111">
        <f>IF(U314&lt;=$D312,SUM($D315:U315),SUMIFS(315:315,314:314,"&lt;="&amp;U314,314:314,"&gt;"&amp;(U314-$D312)))</f>
        <v>0</v>
      </c>
      <c r="V316" s="111">
        <f>IF(V314&lt;=$D312,SUM($D315:V315),SUMIFS(315:315,314:314,"&lt;="&amp;V314,314:314,"&gt;"&amp;(V314-$D312)))</f>
        <v>0</v>
      </c>
      <c r="W316" s="111">
        <f>IF(W314&lt;=$D312,SUM($D315:W315),SUMIFS(315:315,314:314,"&lt;="&amp;W314,314:314,"&gt;"&amp;(W314-$D312)))</f>
        <v>0</v>
      </c>
      <c r="X316" s="111">
        <f>IF(X314&lt;=$D312,SUM($D315:X315),SUMIFS(315:315,314:314,"&lt;="&amp;X314,314:314,"&gt;"&amp;(X314-$D312)))</f>
        <v>0</v>
      </c>
      <c r="Y316" s="111">
        <f>IF(Y314&lt;=$D312,SUM($D315:Y315),SUMIFS(315:315,314:314,"&lt;="&amp;Y314,314:314,"&gt;"&amp;(Y314-$D312)))</f>
        <v>0</v>
      </c>
      <c r="Z316" s="111">
        <f>IF(Z314&lt;=$D312,SUM($D315:Z315),SUMIFS(315:315,314:314,"&lt;="&amp;Z314,314:314,"&gt;"&amp;(Z314-$D312)))</f>
        <v>0</v>
      </c>
      <c r="AA316" s="111">
        <f>IF(AA314&lt;=$D312,SUM($D315:AA315),SUMIFS(315:315,314:314,"&lt;="&amp;AA314,314:314,"&gt;"&amp;(AA314-$D312)))</f>
        <v>0</v>
      </c>
      <c r="AB316" s="111">
        <f>IF(AB314&lt;=$D312,SUM($D315:AB315),SUMIFS(315:315,314:314,"&lt;="&amp;AB314,314:314,"&gt;"&amp;(AB314-$D312)))</f>
        <v>-0.4</v>
      </c>
      <c r="AC316" s="111">
        <f>IF(AC314&lt;=$D312,SUM($D315:AC315),SUMIFS(315:315,314:314,"&lt;="&amp;AC314,314:314,"&gt;"&amp;(AC314-$D312)))</f>
        <v>-0.4</v>
      </c>
      <c r="AD316" s="111">
        <f>IF(AD314&lt;=$D312,SUM($D315:AD315),SUMIFS(315:315,314:314,"&lt;="&amp;AD314,314:314,"&gt;"&amp;(AD314-$D312)))</f>
        <v>0</v>
      </c>
      <c r="AE316" s="111">
        <f>IF(AE314&lt;=$D312,SUM($D315:AE315),SUMIFS(315:315,314:314,"&lt;="&amp;AE314,314:314,"&gt;"&amp;(AE314-$D312)))</f>
        <v>0</v>
      </c>
      <c r="AF316" s="111">
        <f>IF(AF314&lt;=$D312,SUM($D315:AF315),SUMIFS(315:315,314:314,"&lt;="&amp;AF314,314:314,"&gt;"&amp;(AF314-$D312)))</f>
        <v>0</v>
      </c>
      <c r="AG316" s="111">
        <f>IF(AG314&lt;=$D312,SUM($D315:AG315),SUMIFS(315:315,314:314,"&lt;="&amp;AG314,314:314,"&gt;"&amp;(AG314-$D312)))</f>
        <v>0</v>
      </c>
      <c r="AH316" s="111">
        <f>IF(AH314&lt;=$D312,SUM($D315:AH315),SUMIFS(315:315,314:314,"&lt;="&amp;AH314,314:314,"&gt;"&amp;(AH314-$D312)))</f>
        <v>0</v>
      </c>
      <c r="AI316" s="111">
        <f>IF(AI314&lt;=$D312,SUM($D315:AI315),SUMIFS(315:315,314:314,"&lt;="&amp;AI314,314:314,"&gt;"&amp;(AI314-$D312)))</f>
        <v>0</v>
      </c>
      <c r="AJ316" s="111">
        <f>IF(AJ314&lt;=$D312,SUM($D315:AJ315),SUMIFS(315:315,314:314,"&lt;="&amp;AJ314,314:314,"&gt;"&amp;(AJ314-$D312)))</f>
        <v>0</v>
      </c>
      <c r="AK316" s="111">
        <f>IF(AK314&lt;=$D312,SUM($D315:AK315),SUMIFS(315:315,314:314,"&lt;="&amp;AK314,314:314,"&gt;"&amp;(AK314-$D312)))</f>
        <v>0</v>
      </c>
      <c r="AL316" s="111">
        <f>IF(AL314&lt;=$D312,SUM($D315:AL315),SUMIFS(315:315,314:314,"&lt;="&amp;AL314,314:314,"&gt;"&amp;(AL314-$D312)))</f>
        <v>0</v>
      </c>
      <c r="AM316" s="111">
        <f>IF(AM314&lt;=$D312,SUM($D315:AM315),SUMIFS(315:315,314:314,"&lt;="&amp;AM314,314:314,"&gt;"&amp;(AM314-$D312)))</f>
        <v>0</v>
      </c>
      <c r="AN316" s="111">
        <f>IF(AN314&lt;=$D312,SUM($D315:AN315),SUMIFS(315:315,314:314,"&lt;="&amp;AN314,314:314,"&gt;"&amp;(AN314-$D312)))</f>
        <v>-1.05</v>
      </c>
      <c r="AO316" s="111">
        <f>IF(AO314&lt;=$D312,SUM($D315:AO315),SUMIFS(315:315,314:314,"&lt;="&amp;AO314,314:314,"&gt;"&amp;(AO314-$D312)))</f>
        <v>-1.05</v>
      </c>
      <c r="AP316" s="111">
        <f>IF(AP314&lt;=$D312,SUM($D315:AP315),SUMIFS(315:315,314:314,"&lt;="&amp;AP314,314:314,"&gt;"&amp;(AP314-$D312)))</f>
        <v>0</v>
      </c>
      <c r="AQ316" s="111">
        <f>IF(AQ314&lt;=$D312,SUM($D315:AQ315),SUMIFS(315:315,314:314,"&lt;="&amp;AQ314,314:314,"&gt;"&amp;(AQ314-$D312)))</f>
        <v>0</v>
      </c>
      <c r="AR316" s="111">
        <f>IF(AR314&lt;=$D312,SUM($D315:AR315),SUMIFS(315:315,314:314,"&lt;="&amp;AR314,314:314,"&gt;"&amp;(AR314-$D312)))</f>
        <v>0</v>
      </c>
      <c r="AS316" s="111">
        <f>IF(AS314&lt;=$D312,SUM($D315:AS315),SUMIFS(315:315,314:314,"&lt;="&amp;AS314,314:314,"&gt;"&amp;(AS314-$D312)))</f>
        <v>0</v>
      </c>
      <c r="AT316" s="111">
        <f>IF(AT314&lt;=$D312,SUM($D315:AT315),SUMIFS(315:315,314:314,"&lt;="&amp;AT314,314:314,"&gt;"&amp;(AT314-$D312)))</f>
        <v>0</v>
      </c>
      <c r="AU316" s="111">
        <f>IF(AU314&lt;=$D312,SUM($D315:AU315),SUMIFS(315:315,314:314,"&lt;="&amp;AU314,314:314,"&gt;"&amp;(AU314-$D312)))</f>
        <v>0</v>
      </c>
      <c r="AV316" s="111">
        <f>IF(AV314&lt;=$D312,SUM($D315:AV315),SUMIFS(315:315,314:314,"&lt;="&amp;AV314,314:314,"&gt;"&amp;(AV314-$D312)))</f>
        <v>-0.75</v>
      </c>
      <c r="AW316" s="111">
        <f>IF(AW314&lt;=$D312,SUM($D315:AW315),SUMIFS(315:315,314:314,"&lt;="&amp;AW314,314:314,"&gt;"&amp;(AW314-$D312)))</f>
        <v>-0.75</v>
      </c>
      <c r="AX316" s="111">
        <f>IF(AX314&lt;=$D312,SUM($D315:AX315),SUMIFS(315:315,314:314,"&lt;="&amp;AX314,314:314,"&gt;"&amp;(AX314-$D312)))</f>
        <v>0</v>
      </c>
      <c r="AY316" s="111">
        <f>IF(AY314&lt;=$D312,SUM($D315:AY315),SUMIFS(315:315,314:314,"&lt;="&amp;AY314,314:314,"&gt;"&amp;(AY314-$D312)))</f>
        <v>0</v>
      </c>
      <c r="AZ316" s="111">
        <f>IF(AZ314&lt;=$D312,SUM($D315:AZ315),SUMIFS(315:315,314:314,"&lt;="&amp;AZ314,314:314,"&gt;"&amp;(AZ314-$D312)))</f>
        <v>0</v>
      </c>
      <c r="BA316" s="111">
        <f>IF(BA314&lt;=$D312,SUM($D315:BA315),SUMIFS(315:315,314:314,"&lt;="&amp;BA314,314:314,"&gt;"&amp;(BA314-$D312)))</f>
        <v>0</v>
      </c>
      <c r="BB316" s="111">
        <f>IF(BB314&lt;=$D312,SUM($D315:BB315),SUMIFS(315:315,314:314,"&lt;="&amp;BB314,314:314,"&gt;"&amp;(BB314-$D312)))</f>
        <v>0</v>
      </c>
      <c r="BC316" s="111">
        <f>IF(BC314&lt;=$D312,SUM($D315:BC315),SUMIFS(315:315,314:314,"&lt;="&amp;BC314,314:314,"&gt;"&amp;(BC314-$D312)))</f>
        <v>0</v>
      </c>
      <c r="BD316" s="111">
        <f>IF(BD314&lt;=$D312,SUM($D315:BD315),SUMIFS(315:315,314:314,"&lt;="&amp;BD314,314:314,"&gt;"&amp;(BD314-$D312)))</f>
        <v>0</v>
      </c>
      <c r="BE316" s="111">
        <f>IF(BE314&lt;=$D312,SUM($D315:BE315),SUMIFS(315:315,314:314,"&lt;="&amp;BE314,314:314,"&gt;"&amp;(BE314-$D312)))</f>
        <v>0</v>
      </c>
      <c r="BF316" s="111">
        <f>IF(BF314&lt;=$D312,SUM($D315:BF315),SUMIFS(315:315,314:314,"&lt;="&amp;BF314,314:314,"&gt;"&amp;(BF314-$D312)))</f>
        <v>0</v>
      </c>
      <c r="BG316" s="111">
        <f>IF(BG314&lt;=$D312,SUM($D315:BG315),SUMIFS(315:315,314:314,"&lt;="&amp;BG314,314:314,"&gt;"&amp;(BG314-$D312)))</f>
        <v>0</v>
      </c>
      <c r="BH316" s="111">
        <f>IF(BH314&lt;=$D312,SUM($D315:BH315),SUMIFS(315:315,314:314,"&lt;="&amp;BH314,314:314,"&gt;"&amp;(BH314-$D312)))</f>
        <v>0</v>
      </c>
      <c r="BI316" s="111">
        <f>IF(BI314&lt;=$D312,SUM($D315:BI315),SUMIFS(315:315,314:314,"&lt;="&amp;BI314,314:314,"&gt;"&amp;(BI314-$D312)))</f>
        <v>0</v>
      </c>
      <c r="BJ316" s="111">
        <f>IF(BJ314&lt;=$D312,SUM($D315:BJ315),SUMIFS(315:315,314:314,"&lt;="&amp;BJ314,314:314,"&gt;"&amp;(BJ314-$D312)))</f>
        <v>0</v>
      </c>
      <c r="BK316" s="111">
        <f>IF(BK314&lt;=$D312,SUM($D315:BK315),SUMIFS(315:315,314:314,"&lt;="&amp;BK314,314:314,"&gt;"&amp;(BK314-$D312)))</f>
        <v>0</v>
      </c>
      <c r="BL316" s="111">
        <f>IF(BL314&lt;=$D312,SUM($D315:BL315),SUMIFS(315:315,314:314,"&lt;="&amp;BL314,314:314,"&gt;"&amp;(BL314-$D312)))</f>
        <v>0</v>
      </c>
      <c r="BM316" s="111">
        <f>IF(BM314&lt;=$D312,SUM($D315:BM315),SUMIFS(315:315,314:314,"&lt;="&amp;BM314,314:314,"&gt;"&amp;(BM314-$D312)))</f>
        <v>0</v>
      </c>
      <c r="BN316" s="111">
        <f>IF(BN314&lt;=$D312,SUM($D315:BN315),SUMIFS(315:315,314:314,"&lt;="&amp;BN314,314:314,"&gt;"&amp;(BN314-$D312)))</f>
        <v>0</v>
      </c>
      <c r="BO316" s="111">
        <f>IF(BO314&lt;=$D312,SUM($D315:BO315),SUMIFS(315:315,314:314,"&lt;="&amp;BO314,314:314,"&gt;"&amp;(BO314-$D312)))</f>
        <v>0</v>
      </c>
      <c r="BP316" s="111">
        <f>IF(BP314&lt;=$D312,SUM($D315:BP315),SUMIFS(315:315,314:314,"&lt;="&amp;BP314,314:314,"&gt;"&amp;(BP314-$D312)))</f>
        <v>0</v>
      </c>
      <c r="BQ316" s="111">
        <f>IF(BQ314&lt;=$D312,SUM($D315:BQ315),SUMIFS(315:315,314:314,"&lt;="&amp;BQ314,314:314,"&gt;"&amp;(BQ314-$D312)))</f>
        <v>0</v>
      </c>
      <c r="BR316" s="111">
        <f>IF(BR314&lt;=$D312,SUM($D315:BR315),SUMIFS(315:315,314:314,"&lt;="&amp;BR314,314:314,"&gt;"&amp;(BR314-$D312)))</f>
        <v>0</v>
      </c>
      <c r="BS316" s="111">
        <f>IF(BS314&lt;=$D312,SUM($D315:BS315),SUMIFS(315:315,314:314,"&lt;="&amp;BS314,314:314,"&gt;"&amp;(BS314-$D312)))</f>
        <v>0</v>
      </c>
      <c r="BT316" s="111">
        <f>IF(BT314&lt;=$D312,SUM($D315:BT315),SUMIFS(315:315,314:314,"&lt;="&amp;BT314,314:314,"&gt;"&amp;(BT314-$D312)))</f>
        <v>0</v>
      </c>
      <c r="BU316" s="111">
        <f>IF(BU314&lt;=$D312,SUM($D315:BU315),SUMIFS(315:315,314:314,"&lt;="&amp;BU314,314:314,"&gt;"&amp;(BU314-$D312)))</f>
        <v>0</v>
      </c>
      <c r="BV316" s="111">
        <f>IF(BV314&lt;=$D312,SUM($D315:BV315),SUMIFS(315:315,314:314,"&lt;="&amp;BV314,314:314,"&gt;"&amp;(BV314-$D312)))</f>
        <v>0</v>
      </c>
      <c r="BW316" s="111">
        <f>IF(BW314&lt;=$D312,SUM($D315:BW315),SUMIFS(315:315,314:314,"&lt;="&amp;BW314,314:314,"&gt;"&amp;(BW314-$D312)))</f>
        <v>0</v>
      </c>
      <c r="BX316" s="111">
        <f>IF(BX314&lt;=$D312,SUM($D315:BX315),SUMIFS(315:315,314:314,"&lt;="&amp;BX314,314:314,"&gt;"&amp;(BX314-$D312)))</f>
        <v>0</v>
      </c>
      <c r="BY316" s="111">
        <f>IF(BY314&lt;=$D312,SUM($D315:BY315),SUMIFS(315:315,314:314,"&lt;="&amp;BY314,314:314,"&gt;"&amp;(BY314-$D312)))</f>
        <v>0</v>
      </c>
      <c r="BZ316" s="111">
        <f>IF(BZ314&lt;=$D312,SUM($D315:BZ315),SUMIFS(315:315,314:314,"&lt;="&amp;BZ314,314:314,"&gt;"&amp;(BZ314-$D312)))</f>
        <v>0</v>
      </c>
      <c r="CA316" s="111">
        <f>IF(CA314&lt;=$D312,SUM($D315:CA315),SUMIFS(315:315,314:314,"&lt;="&amp;CA314,314:314,"&gt;"&amp;(CA314-$D312)))</f>
        <v>0</v>
      </c>
      <c r="CB316" s="111">
        <f>IF(CB314&lt;=$D312,SUM($D315:CB315),SUMIFS(315:315,314:314,"&lt;="&amp;CB314,314:314,"&gt;"&amp;(CB314-$D312)))</f>
        <v>0</v>
      </c>
      <c r="CC316" s="111">
        <f>IF(CC314&lt;=$D312,SUM($D315:CC315),SUMIFS(315:315,314:314,"&lt;="&amp;CC314,314:314,"&gt;"&amp;(CC314-$D312)))</f>
        <v>0</v>
      </c>
      <c r="CD316" s="111">
        <f>IF(CD314&lt;=$D312,SUM($D315:CD315),SUMIFS(315:315,314:314,"&lt;="&amp;CD314,314:314,"&gt;"&amp;(CD314-$D312)))</f>
        <v>0</v>
      </c>
      <c r="CE316" s="111">
        <f>IF(CE314&lt;=$D312,SUM($D315:CE315),SUMIFS(315:315,314:314,"&lt;="&amp;CE314,314:314,"&gt;"&amp;(CE314-$D312)))</f>
        <v>0</v>
      </c>
      <c r="CF316" s="111">
        <f>IF(CF314&lt;=$D312,SUM($D315:CF315),SUMIFS(315:315,314:314,"&lt;="&amp;CF314,314:314,"&gt;"&amp;(CF314-$D312)))</f>
        <v>0</v>
      </c>
      <c r="CG316" s="111">
        <f>IF(CG314&lt;=$D312,SUM($D315:CG315),SUMIFS(315:315,314:314,"&lt;="&amp;CG314,314:314,"&gt;"&amp;(CG314-$D312)))</f>
        <v>0</v>
      </c>
      <c r="CH316" s="111">
        <f>IF(CH314&lt;=$D312,SUM($D315:CH315),SUMIFS(315:315,314:314,"&lt;="&amp;CH314,314:314,"&gt;"&amp;(CH314-$D312)))</f>
        <v>0</v>
      </c>
      <c r="CI316" s="111">
        <f>IF(CI314&lt;=$D312,SUM($D315:CI315),SUMIFS(315:315,314:314,"&lt;="&amp;CI314,314:314,"&gt;"&amp;(CI314-$D312)))</f>
        <v>0</v>
      </c>
      <c r="CJ316" s="111">
        <f>IF(CJ314&lt;=$D312,SUM($D315:CJ315),SUMIFS(315:315,314:314,"&lt;="&amp;CJ314,314:314,"&gt;"&amp;(CJ314-$D312)))</f>
        <v>0</v>
      </c>
      <c r="CK316" s="111">
        <f>IF(CK314&lt;=$D312,SUM($D315:CK315),SUMIFS(315:315,314:314,"&lt;="&amp;CK314,314:314,"&gt;"&amp;(CK314-$D312)))</f>
        <v>0</v>
      </c>
      <c r="CL316" s="111">
        <f>IF(CL314&lt;=$D312,SUM($D315:CL315),SUMIFS(315:315,314:314,"&lt;="&amp;CL314,314:314,"&gt;"&amp;(CL314-$D312)))</f>
        <v>0</v>
      </c>
      <c r="CM316" s="111">
        <f>IF(CM314&lt;=$D312,SUM($D315:CM315),SUMIFS(315:315,314:314,"&lt;="&amp;CM314,314:314,"&gt;"&amp;(CM314-$D312)))</f>
        <v>0</v>
      </c>
      <c r="CN316" s="111">
        <f>IF(CN314&lt;=$D312,SUM($D315:CN315),SUMIFS(315:315,314:314,"&lt;="&amp;CN314,314:314,"&gt;"&amp;(CN314-$D312)))</f>
        <v>0</v>
      </c>
      <c r="CO316" s="111">
        <f>IF(CO314&lt;=$D312,SUM($D315:CO315),SUMIFS(315:315,314:314,"&lt;="&amp;CO314,314:314,"&gt;"&amp;(CO314-$D312)))</f>
        <v>0</v>
      </c>
    </row>
    <row r="317" spans="1:96" x14ac:dyDescent="0.15">
      <c r="C317" t="s">
        <v>202</v>
      </c>
      <c r="D317" s="112">
        <f>D316*D309</f>
        <v>594711</v>
      </c>
      <c r="E317" s="112">
        <f t="shared" ref="E317:S317" si="666">E316*E309</f>
        <v>594711</v>
      </c>
      <c r="F317" s="112">
        <f t="shared" si="666"/>
        <v>0</v>
      </c>
      <c r="G317" s="112">
        <f t="shared" si="666"/>
        <v>0</v>
      </c>
      <c r="H317" s="112">
        <f t="shared" si="666"/>
        <v>0</v>
      </c>
      <c r="I317" s="112">
        <f t="shared" si="666"/>
        <v>0</v>
      </c>
      <c r="J317" s="112">
        <f t="shared" si="666"/>
        <v>0</v>
      </c>
      <c r="K317" s="112">
        <f t="shared" si="666"/>
        <v>0</v>
      </c>
      <c r="L317" s="112">
        <f t="shared" si="666"/>
        <v>0</v>
      </c>
      <c r="M317" s="112">
        <f t="shared" si="666"/>
        <v>0</v>
      </c>
      <c r="N317" s="112">
        <f t="shared" si="666"/>
        <v>0</v>
      </c>
      <c r="O317" s="112">
        <f t="shared" si="666"/>
        <v>0</v>
      </c>
      <c r="P317" s="112">
        <f t="shared" si="666"/>
        <v>-771375.14999999991</v>
      </c>
      <c r="Q317" s="112">
        <f t="shared" si="666"/>
        <v>-771375.14999999991</v>
      </c>
      <c r="R317" s="112">
        <f t="shared" si="666"/>
        <v>0</v>
      </c>
      <c r="S317" s="112">
        <f t="shared" si="666"/>
        <v>0</v>
      </c>
      <c r="T317" s="112">
        <f t="shared" ref="T317" si="667">T316*T309</f>
        <v>0</v>
      </c>
      <c r="U317" s="112">
        <f t="shared" ref="U317" si="668">U316*U309</f>
        <v>0</v>
      </c>
      <c r="V317" s="112">
        <f t="shared" ref="V317" si="669">V316*V309</f>
        <v>0</v>
      </c>
      <c r="W317" s="112">
        <f t="shared" ref="W317" si="670">W316*W309</f>
        <v>0</v>
      </c>
      <c r="X317" s="112">
        <f t="shared" ref="X317" si="671">X316*X309</f>
        <v>0</v>
      </c>
      <c r="Y317" s="112">
        <f t="shared" ref="Y317" si="672">Y316*Y309</f>
        <v>0</v>
      </c>
      <c r="Z317" s="112">
        <f t="shared" ref="Z317" si="673">Z316*Z309</f>
        <v>0</v>
      </c>
      <c r="AA317" s="112">
        <f t="shared" ref="AA317" si="674">AA316*AA309</f>
        <v>0</v>
      </c>
      <c r="AB317" s="112">
        <f t="shared" ref="AB317" si="675">AB316*AB309</f>
        <v>-308580.48000000004</v>
      </c>
      <c r="AC317" s="112">
        <f t="shared" ref="AC317" si="676">AC316*AC309</f>
        <v>-308580.48000000004</v>
      </c>
      <c r="AD317" s="112">
        <f t="shared" ref="AD317" si="677">AD316*AD309</f>
        <v>0</v>
      </c>
      <c r="AE317" s="112">
        <f t="shared" ref="AE317" si="678">AE316*AE309</f>
        <v>0</v>
      </c>
      <c r="AF317" s="112">
        <f t="shared" ref="AF317" si="679">AF316*AF309</f>
        <v>0</v>
      </c>
      <c r="AG317" s="112">
        <f t="shared" ref="AG317:AH317" si="680">AG316*AG309</f>
        <v>0</v>
      </c>
      <c r="AH317" s="112">
        <f t="shared" si="680"/>
        <v>0</v>
      </c>
      <c r="AI317" s="112">
        <f t="shared" ref="AI317" si="681">AI316*AI309</f>
        <v>0</v>
      </c>
      <c r="AJ317" s="112">
        <f t="shared" ref="AJ317" si="682">AJ316*AJ309</f>
        <v>0</v>
      </c>
      <c r="AK317" s="112">
        <f t="shared" ref="AK317" si="683">AK316*AK309</f>
        <v>0</v>
      </c>
      <c r="AL317" s="112">
        <f t="shared" ref="AL317" si="684">AL316*AL309</f>
        <v>0</v>
      </c>
      <c r="AM317" s="112">
        <f t="shared" ref="AM317" si="685">AM316*AM309</f>
        <v>0</v>
      </c>
      <c r="AN317" s="112">
        <f t="shared" ref="AN317" si="686">AN316*AN309</f>
        <v>-850588.83000000019</v>
      </c>
      <c r="AO317" s="112">
        <f t="shared" ref="AO317" si="687">AO316*AO309</f>
        <v>-850588.83000000019</v>
      </c>
      <c r="AP317" s="112">
        <f t="shared" ref="AP317" si="688">AP316*AP309</f>
        <v>0</v>
      </c>
      <c r="AQ317" s="112">
        <f t="shared" ref="AQ317" si="689">AQ316*AQ309</f>
        <v>0</v>
      </c>
      <c r="AR317" s="112">
        <f t="shared" ref="AR317" si="690">AR316*AR309</f>
        <v>0</v>
      </c>
      <c r="AS317" s="112">
        <f t="shared" ref="AS317" si="691">AS316*AS309</f>
        <v>0</v>
      </c>
      <c r="AT317" s="112">
        <f t="shared" ref="AT317" si="692">AT316*AT309</f>
        <v>0</v>
      </c>
      <c r="AU317" s="112">
        <f t="shared" ref="AU317" si="693">AU316*AU309</f>
        <v>0</v>
      </c>
      <c r="AV317" s="112">
        <f t="shared" ref="AV317:AW317" si="694">AV316*AV309</f>
        <v>0</v>
      </c>
      <c r="AW317" s="112">
        <f t="shared" si="694"/>
        <v>0</v>
      </c>
      <c r="AX317" s="112">
        <f t="shared" ref="AX317" si="695">AX316*AX309</f>
        <v>0</v>
      </c>
      <c r="AY317" s="112">
        <f t="shared" ref="AY317" si="696">AY316*AY309</f>
        <v>0</v>
      </c>
      <c r="AZ317" s="112">
        <f t="shared" ref="AZ317" si="697">AZ316*AZ309</f>
        <v>0</v>
      </c>
      <c r="BA317" s="112">
        <f t="shared" ref="BA317" si="698">BA316*BA309</f>
        <v>0</v>
      </c>
      <c r="BB317" s="112">
        <f t="shared" ref="BB317" si="699">BB316*BB309</f>
        <v>0</v>
      </c>
      <c r="BC317" s="112">
        <f t="shared" ref="BC317" si="700">BC316*BC309</f>
        <v>0</v>
      </c>
      <c r="BD317" s="112">
        <f t="shared" ref="BD317" si="701">BD316*BD309</f>
        <v>0</v>
      </c>
      <c r="BE317" s="112">
        <f t="shared" ref="BE317" si="702">BE316*BE309</f>
        <v>0</v>
      </c>
      <c r="BF317" s="112">
        <f t="shared" ref="BF317" si="703">BF316*BF309</f>
        <v>0</v>
      </c>
      <c r="BG317" s="112">
        <f t="shared" ref="BG317" si="704">BG316*BG309</f>
        <v>0</v>
      </c>
      <c r="BH317" s="112">
        <f t="shared" ref="BH317" si="705">BH316*BH309</f>
        <v>0</v>
      </c>
      <c r="BI317" s="112">
        <f t="shared" ref="BI317" si="706">BI316*BI309</f>
        <v>0</v>
      </c>
      <c r="BJ317" s="112">
        <f t="shared" ref="BJ317" si="707">BJ316*BJ309</f>
        <v>0</v>
      </c>
      <c r="BK317" s="112">
        <f t="shared" ref="BK317:BL317" si="708">BK316*BK309</f>
        <v>0</v>
      </c>
      <c r="BL317" s="112">
        <f t="shared" si="708"/>
        <v>0</v>
      </c>
      <c r="BM317" s="112">
        <f t="shared" ref="BM317" si="709">BM316*BM309</f>
        <v>0</v>
      </c>
      <c r="BN317" s="112">
        <f t="shared" ref="BN317" si="710">BN316*BN309</f>
        <v>0</v>
      </c>
      <c r="BO317" s="112">
        <f t="shared" ref="BO317" si="711">BO316*BO309</f>
        <v>0</v>
      </c>
      <c r="BP317" s="112">
        <f t="shared" ref="BP317" si="712">BP316*BP309</f>
        <v>0</v>
      </c>
      <c r="BQ317" s="112">
        <f t="shared" ref="BQ317" si="713">BQ316*BQ309</f>
        <v>0</v>
      </c>
      <c r="BR317" s="112">
        <f t="shared" ref="BR317" si="714">BR316*BR309</f>
        <v>0</v>
      </c>
      <c r="BS317" s="112">
        <f t="shared" ref="BS317" si="715">BS316*BS309</f>
        <v>0</v>
      </c>
      <c r="BT317" s="112">
        <f t="shared" ref="BT317" si="716">BT316*BT309</f>
        <v>0</v>
      </c>
      <c r="BU317" s="112">
        <f t="shared" ref="BU317" si="717">BU316*BU309</f>
        <v>0</v>
      </c>
      <c r="BV317" s="112">
        <f t="shared" ref="BV317" si="718">BV316*BV309</f>
        <v>0</v>
      </c>
      <c r="BW317" s="112">
        <f t="shared" ref="BW317" si="719">BW316*BW309</f>
        <v>0</v>
      </c>
      <c r="BX317" s="112">
        <f t="shared" ref="BX317" si="720">BX316*BX309</f>
        <v>0</v>
      </c>
      <c r="BY317" s="112">
        <f t="shared" ref="BY317" si="721">BY316*BY309</f>
        <v>0</v>
      </c>
      <c r="BZ317" s="112">
        <f t="shared" ref="BZ317:CA317" si="722">BZ316*BZ309</f>
        <v>0</v>
      </c>
      <c r="CA317" s="112">
        <f t="shared" si="722"/>
        <v>0</v>
      </c>
      <c r="CB317" s="112">
        <f t="shared" ref="CB317" si="723">CB316*CB309</f>
        <v>0</v>
      </c>
      <c r="CC317" s="112">
        <f t="shared" ref="CC317" si="724">CC316*CC309</f>
        <v>0</v>
      </c>
      <c r="CD317" s="112">
        <f t="shared" ref="CD317" si="725">CD316*CD309</f>
        <v>0</v>
      </c>
      <c r="CE317" s="112">
        <f t="shared" ref="CE317" si="726">CE316*CE309</f>
        <v>0</v>
      </c>
      <c r="CF317" s="112">
        <f t="shared" ref="CF317" si="727">CF316*CF309</f>
        <v>0</v>
      </c>
      <c r="CG317" s="112">
        <f t="shared" ref="CG317" si="728">CG316*CG309</f>
        <v>0</v>
      </c>
      <c r="CH317" s="112">
        <f t="shared" ref="CH317" si="729">CH316*CH309</f>
        <v>0</v>
      </c>
      <c r="CI317" s="112">
        <f t="shared" ref="CI317" si="730">CI316*CI309</f>
        <v>0</v>
      </c>
      <c r="CJ317" s="112">
        <f t="shared" ref="CJ317" si="731">CJ316*CJ309</f>
        <v>0</v>
      </c>
      <c r="CK317" s="112">
        <f t="shared" ref="CK317" si="732">CK316*CK309</f>
        <v>0</v>
      </c>
      <c r="CL317" s="112">
        <f t="shared" ref="CL317" si="733">CL316*CL309</f>
        <v>0</v>
      </c>
      <c r="CM317" s="112">
        <f t="shared" ref="CM317" si="734">CM316*CM309</f>
        <v>0</v>
      </c>
      <c r="CN317" s="112">
        <f t="shared" ref="CN317" si="735">CN316*CN309</f>
        <v>0</v>
      </c>
      <c r="CO317" s="112">
        <f t="shared" ref="CO317" si="736">CO316*CO309</f>
        <v>0</v>
      </c>
    </row>
    <row r="319" spans="1:96" s="78" customFormat="1" x14ac:dyDescent="0.15">
      <c r="A319" s="78" t="s">
        <v>217</v>
      </c>
      <c r="D319" s="89"/>
    </row>
    <row r="320" spans="1:96" x14ac:dyDescent="0.15">
      <c r="B320" s="2" t="s">
        <v>153</v>
      </c>
      <c r="C320" t="s">
        <v>89</v>
      </c>
      <c r="D320" s="104">
        <v>43586</v>
      </c>
    </row>
    <row r="321" spans="1:96" x14ac:dyDescent="0.15">
      <c r="C321" t="s">
        <v>90</v>
      </c>
      <c r="D321" s="104">
        <v>44531</v>
      </c>
    </row>
    <row r="322" spans="1:96" x14ac:dyDescent="0.15">
      <c r="C322" t="s">
        <v>182</v>
      </c>
      <c r="D322" s="106">
        <f>ROUNDUP((DATEDIF(D320,D321,"m")+12)/12,0)</f>
        <v>4</v>
      </c>
    </row>
    <row r="323" spans="1:96" x14ac:dyDescent="0.15">
      <c r="C323" s="2" t="s">
        <v>183</v>
      </c>
      <c r="D323" s="113">
        <f>D320</f>
        <v>43586</v>
      </c>
      <c r="E323" s="113">
        <f>EDATE(D323,1)</f>
        <v>43617</v>
      </c>
      <c r="F323" s="113">
        <f t="shared" ref="F323" si="737">EDATE(E323,1)</f>
        <v>43647</v>
      </c>
      <c r="G323" s="113">
        <f t="shared" ref="G323" si="738">EDATE(F323,1)</f>
        <v>43678</v>
      </c>
      <c r="H323" s="113">
        <f t="shared" ref="H323" si="739">EDATE(G323,1)</f>
        <v>43709</v>
      </c>
      <c r="I323" s="113">
        <f t="shared" ref="I323" si="740">EDATE(H323,1)</f>
        <v>43739</v>
      </c>
      <c r="J323" s="113">
        <f t="shared" ref="J323" si="741">EDATE(I323,1)</f>
        <v>43770</v>
      </c>
      <c r="K323" s="113">
        <f t="shared" ref="K323" si="742">EDATE(J323,1)</f>
        <v>43800</v>
      </c>
      <c r="L323" s="113">
        <f t="shared" ref="L323" si="743">EDATE(K323,1)</f>
        <v>43831</v>
      </c>
      <c r="M323" s="113">
        <f t="shared" ref="M323" si="744">EDATE(L323,1)</f>
        <v>43862</v>
      </c>
      <c r="N323" s="113">
        <f t="shared" ref="N323" si="745">EDATE(M323,1)</f>
        <v>43891</v>
      </c>
      <c r="O323" s="113">
        <f t="shared" ref="O323" si="746">EDATE(N323,1)</f>
        <v>43922</v>
      </c>
      <c r="P323" s="113">
        <f t="shared" ref="P323" si="747">EDATE(O323,1)</f>
        <v>43952</v>
      </c>
      <c r="Q323" s="113">
        <f t="shared" ref="Q323" si="748">EDATE(P323,1)</f>
        <v>43983</v>
      </c>
      <c r="R323" s="113">
        <f t="shared" ref="R323" si="749">EDATE(Q323,1)</f>
        <v>44013</v>
      </c>
      <c r="S323" s="113">
        <f t="shared" ref="S323" si="750">EDATE(R323,1)</f>
        <v>44044</v>
      </c>
      <c r="T323" s="113">
        <f t="shared" ref="T323" si="751">EDATE(S323,1)</f>
        <v>44075</v>
      </c>
      <c r="U323" s="113">
        <f t="shared" ref="U323" si="752">EDATE(T323,1)</f>
        <v>44105</v>
      </c>
      <c r="V323" s="113">
        <f t="shared" ref="V323" si="753">EDATE(U323,1)</f>
        <v>44136</v>
      </c>
      <c r="W323" s="113">
        <f t="shared" ref="W323" si="754">EDATE(V323,1)</f>
        <v>44166</v>
      </c>
      <c r="X323" s="113">
        <f t="shared" ref="X323" si="755">EDATE(W323,1)</f>
        <v>44197</v>
      </c>
      <c r="Y323" s="113">
        <f t="shared" ref="Y323" si="756">EDATE(X323,1)</f>
        <v>44228</v>
      </c>
      <c r="Z323" s="113">
        <f t="shared" ref="Z323" si="757">EDATE(Y323,1)</f>
        <v>44256</v>
      </c>
      <c r="AA323" s="113">
        <f t="shared" ref="AA323" si="758">EDATE(Z323,1)</f>
        <v>44287</v>
      </c>
      <c r="AB323" s="113">
        <f t="shared" ref="AB323" si="759">EDATE(AA323,1)</f>
        <v>44317</v>
      </c>
      <c r="AC323" s="113">
        <f t="shared" ref="AC323" si="760">EDATE(AB323,1)</f>
        <v>44348</v>
      </c>
      <c r="AD323" s="113">
        <f t="shared" ref="AD323" si="761">EDATE(AC323,1)</f>
        <v>44378</v>
      </c>
      <c r="AE323" s="113">
        <f t="shared" ref="AE323" si="762">EDATE(AD323,1)</f>
        <v>44409</v>
      </c>
      <c r="AF323" s="113">
        <f t="shared" ref="AF323" si="763">EDATE(AE323,1)</f>
        <v>44440</v>
      </c>
      <c r="AG323" s="113">
        <f t="shared" ref="AG323" si="764">EDATE(AF323,1)</f>
        <v>44470</v>
      </c>
      <c r="AH323" s="113">
        <f t="shared" ref="AH323" si="765">EDATE(AG323,1)</f>
        <v>44501</v>
      </c>
      <c r="AI323" s="113">
        <f t="shared" ref="AI323" si="766">EDATE(AH323,1)</f>
        <v>44531</v>
      </c>
      <c r="AJ323" s="113">
        <f t="shared" ref="AJ323" si="767">EDATE(AI323,1)</f>
        <v>44562</v>
      </c>
      <c r="AK323" s="113">
        <f t="shared" ref="AK323" si="768">EDATE(AJ323,1)</f>
        <v>44593</v>
      </c>
      <c r="AL323" s="113">
        <f t="shared" ref="AL323" si="769">EDATE(AK323,1)</f>
        <v>44621</v>
      </c>
      <c r="AM323" s="113">
        <f t="shared" ref="AM323" si="770">EDATE(AL323,1)</f>
        <v>44652</v>
      </c>
      <c r="AN323" s="113">
        <f t="shared" ref="AN323" si="771">EDATE(AM323,1)</f>
        <v>44682</v>
      </c>
      <c r="AO323" s="113">
        <f t="shared" ref="AO323" si="772">EDATE(AN323,1)</f>
        <v>44713</v>
      </c>
      <c r="AP323" s="113">
        <f t="shared" ref="AP323" si="773">EDATE(AO323,1)</f>
        <v>44743</v>
      </c>
      <c r="AQ323" s="113">
        <f t="shared" ref="AQ323" si="774">EDATE(AP323,1)</f>
        <v>44774</v>
      </c>
      <c r="AR323" s="113">
        <f t="shared" ref="AR323" si="775">EDATE(AQ323,1)</f>
        <v>44805</v>
      </c>
      <c r="AS323" s="113">
        <f t="shared" ref="AS323" si="776">EDATE(AR323,1)</f>
        <v>44835</v>
      </c>
      <c r="AT323" s="113">
        <f t="shared" ref="AT323" si="777">EDATE(AS323,1)</f>
        <v>44866</v>
      </c>
      <c r="AU323" s="113">
        <f t="shared" ref="AU323" si="778">EDATE(AT323,1)</f>
        <v>44896</v>
      </c>
      <c r="AV323" s="113">
        <f t="shared" ref="AV323" si="779">EDATE(AU323,1)</f>
        <v>44927</v>
      </c>
      <c r="AW323" s="113">
        <f t="shared" ref="AW323" si="780">EDATE(AV323,1)</f>
        <v>44958</v>
      </c>
      <c r="AX323" s="113">
        <f t="shared" ref="AX323" si="781">EDATE(AW323,1)</f>
        <v>44986</v>
      </c>
      <c r="AY323" s="113">
        <f t="shared" ref="AY323" si="782">EDATE(AX323,1)</f>
        <v>45017</v>
      </c>
      <c r="AZ323" s="113">
        <f t="shared" ref="AZ323" si="783">EDATE(AY323,1)</f>
        <v>45047</v>
      </c>
      <c r="BA323" s="113">
        <f t="shared" ref="BA323" si="784">EDATE(AZ323,1)</f>
        <v>45078</v>
      </c>
      <c r="BB323" s="113">
        <f t="shared" ref="BB323" si="785">EDATE(BA323,1)</f>
        <v>45108</v>
      </c>
      <c r="BC323" s="113">
        <f t="shared" ref="BC323" si="786">EDATE(BB323,1)</f>
        <v>45139</v>
      </c>
      <c r="BD323" s="113">
        <f t="shared" ref="BD323" si="787">EDATE(BC323,1)</f>
        <v>45170</v>
      </c>
      <c r="BE323" s="113">
        <f t="shared" ref="BE323" si="788">EDATE(BD323,1)</f>
        <v>45200</v>
      </c>
      <c r="BF323" s="113">
        <f t="shared" ref="BF323" si="789">EDATE(BE323,1)</f>
        <v>45231</v>
      </c>
      <c r="BG323" s="113">
        <f t="shared" ref="BG323" si="790">EDATE(BF323,1)</f>
        <v>45261</v>
      </c>
      <c r="BH323" s="113">
        <f t="shared" ref="BH323" si="791">EDATE(BG323,1)</f>
        <v>45292</v>
      </c>
      <c r="BI323" s="113">
        <f t="shared" ref="BI323" si="792">EDATE(BH323,1)</f>
        <v>45323</v>
      </c>
      <c r="BJ323" s="113">
        <f t="shared" ref="BJ323" si="793">EDATE(BI323,1)</f>
        <v>45352</v>
      </c>
      <c r="BK323" s="113">
        <f t="shared" ref="BK323" si="794">EDATE(BJ323,1)</f>
        <v>45383</v>
      </c>
      <c r="BL323" s="113">
        <f t="shared" ref="BL323" si="795">EDATE(BK323,1)</f>
        <v>45413</v>
      </c>
      <c r="BM323" s="113">
        <f t="shared" ref="BM323" si="796">EDATE(BL323,1)</f>
        <v>45444</v>
      </c>
      <c r="BN323" s="113">
        <f t="shared" ref="BN323" si="797">EDATE(BM323,1)</f>
        <v>45474</v>
      </c>
      <c r="BO323" s="113">
        <f t="shared" ref="BO323" si="798">EDATE(BN323,1)</f>
        <v>45505</v>
      </c>
      <c r="BP323" s="113">
        <f t="shared" ref="BP323" si="799">EDATE(BO323,1)</f>
        <v>45536</v>
      </c>
      <c r="BQ323" s="113">
        <f t="shared" ref="BQ323" si="800">EDATE(BP323,1)</f>
        <v>45566</v>
      </c>
      <c r="BR323" s="113">
        <f t="shared" ref="BR323" si="801">EDATE(BQ323,1)</f>
        <v>45597</v>
      </c>
      <c r="BS323" s="113">
        <f t="shared" ref="BS323" si="802">EDATE(BR323,1)</f>
        <v>45627</v>
      </c>
      <c r="BT323" s="113">
        <f t="shared" ref="BT323" si="803">EDATE(BS323,1)</f>
        <v>45658</v>
      </c>
      <c r="BU323" s="113">
        <f t="shared" ref="BU323" si="804">EDATE(BT323,1)</f>
        <v>45689</v>
      </c>
      <c r="BV323" s="113">
        <f t="shared" ref="BV323" si="805">EDATE(BU323,1)</f>
        <v>45717</v>
      </c>
      <c r="BW323" s="113">
        <f t="shared" ref="BW323" si="806">EDATE(BV323,1)</f>
        <v>45748</v>
      </c>
      <c r="BX323" s="113">
        <f t="shared" ref="BX323" si="807">EDATE(BW323,1)</f>
        <v>45778</v>
      </c>
      <c r="BY323" s="113">
        <f t="shared" ref="BY323" si="808">EDATE(BX323,1)</f>
        <v>45809</v>
      </c>
      <c r="BZ323" s="113">
        <f t="shared" ref="BZ323" si="809">EDATE(BY323,1)</f>
        <v>45839</v>
      </c>
      <c r="CA323" s="113">
        <f t="shared" ref="CA323" si="810">EDATE(BZ323,1)</f>
        <v>45870</v>
      </c>
      <c r="CB323" s="113">
        <f t="shared" ref="CB323" si="811">EDATE(CA323,1)</f>
        <v>45901</v>
      </c>
      <c r="CC323" s="113">
        <f t="shared" ref="CC323" si="812">EDATE(CB323,1)</f>
        <v>45931</v>
      </c>
      <c r="CD323" s="113">
        <f t="shared" ref="CD323" si="813">EDATE(CC323,1)</f>
        <v>45962</v>
      </c>
      <c r="CE323" s="113">
        <f t="shared" ref="CE323" si="814">EDATE(CD323,1)</f>
        <v>45992</v>
      </c>
      <c r="CF323" s="113">
        <f t="shared" ref="CF323" si="815">EDATE(CE323,1)</f>
        <v>46023</v>
      </c>
      <c r="CG323" s="113">
        <f t="shared" ref="CG323" si="816">EDATE(CF323,1)</f>
        <v>46054</v>
      </c>
      <c r="CH323" s="113">
        <f t="shared" ref="CH323" si="817">EDATE(CG323,1)</f>
        <v>46082</v>
      </c>
      <c r="CI323" s="113">
        <f t="shared" ref="CI323" si="818">EDATE(CH323,1)</f>
        <v>46113</v>
      </c>
      <c r="CJ323" s="113">
        <f t="shared" ref="CJ323" si="819">EDATE(CI323,1)</f>
        <v>46143</v>
      </c>
      <c r="CK323" s="113">
        <f t="shared" ref="CK323" si="820">EDATE(CJ323,1)</f>
        <v>46174</v>
      </c>
      <c r="CL323" s="113">
        <f t="shared" ref="CL323" si="821">EDATE(CK323,1)</f>
        <v>46204</v>
      </c>
      <c r="CM323" s="113">
        <f t="shared" ref="CM323" si="822">EDATE(CL323,1)</f>
        <v>46235</v>
      </c>
      <c r="CN323" s="113">
        <f t="shared" ref="CN323" si="823">EDATE(CM323,1)</f>
        <v>46266</v>
      </c>
      <c r="CO323" s="113">
        <f t="shared" ref="CO323" si="824">EDATE(CN323,1)</f>
        <v>46296</v>
      </c>
    </row>
    <row r="324" spans="1:96" x14ac:dyDescent="0.15">
      <c r="C324" t="s">
        <v>28</v>
      </c>
      <c r="D324" s="97">
        <v>0.85</v>
      </c>
      <c r="E324" s="97">
        <v>0.85</v>
      </c>
      <c r="F324" s="97">
        <v>0.85</v>
      </c>
      <c r="G324" s="97">
        <v>0.85</v>
      </c>
      <c r="H324" s="97">
        <v>0.85</v>
      </c>
      <c r="I324" s="97">
        <v>0.85</v>
      </c>
      <c r="J324" s="97">
        <v>0.85</v>
      </c>
      <c r="K324" s="97">
        <v>0.85</v>
      </c>
      <c r="L324" s="97">
        <v>0.85</v>
      </c>
      <c r="M324" s="97">
        <v>0.85</v>
      </c>
      <c r="N324" s="97">
        <v>0.85</v>
      </c>
      <c r="O324" s="97">
        <v>0.85</v>
      </c>
      <c r="P324" s="97">
        <v>0.65</v>
      </c>
      <c r="Q324" s="97">
        <v>0.65</v>
      </c>
      <c r="R324" s="97">
        <v>0.65</v>
      </c>
      <c r="S324" s="97">
        <v>0.65</v>
      </c>
      <c r="T324" s="97">
        <v>0.65</v>
      </c>
      <c r="U324" s="97">
        <v>0.65</v>
      </c>
      <c r="V324" s="97">
        <v>0.65</v>
      </c>
      <c r="W324" s="97">
        <v>0.65</v>
      </c>
      <c r="X324" s="97">
        <v>0.65</v>
      </c>
      <c r="Y324" s="97">
        <v>0.65</v>
      </c>
      <c r="Z324" s="97">
        <v>0.65</v>
      </c>
      <c r="AA324" s="97">
        <v>0.65</v>
      </c>
      <c r="AB324" s="97">
        <v>0.9</v>
      </c>
      <c r="AC324" s="97">
        <v>0.9</v>
      </c>
      <c r="AD324" s="97">
        <v>0.9</v>
      </c>
      <c r="AE324" s="97">
        <v>0.9</v>
      </c>
      <c r="AF324" s="97">
        <v>0.9</v>
      </c>
      <c r="AG324" s="97">
        <v>0.9</v>
      </c>
      <c r="AH324" s="97">
        <v>0.9</v>
      </c>
      <c r="AI324" s="97">
        <v>0.9</v>
      </c>
      <c r="AJ324" s="97">
        <v>0.9</v>
      </c>
      <c r="AK324" s="97">
        <v>0.9</v>
      </c>
      <c r="AL324" s="97">
        <v>0.9</v>
      </c>
      <c r="AM324" s="97">
        <v>0.9</v>
      </c>
      <c r="AN324" s="97">
        <v>0.75</v>
      </c>
      <c r="AO324" s="97">
        <v>0.75</v>
      </c>
      <c r="AP324" s="97">
        <v>0.75</v>
      </c>
      <c r="AQ324" s="97">
        <v>0.75</v>
      </c>
      <c r="AR324" s="97">
        <v>0.75</v>
      </c>
      <c r="AS324" s="97">
        <v>0.75</v>
      </c>
      <c r="AT324" s="97">
        <v>0.75</v>
      </c>
      <c r="AU324" s="97">
        <v>0.75</v>
      </c>
      <c r="AV324" s="97">
        <v>0</v>
      </c>
      <c r="AW324" s="97">
        <v>0</v>
      </c>
      <c r="AX324" s="97">
        <v>0</v>
      </c>
      <c r="AY324" s="97">
        <v>0</v>
      </c>
      <c r="AZ324" s="97">
        <v>0</v>
      </c>
      <c r="BA324" s="97">
        <v>0</v>
      </c>
      <c r="BB324" s="97">
        <v>0</v>
      </c>
      <c r="BC324" s="97">
        <v>0</v>
      </c>
      <c r="BD324" s="97">
        <v>0</v>
      </c>
      <c r="BE324" s="97">
        <v>0</v>
      </c>
      <c r="BF324" s="97">
        <v>0</v>
      </c>
      <c r="BG324" s="97">
        <v>0</v>
      </c>
      <c r="BH324" s="97">
        <v>0</v>
      </c>
      <c r="BI324" s="97">
        <v>0</v>
      </c>
      <c r="BJ324" s="97">
        <v>0</v>
      </c>
      <c r="BK324" s="97">
        <v>0</v>
      </c>
      <c r="BL324" s="97">
        <v>0</v>
      </c>
      <c r="BM324" s="97">
        <v>0</v>
      </c>
      <c r="BN324" s="97">
        <v>0</v>
      </c>
      <c r="BO324" s="97">
        <v>0</v>
      </c>
      <c r="BP324" s="97">
        <v>0</v>
      </c>
      <c r="BQ324" s="97">
        <v>0</v>
      </c>
      <c r="BR324" s="97">
        <v>0</v>
      </c>
      <c r="BS324" s="97">
        <v>0</v>
      </c>
      <c r="BT324" s="97">
        <v>0</v>
      </c>
      <c r="BU324" s="97">
        <v>0</v>
      </c>
      <c r="BV324" s="97">
        <v>0</v>
      </c>
      <c r="BW324" s="97">
        <v>0</v>
      </c>
      <c r="BX324" s="97">
        <v>0</v>
      </c>
      <c r="BY324" s="97">
        <v>0</v>
      </c>
      <c r="BZ324" s="97">
        <v>0</v>
      </c>
      <c r="CA324" s="97">
        <v>0</v>
      </c>
      <c r="CB324" s="97">
        <v>0</v>
      </c>
      <c r="CC324" s="97">
        <v>0</v>
      </c>
      <c r="CD324" s="97">
        <v>0</v>
      </c>
      <c r="CE324" s="97">
        <v>0</v>
      </c>
      <c r="CF324" s="97">
        <v>0</v>
      </c>
      <c r="CG324" s="97">
        <v>0</v>
      </c>
      <c r="CH324" s="97">
        <v>0</v>
      </c>
      <c r="CI324" s="97">
        <v>0</v>
      </c>
      <c r="CJ324" s="97">
        <v>0</v>
      </c>
      <c r="CK324" s="97">
        <v>0</v>
      </c>
      <c r="CL324" s="97">
        <v>0</v>
      </c>
      <c r="CM324" s="97">
        <v>0</v>
      </c>
      <c r="CN324" s="97">
        <v>0</v>
      </c>
      <c r="CO324" s="97">
        <v>0</v>
      </c>
      <c r="CP324">
        <v>0</v>
      </c>
      <c r="CQ324">
        <v>0</v>
      </c>
      <c r="CR324">
        <v>0</v>
      </c>
    </row>
    <row r="325" spans="1:96" x14ac:dyDescent="0.15">
      <c r="C325" t="s">
        <v>188</v>
      </c>
      <c r="D325" s="114">
        <v>699660</v>
      </c>
      <c r="E325" s="114">
        <v>699660</v>
      </c>
      <c r="F325" s="114">
        <v>699660</v>
      </c>
      <c r="G325" s="114">
        <v>699660</v>
      </c>
      <c r="H325" s="114">
        <v>699660</v>
      </c>
      <c r="I325" s="114">
        <v>699660</v>
      </c>
      <c r="J325" s="114">
        <v>699660</v>
      </c>
      <c r="K325" s="114">
        <v>699660</v>
      </c>
      <c r="L325" s="114">
        <v>699660</v>
      </c>
      <c r="M325" s="114">
        <v>699660</v>
      </c>
      <c r="N325" s="114">
        <v>699660</v>
      </c>
      <c r="O325" s="114">
        <v>699660</v>
      </c>
      <c r="P325" s="114">
        <v>734643</v>
      </c>
      <c r="Q325" s="114">
        <v>734643</v>
      </c>
      <c r="R325" s="114">
        <v>734643</v>
      </c>
      <c r="S325" s="114">
        <v>734643</v>
      </c>
      <c r="T325" s="114">
        <v>734643</v>
      </c>
      <c r="U325" s="114">
        <v>734643</v>
      </c>
      <c r="V325" s="114">
        <v>734643</v>
      </c>
      <c r="W325" s="114">
        <v>734643</v>
      </c>
      <c r="X325" s="114">
        <v>734643</v>
      </c>
      <c r="Y325" s="114">
        <v>734643</v>
      </c>
      <c r="Z325" s="114">
        <v>734643</v>
      </c>
      <c r="AA325" s="114">
        <v>734643</v>
      </c>
      <c r="AB325" s="114">
        <v>771451.20000000007</v>
      </c>
      <c r="AC325" s="114">
        <v>771451.20000000007</v>
      </c>
      <c r="AD325" s="114">
        <v>771451.20000000007</v>
      </c>
      <c r="AE325" s="114">
        <v>771451.20000000007</v>
      </c>
      <c r="AF325" s="114">
        <v>771451.20000000007</v>
      </c>
      <c r="AG325" s="114">
        <v>771451.20000000007</v>
      </c>
      <c r="AH325" s="114">
        <v>771451.20000000007</v>
      </c>
      <c r="AI325" s="114">
        <v>771451.20000000007</v>
      </c>
      <c r="AJ325" s="114">
        <v>771451.20000000007</v>
      </c>
      <c r="AK325" s="114">
        <v>771451.20000000007</v>
      </c>
      <c r="AL325" s="114">
        <v>771451.20000000007</v>
      </c>
      <c r="AM325" s="114">
        <v>771451.20000000007</v>
      </c>
      <c r="AN325" s="114">
        <v>810084.60000000009</v>
      </c>
      <c r="AO325" s="3">
        <v>810084.60000000009</v>
      </c>
      <c r="AP325" s="3">
        <v>810084.60000000009</v>
      </c>
      <c r="AQ325" s="3">
        <v>810084.60000000009</v>
      </c>
      <c r="AR325" s="3">
        <v>810084.60000000009</v>
      </c>
      <c r="AS325" s="3">
        <v>810084.60000000009</v>
      </c>
      <c r="AT325">
        <v>810084.60000000009</v>
      </c>
      <c r="AU325">
        <v>810084.60000000009</v>
      </c>
      <c r="AV325" s="114">
        <v>0</v>
      </c>
      <c r="AW325" s="114">
        <v>0</v>
      </c>
      <c r="AX325" s="114">
        <v>0</v>
      </c>
      <c r="AY325" s="114">
        <v>0</v>
      </c>
      <c r="AZ325" s="114">
        <v>0</v>
      </c>
      <c r="BA325" s="114">
        <v>0</v>
      </c>
      <c r="BB325" s="114">
        <v>0</v>
      </c>
      <c r="BC325" s="114">
        <v>0</v>
      </c>
      <c r="BD325" s="114">
        <v>0</v>
      </c>
      <c r="BE325" s="114">
        <v>0</v>
      </c>
      <c r="BF325" s="114">
        <v>0</v>
      </c>
      <c r="BG325" s="114">
        <v>0</v>
      </c>
      <c r="BH325" s="114">
        <v>0</v>
      </c>
      <c r="BI325" s="114">
        <v>0</v>
      </c>
      <c r="BJ325" s="114">
        <v>0</v>
      </c>
      <c r="BK325" s="114">
        <v>0</v>
      </c>
      <c r="BL325" s="114">
        <v>0</v>
      </c>
      <c r="BM325" s="114">
        <v>0</v>
      </c>
      <c r="BN325" s="114">
        <v>0</v>
      </c>
      <c r="BO325" s="114">
        <v>0</v>
      </c>
      <c r="BP325" s="114">
        <v>0</v>
      </c>
      <c r="BQ325" s="114">
        <v>0</v>
      </c>
      <c r="BR325" s="114">
        <v>0</v>
      </c>
      <c r="BS325" s="114">
        <v>0</v>
      </c>
      <c r="BT325" s="114">
        <v>0</v>
      </c>
      <c r="BU325" s="114">
        <v>0</v>
      </c>
      <c r="BV325" s="114">
        <v>0</v>
      </c>
      <c r="BW325" s="114">
        <v>0</v>
      </c>
      <c r="BX325" s="114">
        <v>0</v>
      </c>
      <c r="BY325" s="114">
        <v>0</v>
      </c>
      <c r="BZ325" s="114">
        <v>0</v>
      </c>
      <c r="CA325" s="114">
        <v>0</v>
      </c>
      <c r="CB325" s="114">
        <v>0</v>
      </c>
      <c r="CC325" s="114">
        <v>0</v>
      </c>
      <c r="CD325" s="114">
        <v>0</v>
      </c>
      <c r="CE325" s="114">
        <v>0</v>
      </c>
      <c r="CF325" s="114">
        <v>0</v>
      </c>
      <c r="CG325" s="114">
        <v>0</v>
      </c>
      <c r="CH325" s="114">
        <v>0</v>
      </c>
      <c r="CI325" s="114">
        <v>0</v>
      </c>
      <c r="CJ325" s="114">
        <v>0</v>
      </c>
      <c r="CK325" s="114">
        <v>0</v>
      </c>
      <c r="CL325" s="114">
        <v>0</v>
      </c>
      <c r="CM325" s="114">
        <v>0</v>
      </c>
      <c r="CN325" s="114">
        <v>0</v>
      </c>
      <c r="CO325" s="114">
        <v>0</v>
      </c>
    </row>
    <row r="326" spans="1:96" x14ac:dyDescent="0.15">
      <c r="C326" t="s">
        <v>197</v>
      </c>
      <c r="D326" s="97">
        <v>0</v>
      </c>
      <c r="E326" s="97">
        <v>0</v>
      </c>
      <c r="F326" s="97">
        <v>0</v>
      </c>
      <c r="G326" s="97">
        <v>0</v>
      </c>
      <c r="H326" s="97">
        <v>0</v>
      </c>
      <c r="I326" s="97">
        <v>0</v>
      </c>
      <c r="J326" s="97">
        <v>0</v>
      </c>
      <c r="K326" s="97">
        <v>0</v>
      </c>
      <c r="L326" s="97">
        <v>0</v>
      </c>
      <c r="M326" s="97">
        <v>0</v>
      </c>
      <c r="N326" s="97">
        <v>0</v>
      </c>
      <c r="O326" s="97">
        <v>0</v>
      </c>
      <c r="P326" s="97">
        <v>2</v>
      </c>
      <c r="Q326" s="97">
        <v>0</v>
      </c>
      <c r="R326" s="97">
        <v>0</v>
      </c>
      <c r="S326" s="97">
        <v>0</v>
      </c>
      <c r="T326" s="97">
        <v>0</v>
      </c>
      <c r="U326" s="97">
        <v>0</v>
      </c>
      <c r="V326" s="97">
        <v>0</v>
      </c>
      <c r="W326" s="97">
        <v>0</v>
      </c>
      <c r="X326" s="97">
        <v>0</v>
      </c>
      <c r="Y326" s="97">
        <v>0</v>
      </c>
      <c r="Z326" s="97">
        <v>0</v>
      </c>
      <c r="AA326" s="97">
        <v>0</v>
      </c>
      <c r="AB326" s="97">
        <v>2</v>
      </c>
      <c r="AC326" s="97">
        <v>0</v>
      </c>
      <c r="AD326" s="97">
        <v>0</v>
      </c>
      <c r="AE326" s="97">
        <v>0</v>
      </c>
      <c r="AF326" s="97">
        <v>0</v>
      </c>
      <c r="AG326" s="97">
        <v>0</v>
      </c>
      <c r="AH326" s="97">
        <v>0</v>
      </c>
      <c r="AI326" s="97">
        <v>0</v>
      </c>
      <c r="AJ326" s="97">
        <v>0</v>
      </c>
      <c r="AK326" s="97">
        <v>0</v>
      </c>
      <c r="AL326" s="97">
        <v>0</v>
      </c>
      <c r="AM326" s="97">
        <v>0</v>
      </c>
      <c r="AN326" s="97">
        <v>2</v>
      </c>
      <c r="AO326" s="97">
        <v>0</v>
      </c>
      <c r="AP326" s="97">
        <v>0</v>
      </c>
      <c r="AQ326" s="97">
        <v>0</v>
      </c>
      <c r="AR326" s="97">
        <v>0</v>
      </c>
      <c r="AS326" s="97">
        <v>0</v>
      </c>
      <c r="AT326" s="97">
        <v>0</v>
      </c>
      <c r="AU326" s="97">
        <v>0</v>
      </c>
      <c r="AV326" s="97">
        <v>0</v>
      </c>
      <c r="AW326" s="97">
        <v>0</v>
      </c>
      <c r="AX326" s="97">
        <v>0</v>
      </c>
      <c r="AY326" s="97">
        <v>0</v>
      </c>
      <c r="AZ326" s="97">
        <v>2</v>
      </c>
      <c r="BA326" s="97">
        <v>0</v>
      </c>
      <c r="BB326" s="97">
        <v>0</v>
      </c>
      <c r="BC326" s="97">
        <v>0</v>
      </c>
      <c r="BD326" s="97">
        <v>0</v>
      </c>
      <c r="BE326" s="97">
        <v>0</v>
      </c>
      <c r="BF326" s="97">
        <v>0</v>
      </c>
      <c r="BG326" s="97">
        <v>0</v>
      </c>
      <c r="BH326" s="97">
        <v>0</v>
      </c>
      <c r="BI326" s="97">
        <v>0</v>
      </c>
      <c r="BJ326" s="97">
        <v>0</v>
      </c>
      <c r="BK326" s="97">
        <v>0</v>
      </c>
      <c r="BL326" s="97">
        <v>2</v>
      </c>
      <c r="BM326" s="97">
        <v>0</v>
      </c>
      <c r="BN326" s="97">
        <v>0</v>
      </c>
      <c r="BO326" s="97">
        <v>0</v>
      </c>
      <c r="BP326" s="97">
        <v>0</v>
      </c>
      <c r="BQ326" s="97">
        <v>0</v>
      </c>
      <c r="BR326" s="97">
        <v>0</v>
      </c>
      <c r="BS326" s="97">
        <v>0</v>
      </c>
      <c r="BT326" s="97">
        <v>0</v>
      </c>
      <c r="BU326" s="97">
        <v>0</v>
      </c>
      <c r="BV326" s="97">
        <v>0</v>
      </c>
      <c r="BW326" s="97">
        <v>0</v>
      </c>
      <c r="BX326" s="97">
        <v>2</v>
      </c>
      <c r="BY326" s="97">
        <v>0</v>
      </c>
      <c r="BZ326" s="97">
        <v>0</v>
      </c>
      <c r="CA326" s="97">
        <v>0</v>
      </c>
      <c r="CB326" s="97">
        <v>0</v>
      </c>
      <c r="CC326" s="97">
        <v>0</v>
      </c>
      <c r="CD326" s="97">
        <v>0</v>
      </c>
      <c r="CE326" s="97">
        <v>0</v>
      </c>
      <c r="CF326" s="97">
        <v>0</v>
      </c>
      <c r="CG326" s="97">
        <v>0</v>
      </c>
      <c r="CH326" s="97">
        <v>0</v>
      </c>
      <c r="CI326" s="97">
        <v>0</v>
      </c>
      <c r="CJ326" s="97">
        <v>2</v>
      </c>
      <c r="CK326" s="97">
        <v>0</v>
      </c>
      <c r="CL326" s="97">
        <v>0</v>
      </c>
      <c r="CM326" s="97">
        <v>0</v>
      </c>
      <c r="CN326" s="97">
        <v>0</v>
      </c>
      <c r="CO326" s="97">
        <v>0</v>
      </c>
    </row>
    <row r="327" spans="1:96" x14ac:dyDescent="0.15">
      <c r="C327" t="s">
        <v>23</v>
      </c>
      <c r="D327" s="88">
        <v>1</v>
      </c>
    </row>
    <row r="328" spans="1:96" x14ac:dyDescent="0.15">
      <c r="C328" t="s">
        <v>60</v>
      </c>
      <c r="D328" s="88">
        <v>3</v>
      </c>
    </row>
    <row r="330" spans="1:96" x14ac:dyDescent="0.15">
      <c r="B330" t="s">
        <v>152</v>
      </c>
      <c r="C330" t="s">
        <v>183</v>
      </c>
      <c r="D330" s="107">
        <v>1</v>
      </c>
      <c r="E330" s="108">
        <v>2</v>
      </c>
      <c r="F330" s="107">
        <v>3</v>
      </c>
      <c r="G330" s="107">
        <v>4</v>
      </c>
      <c r="H330" s="107">
        <v>5</v>
      </c>
      <c r="I330" s="107">
        <v>6</v>
      </c>
      <c r="J330" s="107">
        <v>7</v>
      </c>
      <c r="K330" s="107">
        <v>8</v>
      </c>
      <c r="L330" s="107">
        <v>9</v>
      </c>
      <c r="M330" s="107">
        <v>10</v>
      </c>
      <c r="N330" s="107">
        <v>11</v>
      </c>
      <c r="O330" s="107">
        <v>12</v>
      </c>
      <c r="P330" s="107">
        <v>13</v>
      </c>
      <c r="Q330" s="107">
        <v>14</v>
      </c>
      <c r="R330" s="107">
        <v>15</v>
      </c>
      <c r="S330" s="107">
        <v>16</v>
      </c>
      <c r="T330" s="107">
        <v>17</v>
      </c>
      <c r="U330" s="107">
        <v>18</v>
      </c>
      <c r="V330" s="107">
        <v>19</v>
      </c>
      <c r="W330" s="107">
        <v>20</v>
      </c>
      <c r="X330" s="107">
        <v>21</v>
      </c>
      <c r="Y330" s="107">
        <v>22</v>
      </c>
      <c r="Z330" s="107">
        <v>23</v>
      </c>
      <c r="AA330" s="107">
        <v>24</v>
      </c>
      <c r="AB330" s="107">
        <v>25</v>
      </c>
      <c r="AC330" s="107">
        <v>26</v>
      </c>
      <c r="AD330" s="107">
        <v>27</v>
      </c>
      <c r="AE330" s="107">
        <v>28</v>
      </c>
      <c r="AF330" s="107">
        <v>29</v>
      </c>
      <c r="AG330" s="107">
        <v>30</v>
      </c>
      <c r="AH330" s="107">
        <v>31</v>
      </c>
      <c r="AI330" s="107">
        <v>32</v>
      </c>
      <c r="AJ330" s="107">
        <v>33</v>
      </c>
      <c r="AK330" s="107">
        <v>34</v>
      </c>
      <c r="AL330" s="107">
        <v>35</v>
      </c>
      <c r="AM330" s="107">
        <v>36</v>
      </c>
      <c r="AN330" s="107">
        <v>37</v>
      </c>
      <c r="AO330" s="107">
        <v>38</v>
      </c>
      <c r="AP330" s="107">
        <v>39</v>
      </c>
      <c r="AQ330" s="107">
        <v>40</v>
      </c>
      <c r="AR330" s="107">
        <v>41</v>
      </c>
      <c r="AS330" s="107">
        <v>42</v>
      </c>
      <c r="AT330" s="107">
        <v>43</v>
      </c>
      <c r="AU330" s="107">
        <v>44</v>
      </c>
      <c r="AV330" s="107">
        <v>45</v>
      </c>
      <c r="AW330" s="107">
        <v>46</v>
      </c>
      <c r="AX330" s="107">
        <v>47</v>
      </c>
      <c r="AY330" s="107">
        <v>48</v>
      </c>
      <c r="AZ330" s="107">
        <v>49</v>
      </c>
      <c r="BA330" s="107">
        <v>50</v>
      </c>
      <c r="BB330" s="107">
        <v>51</v>
      </c>
      <c r="BC330" s="107">
        <v>52</v>
      </c>
      <c r="BD330" s="107">
        <v>53</v>
      </c>
      <c r="BE330" s="107">
        <v>54</v>
      </c>
      <c r="BF330" s="107">
        <v>55</v>
      </c>
      <c r="BG330" s="107">
        <v>56</v>
      </c>
      <c r="BH330" s="107">
        <v>57</v>
      </c>
      <c r="BI330" s="107">
        <v>58</v>
      </c>
      <c r="BJ330" s="107">
        <v>59</v>
      </c>
      <c r="BK330" s="107">
        <v>60</v>
      </c>
      <c r="BL330" s="107">
        <v>61</v>
      </c>
      <c r="BM330" s="107">
        <v>62</v>
      </c>
      <c r="BN330" s="107">
        <v>63</v>
      </c>
      <c r="BO330" s="107">
        <v>64</v>
      </c>
      <c r="BP330" s="107">
        <v>65</v>
      </c>
      <c r="BQ330" s="107">
        <v>66</v>
      </c>
      <c r="BR330" s="107">
        <v>67</v>
      </c>
      <c r="BS330" s="107">
        <v>68</v>
      </c>
      <c r="BT330" s="107">
        <v>69</v>
      </c>
      <c r="BU330" s="107">
        <v>70</v>
      </c>
      <c r="BV330" s="107">
        <v>71</v>
      </c>
      <c r="BW330" s="107">
        <v>72</v>
      </c>
      <c r="BX330" s="107">
        <v>73</v>
      </c>
      <c r="BY330" s="107">
        <v>74</v>
      </c>
      <c r="BZ330" s="107">
        <v>75</v>
      </c>
      <c r="CA330" s="107">
        <v>76</v>
      </c>
      <c r="CB330" s="107">
        <v>77</v>
      </c>
      <c r="CC330" s="107">
        <v>78</v>
      </c>
      <c r="CD330" s="107">
        <v>79</v>
      </c>
      <c r="CE330" s="107">
        <v>80</v>
      </c>
      <c r="CF330" s="107">
        <v>81</v>
      </c>
      <c r="CG330" s="107">
        <v>82</v>
      </c>
      <c r="CH330" s="107">
        <v>83</v>
      </c>
      <c r="CI330" s="107">
        <v>84</v>
      </c>
      <c r="CJ330" s="107">
        <v>85</v>
      </c>
      <c r="CK330" s="107">
        <v>86</v>
      </c>
      <c r="CL330" s="107">
        <v>87</v>
      </c>
      <c r="CM330" s="107">
        <v>88</v>
      </c>
      <c r="CN330" s="107">
        <v>89</v>
      </c>
      <c r="CO330" s="107">
        <v>90</v>
      </c>
    </row>
    <row r="331" spans="1:96" x14ac:dyDescent="0.15">
      <c r="C331" t="s">
        <v>60</v>
      </c>
      <c r="D331" s="110">
        <f>IF(D330&lt;=$D327*12,0,IF(MOD(D330,$D$311*12)=1,D324-C324*D326,D324-C324))</f>
        <v>0</v>
      </c>
      <c r="E331" s="110">
        <f t="shared" ref="E331:S331" si="825">IF(E330&lt;=$D327*12,0,IF(MOD(E330,$D$311*12)=1,E324-D324*E326,E324-D324))</f>
        <v>0</v>
      </c>
      <c r="F331" s="110">
        <f t="shared" si="825"/>
        <v>0</v>
      </c>
      <c r="G331" s="110">
        <f t="shared" si="825"/>
        <v>0</v>
      </c>
      <c r="H331" s="110">
        <f t="shared" si="825"/>
        <v>0</v>
      </c>
      <c r="I331" s="110">
        <f t="shared" si="825"/>
        <v>0</v>
      </c>
      <c r="J331" s="110">
        <f t="shared" si="825"/>
        <v>0</v>
      </c>
      <c r="K331" s="110">
        <f t="shared" si="825"/>
        <v>0</v>
      </c>
      <c r="L331" s="110">
        <f t="shared" si="825"/>
        <v>0</v>
      </c>
      <c r="M331" s="110">
        <f t="shared" si="825"/>
        <v>0</v>
      </c>
      <c r="N331" s="110">
        <f t="shared" si="825"/>
        <v>0</v>
      </c>
      <c r="O331" s="110">
        <f t="shared" si="825"/>
        <v>0</v>
      </c>
      <c r="P331" s="110">
        <f t="shared" si="825"/>
        <v>-1.0499999999999998</v>
      </c>
      <c r="Q331" s="110">
        <f t="shared" si="825"/>
        <v>0</v>
      </c>
      <c r="R331" s="110">
        <f t="shared" si="825"/>
        <v>0</v>
      </c>
      <c r="S331" s="110">
        <f t="shared" si="825"/>
        <v>0</v>
      </c>
      <c r="T331" s="110">
        <f t="shared" ref="T331" si="826">IF(T330&lt;=$D327*12,0,IF(MOD(T330,$D$311*12)=1,T324-S324*T326,T324-S324))</f>
        <v>0</v>
      </c>
      <c r="U331" s="110">
        <f t="shared" ref="U331" si="827">IF(U330&lt;=$D327*12,0,IF(MOD(U330,$D$311*12)=1,U324-T324*U326,U324-T324))</f>
        <v>0</v>
      </c>
      <c r="V331" s="110">
        <f t="shared" ref="V331" si="828">IF(V330&lt;=$D327*12,0,IF(MOD(V330,$D$311*12)=1,V324-U324*V326,V324-U324))</f>
        <v>0</v>
      </c>
      <c r="W331" s="110">
        <f t="shared" ref="W331" si="829">IF(W330&lt;=$D327*12,0,IF(MOD(W330,$D$311*12)=1,W324-V324*W326,W324-V324))</f>
        <v>0</v>
      </c>
      <c r="X331" s="110">
        <f t="shared" ref="X331" si="830">IF(X330&lt;=$D327*12,0,IF(MOD(X330,$D$311*12)=1,X324-W324*X326,X324-W324))</f>
        <v>0</v>
      </c>
      <c r="Y331" s="110">
        <f t="shared" ref="Y331" si="831">IF(Y330&lt;=$D327*12,0,IF(MOD(Y330,$D$311*12)=1,Y324-X324*Y326,Y324-X324))</f>
        <v>0</v>
      </c>
      <c r="Z331" s="110">
        <f t="shared" ref="Z331" si="832">IF(Z330&lt;=$D327*12,0,IF(MOD(Z330,$D$311*12)=1,Z324-Y324*Z326,Z324-Y324))</f>
        <v>0</v>
      </c>
      <c r="AA331" s="110">
        <f t="shared" ref="AA331" si="833">IF(AA330&lt;=$D327*12,0,IF(MOD(AA330,$D$311*12)=1,AA324-Z324*AA326,AA324-Z324))</f>
        <v>0</v>
      </c>
      <c r="AB331" s="110">
        <f t="shared" ref="AB331" si="834">IF(AB330&lt;=$D327*12,0,IF(MOD(AB330,$D$311*12)=1,AB324-AA324*AB326,AB324-AA324))</f>
        <v>-0.4</v>
      </c>
      <c r="AC331" s="110">
        <f t="shared" ref="AC331" si="835">IF(AC330&lt;=$D327*12,0,IF(MOD(AC330,$D$311*12)=1,AC324-AB324*AC326,AC324-AB324))</f>
        <v>0</v>
      </c>
      <c r="AD331" s="110">
        <f t="shared" ref="AD331" si="836">IF(AD330&lt;=$D327*12,0,IF(MOD(AD330,$D$311*12)=1,AD324-AC324*AD326,AD324-AC324))</f>
        <v>0</v>
      </c>
      <c r="AE331" s="110">
        <f t="shared" ref="AE331" si="837">IF(AE330&lt;=$D327*12,0,IF(MOD(AE330,$D$311*12)=1,AE324-AD324*AE326,AE324-AD324))</f>
        <v>0</v>
      </c>
      <c r="AF331" s="110">
        <f t="shared" ref="AF331" si="838">IF(AF330&lt;=$D327*12,0,IF(MOD(AF330,$D$311*12)=1,AF324-AE324*AF326,AF324-AE324))</f>
        <v>0</v>
      </c>
      <c r="AG331" s="110">
        <f t="shared" ref="AG331:AH331" si="839">IF(AG330&lt;=$D327*12,0,IF(MOD(AG330,$D$311*12)=1,AG324-AF324*AG326,AG324-AF324))</f>
        <v>0</v>
      </c>
      <c r="AH331" s="110">
        <f t="shared" si="839"/>
        <v>0</v>
      </c>
      <c r="AI331" s="110">
        <f t="shared" ref="AI331" si="840">IF(AI330&lt;=$D327*12,0,IF(MOD(AI330,$D$311*12)=1,AI324-AH324*AI326,AI324-AH324))</f>
        <v>0</v>
      </c>
      <c r="AJ331" s="110">
        <f t="shared" ref="AJ331" si="841">IF(AJ330&lt;=$D327*12,0,IF(MOD(AJ330,$D$311*12)=1,AJ324-AI324*AJ326,AJ324-AI324))</f>
        <v>0</v>
      </c>
      <c r="AK331" s="110">
        <f t="shared" ref="AK331" si="842">IF(AK330&lt;=$D327*12,0,IF(MOD(AK330,$D$311*12)=1,AK324-AJ324*AK326,AK324-AJ324))</f>
        <v>0</v>
      </c>
      <c r="AL331" s="110">
        <f t="shared" ref="AL331" si="843">IF(AL330&lt;=$D327*12,0,IF(MOD(AL330,$D$311*12)=1,AL324-AK324*AL326,AL324-AK324))</f>
        <v>0</v>
      </c>
      <c r="AM331" s="110">
        <f t="shared" ref="AM331" si="844">IF(AM330&lt;=$D327*12,0,IF(MOD(AM330,$D$311*12)=1,AM324-AL324*AM326,AM324-AL324))</f>
        <v>0</v>
      </c>
      <c r="AN331" s="110">
        <f t="shared" ref="AN331" si="845">IF(AN330&lt;=$D327*12,0,IF(MOD(AN330,$D$311*12)=1,AN324-AM324*AN326,AN324-AM324))</f>
        <v>-1.05</v>
      </c>
      <c r="AO331" s="110">
        <f t="shared" ref="AO331" si="846">IF(AO330&lt;=$D327*12,0,IF(MOD(AO330,$D$311*12)=1,AO324-AN324*AO326,AO324-AN324))</f>
        <v>0</v>
      </c>
      <c r="AP331" s="110">
        <f t="shared" ref="AP331" si="847">IF(AP330&lt;=$D327*12,0,IF(MOD(AP330,$D$311*12)=1,AP324-AO324*AP326,AP324-AO324))</f>
        <v>0</v>
      </c>
      <c r="AQ331" s="110">
        <f t="shared" ref="AQ331" si="848">IF(AQ330&lt;=$D327*12,0,IF(MOD(AQ330,$D$311*12)=1,AQ324-AP324*AQ326,AQ324-AP324))</f>
        <v>0</v>
      </c>
      <c r="AR331" s="110">
        <f t="shared" ref="AR331" si="849">IF(AR330&lt;=$D327*12,0,IF(MOD(AR330,$D$311*12)=1,AR324-AQ324*AR326,AR324-AQ324))</f>
        <v>0</v>
      </c>
      <c r="AS331" s="110">
        <f t="shared" ref="AS331" si="850">IF(AS330&lt;=$D327*12,0,IF(MOD(AS330,$D$311*12)=1,AS324-AR324*AS326,AS324-AR324))</f>
        <v>0</v>
      </c>
      <c r="AT331" s="110">
        <f t="shared" ref="AT331" si="851">IF(AT330&lt;=$D327*12,0,IF(MOD(AT330,$D$311*12)=1,AT324-AS324*AT326,AT324-AS324))</f>
        <v>0</v>
      </c>
      <c r="AU331" s="110">
        <f t="shared" ref="AU331" si="852">IF(AU330&lt;=$D327*12,0,IF(MOD(AU330,$D$311*12)=1,AU324-AT324*AU326,AU324-AT324))</f>
        <v>0</v>
      </c>
      <c r="AV331" s="110">
        <f t="shared" ref="AV331:AW331" si="853">IF(AV330&lt;=$D327*12,0,IF(MOD(AV330,$D$311*12)=1,AV324-AU324*AV326,AV324-AU324))</f>
        <v>-0.75</v>
      </c>
      <c r="AW331" s="110">
        <f t="shared" si="853"/>
        <v>0</v>
      </c>
      <c r="AX331" s="110">
        <f t="shared" ref="AX331" si="854">IF(AX330&lt;=$D327*12,0,IF(MOD(AX330,$D$311*12)=1,AX324-AW324*AX326,AX324-AW324))</f>
        <v>0</v>
      </c>
      <c r="AY331" s="110">
        <f t="shared" ref="AY331" si="855">IF(AY330&lt;=$D327*12,0,IF(MOD(AY330,$D$311*12)=1,AY324-AX324*AY326,AY324-AX324))</f>
        <v>0</v>
      </c>
      <c r="AZ331" s="110">
        <f t="shared" ref="AZ331" si="856">IF(AZ330&lt;=$D327*12,0,IF(MOD(AZ330,$D$311*12)=1,AZ324-AY324*AZ326,AZ324-AY324))</f>
        <v>0</v>
      </c>
      <c r="BA331" s="110">
        <f t="shared" ref="BA331" si="857">IF(BA330&lt;=$D327*12,0,IF(MOD(BA330,$D$311*12)=1,BA324-AZ324*BA326,BA324-AZ324))</f>
        <v>0</v>
      </c>
      <c r="BB331" s="110">
        <f t="shared" ref="BB331" si="858">IF(BB330&lt;=$D327*12,0,IF(MOD(BB330,$D$311*12)=1,BB324-BA324*BB326,BB324-BA324))</f>
        <v>0</v>
      </c>
      <c r="BC331" s="110">
        <f t="shared" ref="BC331" si="859">IF(BC330&lt;=$D327*12,0,IF(MOD(BC330,$D$311*12)=1,BC324-BB324*BC326,BC324-BB324))</f>
        <v>0</v>
      </c>
      <c r="BD331" s="110">
        <f t="shared" ref="BD331" si="860">IF(BD330&lt;=$D327*12,0,IF(MOD(BD330,$D$311*12)=1,BD324-BC324*BD326,BD324-BC324))</f>
        <v>0</v>
      </c>
      <c r="BE331" s="110">
        <f t="shared" ref="BE331" si="861">IF(BE330&lt;=$D327*12,0,IF(MOD(BE330,$D$311*12)=1,BE324-BD324*BE326,BE324-BD324))</f>
        <v>0</v>
      </c>
      <c r="BF331" s="110">
        <f t="shared" ref="BF331" si="862">IF(BF330&lt;=$D327*12,0,IF(MOD(BF330,$D$311*12)=1,BF324-BE324*BF326,BF324-BE324))</f>
        <v>0</v>
      </c>
      <c r="BG331" s="110">
        <f t="shared" ref="BG331" si="863">IF(BG330&lt;=$D327*12,0,IF(MOD(BG330,$D$311*12)=1,BG324-BF324*BG326,BG324-BF324))</f>
        <v>0</v>
      </c>
      <c r="BH331" s="110">
        <f t="shared" ref="BH331" si="864">IF(BH330&lt;=$D327*12,0,IF(MOD(BH330,$D$311*12)=1,BH324-BG324*BH326,BH324-BG324))</f>
        <v>0</v>
      </c>
      <c r="BI331" s="110">
        <f t="shared" ref="BI331" si="865">IF(BI330&lt;=$D327*12,0,IF(MOD(BI330,$D$311*12)=1,BI324-BH324*BI326,BI324-BH324))</f>
        <v>0</v>
      </c>
      <c r="BJ331" s="110">
        <f t="shared" ref="BJ331" si="866">IF(BJ330&lt;=$D327*12,0,IF(MOD(BJ330,$D$311*12)=1,BJ324-BI324*BJ326,BJ324-BI324))</f>
        <v>0</v>
      </c>
      <c r="BK331" s="110">
        <f t="shared" ref="BK331:BL331" si="867">IF(BK330&lt;=$D327*12,0,IF(MOD(BK330,$D$311*12)=1,BK324-BJ324*BK326,BK324-BJ324))</f>
        <v>0</v>
      </c>
      <c r="BL331" s="110">
        <f t="shared" si="867"/>
        <v>0</v>
      </c>
      <c r="BM331" s="110">
        <f t="shared" ref="BM331" si="868">IF(BM330&lt;=$D327*12,0,IF(MOD(BM330,$D$311*12)=1,BM324-BL324*BM326,BM324-BL324))</f>
        <v>0</v>
      </c>
      <c r="BN331" s="110">
        <f t="shared" ref="BN331" si="869">IF(BN330&lt;=$D327*12,0,IF(MOD(BN330,$D$311*12)=1,BN324-BM324*BN326,BN324-BM324))</f>
        <v>0</v>
      </c>
      <c r="BO331" s="110">
        <f t="shared" ref="BO331" si="870">IF(BO330&lt;=$D327*12,0,IF(MOD(BO330,$D$311*12)=1,BO324-BN324*BO326,BO324-BN324))</f>
        <v>0</v>
      </c>
      <c r="BP331" s="110">
        <f t="shared" ref="BP331" si="871">IF(BP330&lt;=$D327*12,0,IF(MOD(BP330,$D$311*12)=1,BP324-BO324*BP326,BP324-BO324))</f>
        <v>0</v>
      </c>
      <c r="BQ331" s="110">
        <f t="shared" ref="BQ331" si="872">IF(BQ330&lt;=$D327*12,0,IF(MOD(BQ330,$D$311*12)=1,BQ324-BP324*BQ326,BQ324-BP324))</f>
        <v>0</v>
      </c>
      <c r="BR331" s="110">
        <f t="shared" ref="BR331" si="873">IF(BR330&lt;=$D327*12,0,IF(MOD(BR330,$D$311*12)=1,BR324-BQ324*BR326,BR324-BQ324))</f>
        <v>0</v>
      </c>
      <c r="BS331" s="110">
        <f t="shared" ref="BS331" si="874">IF(BS330&lt;=$D327*12,0,IF(MOD(BS330,$D$311*12)=1,BS324-BR324*BS326,BS324-BR324))</f>
        <v>0</v>
      </c>
      <c r="BT331" s="110">
        <f t="shared" ref="BT331" si="875">IF(BT330&lt;=$D327*12,0,IF(MOD(BT330,$D$311*12)=1,BT324-BS324*BT326,BT324-BS324))</f>
        <v>0</v>
      </c>
      <c r="BU331" s="110">
        <f t="shared" ref="BU331" si="876">IF(BU330&lt;=$D327*12,0,IF(MOD(BU330,$D$311*12)=1,BU324-BT324*BU326,BU324-BT324))</f>
        <v>0</v>
      </c>
      <c r="BV331" s="110">
        <f t="shared" ref="BV331" si="877">IF(BV330&lt;=$D327*12,0,IF(MOD(BV330,$D$311*12)=1,BV324-BU324*BV326,BV324-BU324))</f>
        <v>0</v>
      </c>
      <c r="BW331" s="110">
        <f t="shared" ref="BW331" si="878">IF(BW330&lt;=$D327*12,0,IF(MOD(BW330,$D$311*12)=1,BW324-BV324*BW326,BW324-BV324))</f>
        <v>0</v>
      </c>
      <c r="BX331" s="110">
        <f t="shared" ref="BX331" si="879">IF(BX330&lt;=$D327*12,0,IF(MOD(BX330,$D$311*12)=1,BX324-BW324*BX326,BX324-BW324))</f>
        <v>0</v>
      </c>
      <c r="BY331" s="110">
        <f t="shared" ref="BY331" si="880">IF(BY330&lt;=$D327*12,0,IF(MOD(BY330,$D$311*12)=1,BY324-BX324*BY326,BY324-BX324))</f>
        <v>0</v>
      </c>
      <c r="BZ331" s="110">
        <f t="shared" ref="BZ331:CA331" si="881">IF(BZ330&lt;=$D327*12,0,IF(MOD(BZ330,$D$311*12)=1,BZ324-BY324*BZ326,BZ324-BY324))</f>
        <v>0</v>
      </c>
      <c r="CA331" s="110">
        <f t="shared" si="881"/>
        <v>0</v>
      </c>
      <c r="CB331" s="110">
        <f t="shared" ref="CB331" si="882">IF(CB330&lt;=$D327*12,0,IF(MOD(CB330,$D$311*12)=1,CB324-CA324*CB326,CB324-CA324))</f>
        <v>0</v>
      </c>
      <c r="CC331" s="110">
        <f t="shared" ref="CC331" si="883">IF(CC330&lt;=$D327*12,0,IF(MOD(CC330,$D$311*12)=1,CC324-CB324*CC326,CC324-CB324))</f>
        <v>0</v>
      </c>
      <c r="CD331" s="110">
        <f t="shared" ref="CD331" si="884">IF(CD330&lt;=$D327*12,0,IF(MOD(CD330,$D$311*12)=1,CD324-CC324*CD326,CD324-CC324))</f>
        <v>0</v>
      </c>
      <c r="CE331" s="110">
        <f t="shared" ref="CE331" si="885">IF(CE330&lt;=$D327*12,0,IF(MOD(CE330,$D$311*12)=1,CE324-CD324*CE326,CE324-CD324))</f>
        <v>0</v>
      </c>
      <c r="CF331" s="110">
        <f t="shared" ref="CF331" si="886">IF(CF330&lt;=$D327*12,0,IF(MOD(CF330,$D$311*12)=1,CF324-CE324*CF326,CF324-CE324))</f>
        <v>0</v>
      </c>
      <c r="CG331" s="110">
        <f t="shared" ref="CG331" si="887">IF(CG330&lt;=$D327*12,0,IF(MOD(CG330,$D$311*12)=1,CG324-CF324*CG326,CG324-CF324))</f>
        <v>0</v>
      </c>
      <c r="CH331" s="110">
        <f t="shared" ref="CH331" si="888">IF(CH330&lt;=$D327*12,0,IF(MOD(CH330,$D$311*12)=1,CH324-CG324*CH326,CH324-CG324))</f>
        <v>0</v>
      </c>
      <c r="CI331" s="110">
        <f t="shared" ref="CI331" si="889">IF(CI330&lt;=$D327*12,0,IF(MOD(CI330,$D$311*12)=1,CI324-CH324*CI326,CI324-CH324))</f>
        <v>0</v>
      </c>
      <c r="CJ331" s="110">
        <f t="shared" ref="CJ331" si="890">IF(CJ330&lt;=$D327*12,0,IF(MOD(CJ330,$D$311*12)=1,CJ324-CI324*CJ326,CJ324-CI324))</f>
        <v>0</v>
      </c>
      <c r="CK331" s="110">
        <f t="shared" ref="CK331" si="891">IF(CK330&lt;=$D327*12,0,IF(MOD(CK330,$D$311*12)=1,CK324-CJ324*CK326,CK324-CJ324))</f>
        <v>0</v>
      </c>
      <c r="CL331" s="110">
        <f t="shared" ref="CL331" si="892">IF(CL330&lt;=$D327*12,0,IF(MOD(CL330,$D$311*12)=1,CL324-CK324*CL326,CL324-CK324))</f>
        <v>0</v>
      </c>
      <c r="CM331" s="110">
        <f t="shared" ref="CM331" si="893">IF(CM330&lt;=$D327*12,0,IF(MOD(CM330,$D$311*12)=1,CM324-CL324*CM326,CM324-CL324))</f>
        <v>0</v>
      </c>
      <c r="CN331" s="110">
        <f t="shared" ref="CN331" si="894">IF(CN330&lt;=$D327*12,0,IF(MOD(CN330,$D$311*12)=1,CN324-CM324*CN326,CN324-CM324))</f>
        <v>0</v>
      </c>
      <c r="CO331" s="110">
        <f t="shared" ref="CO331" si="895">IF(CO330&lt;=$D327*12,0,IF(MOD(CO330,$D$311*12)=1,CO324-CN324*CO326,CO324-CN324))</f>
        <v>0</v>
      </c>
    </row>
    <row r="332" spans="1:96" x14ac:dyDescent="0.15">
      <c r="D332" s="111">
        <f>IF(D330&lt;=$D328,SUM($D331:D331),SUMIFS(331:331,330:330,"&lt;="&amp;D330,330:330,"&gt;"&amp;(D330-$D328)))</f>
        <v>0</v>
      </c>
      <c r="E332" s="111">
        <f>IF(E330&lt;=$D328,SUM($D331:E331),SUMIFS(331:331,330:330,"&lt;="&amp;E330,330:330,"&gt;"&amp;(E330-$D328)))</f>
        <v>0</v>
      </c>
      <c r="F332" s="111">
        <f>IF(F330&lt;=$D328,SUM($D331:F331),SUMIFS(331:331,330:330,"&lt;="&amp;F330,330:330,"&gt;"&amp;(F330-$D328)))</f>
        <v>0</v>
      </c>
      <c r="G332" s="111">
        <f>IF(G330&lt;=$D328,SUM($D331:G331),SUMIFS(331:331,330:330,"&lt;="&amp;G330,330:330,"&gt;"&amp;(G330-$D328)))</f>
        <v>0</v>
      </c>
      <c r="H332" s="111">
        <f>IF(H330&lt;=$D328,SUM($D331:H331),SUMIFS(331:331,330:330,"&lt;="&amp;H330,330:330,"&gt;"&amp;(H330-$D328)))</f>
        <v>0</v>
      </c>
      <c r="I332" s="111">
        <f>IF(I330&lt;=$D328,SUM($D331:I331),SUMIFS(331:331,330:330,"&lt;="&amp;I330,330:330,"&gt;"&amp;(I330-$D328)))</f>
        <v>0</v>
      </c>
      <c r="J332" s="111">
        <f>IF(J330&lt;=$D328,SUM($D331:J331),SUMIFS(331:331,330:330,"&lt;="&amp;J330,330:330,"&gt;"&amp;(J330-$D328)))</f>
        <v>0</v>
      </c>
      <c r="K332" s="111">
        <f>IF(K330&lt;=$D328,SUM($D331:K331),SUMIFS(331:331,330:330,"&lt;="&amp;K330,330:330,"&gt;"&amp;(K330-$D328)))</f>
        <v>0</v>
      </c>
      <c r="L332" s="111">
        <f>IF(L330&lt;=$D328,SUM($D331:L331),SUMIFS(331:331,330:330,"&lt;="&amp;L330,330:330,"&gt;"&amp;(L330-$D328)))</f>
        <v>0</v>
      </c>
      <c r="M332" s="111">
        <f>IF(M330&lt;=$D328,SUM($D331:M331),SUMIFS(331:331,330:330,"&lt;="&amp;M330,330:330,"&gt;"&amp;(M330-$D328)))</f>
        <v>0</v>
      </c>
      <c r="N332" s="111">
        <f>IF(N330&lt;=$D328,SUM($D331:N331),SUMIFS(331:331,330:330,"&lt;="&amp;N330,330:330,"&gt;"&amp;(N330-$D328)))</f>
        <v>0</v>
      </c>
      <c r="O332" s="111">
        <f>IF(O330&lt;=$D328,SUM($D331:O331),SUMIFS(331:331,330:330,"&lt;="&amp;O330,330:330,"&gt;"&amp;(O330-$D328)))</f>
        <v>0</v>
      </c>
      <c r="P332" s="111">
        <f>IF(P330&lt;=$D328,SUM($D331:P331),SUMIFS(331:331,330:330,"&lt;="&amp;P330,330:330,"&gt;"&amp;(P330-$D328)))</f>
        <v>-1.0499999999999998</v>
      </c>
      <c r="Q332" s="111">
        <f>IF(Q330&lt;=$D328,SUM($D331:Q331),SUMIFS(331:331,330:330,"&lt;="&amp;Q330,330:330,"&gt;"&amp;(Q330-$D328)))</f>
        <v>-1.0499999999999998</v>
      </c>
      <c r="R332" s="111">
        <f>IF(R330&lt;=$D328,SUM($D331:R331),SUMIFS(331:331,330:330,"&lt;="&amp;R330,330:330,"&gt;"&amp;(R330-$D328)))</f>
        <v>-1.0499999999999998</v>
      </c>
      <c r="S332" s="111">
        <f>IF(S330&lt;=$D328,SUM($D331:S331),SUMIFS(331:331,330:330,"&lt;="&amp;S330,330:330,"&gt;"&amp;(S330-$D328)))</f>
        <v>0</v>
      </c>
      <c r="T332" s="111">
        <f>IF(T330&lt;=$D328,SUM($D331:T331),SUMIFS(331:331,330:330,"&lt;="&amp;T330,330:330,"&gt;"&amp;(T330-$D328)))</f>
        <v>0</v>
      </c>
      <c r="U332" s="111">
        <f>IF(U330&lt;=$D328,SUM($D331:U331),SUMIFS(331:331,330:330,"&lt;="&amp;U330,330:330,"&gt;"&amp;(U330-$D328)))</f>
        <v>0</v>
      </c>
      <c r="V332" s="111">
        <f>IF(V330&lt;=$D328,SUM($D331:V331),SUMIFS(331:331,330:330,"&lt;="&amp;V330,330:330,"&gt;"&amp;(V330-$D328)))</f>
        <v>0</v>
      </c>
      <c r="W332" s="111">
        <f>IF(W330&lt;=$D328,SUM($D331:W331),SUMIFS(331:331,330:330,"&lt;="&amp;W330,330:330,"&gt;"&amp;(W330-$D328)))</f>
        <v>0</v>
      </c>
      <c r="X332" s="111">
        <f>IF(X330&lt;=$D328,SUM($D331:X331),SUMIFS(331:331,330:330,"&lt;="&amp;X330,330:330,"&gt;"&amp;(X330-$D328)))</f>
        <v>0</v>
      </c>
      <c r="Y332" s="111">
        <f>IF(Y330&lt;=$D328,SUM($D331:Y331),SUMIFS(331:331,330:330,"&lt;="&amp;Y330,330:330,"&gt;"&amp;(Y330-$D328)))</f>
        <v>0</v>
      </c>
      <c r="Z332" s="111">
        <f>IF(Z330&lt;=$D328,SUM($D331:Z331),SUMIFS(331:331,330:330,"&lt;="&amp;Z330,330:330,"&gt;"&amp;(Z330-$D328)))</f>
        <v>0</v>
      </c>
      <c r="AA332" s="111">
        <f>IF(AA330&lt;=$D328,SUM($D331:AA331),SUMIFS(331:331,330:330,"&lt;="&amp;AA330,330:330,"&gt;"&amp;(AA330-$D328)))</f>
        <v>0</v>
      </c>
      <c r="AB332" s="111">
        <f>IF(AB330&lt;=$D328,SUM($D331:AB331),SUMIFS(331:331,330:330,"&lt;="&amp;AB330,330:330,"&gt;"&amp;(AB330-$D328)))</f>
        <v>-0.4</v>
      </c>
      <c r="AC332" s="111">
        <f>IF(AC330&lt;=$D328,SUM($D331:AC331),SUMIFS(331:331,330:330,"&lt;="&amp;AC330,330:330,"&gt;"&amp;(AC330-$D328)))</f>
        <v>-0.4</v>
      </c>
      <c r="AD332" s="111">
        <f>IF(AD330&lt;=$D328,SUM($D331:AD331),SUMIFS(331:331,330:330,"&lt;="&amp;AD330,330:330,"&gt;"&amp;(AD330-$D328)))</f>
        <v>-0.4</v>
      </c>
      <c r="AE332" s="111">
        <f>IF(AE330&lt;=$D328,SUM($D331:AE331),SUMIFS(331:331,330:330,"&lt;="&amp;AE330,330:330,"&gt;"&amp;(AE330-$D328)))</f>
        <v>0</v>
      </c>
      <c r="AF332" s="111">
        <f>IF(AF330&lt;=$D328,SUM($D331:AF331),SUMIFS(331:331,330:330,"&lt;="&amp;AF330,330:330,"&gt;"&amp;(AF330-$D328)))</f>
        <v>0</v>
      </c>
      <c r="AG332" s="111">
        <f>IF(AG330&lt;=$D328,SUM($D331:AG331),SUMIFS(331:331,330:330,"&lt;="&amp;AG330,330:330,"&gt;"&amp;(AG330-$D328)))</f>
        <v>0</v>
      </c>
      <c r="AH332" s="111">
        <f>IF(AH330&lt;=$D328,SUM($D331:AH331),SUMIFS(331:331,330:330,"&lt;="&amp;AH330,330:330,"&gt;"&amp;(AH330-$D328)))</f>
        <v>0</v>
      </c>
      <c r="AI332" s="111">
        <f>IF(AI330&lt;=$D328,SUM($D331:AI331),SUMIFS(331:331,330:330,"&lt;="&amp;AI330,330:330,"&gt;"&amp;(AI330-$D328)))</f>
        <v>0</v>
      </c>
      <c r="AJ332" s="111">
        <f>IF(AJ330&lt;=$D328,SUM($D331:AJ331),SUMIFS(331:331,330:330,"&lt;="&amp;AJ330,330:330,"&gt;"&amp;(AJ330-$D328)))</f>
        <v>0</v>
      </c>
      <c r="AK332" s="111">
        <f>IF(AK330&lt;=$D328,SUM($D331:AK331),SUMIFS(331:331,330:330,"&lt;="&amp;AK330,330:330,"&gt;"&amp;(AK330-$D328)))</f>
        <v>0</v>
      </c>
      <c r="AL332" s="111">
        <f>IF(AL330&lt;=$D328,SUM($D331:AL331),SUMIFS(331:331,330:330,"&lt;="&amp;AL330,330:330,"&gt;"&amp;(AL330-$D328)))</f>
        <v>0</v>
      </c>
      <c r="AM332" s="111">
        <f>IF(AM330&lt;=$D328,SUM($D331:AM331),SUMIFS(331:331,330:330,"&lt;="&amp;AM330,330:330,"&gt;"&amp;(AM330-$D328)))</f>
        <v>0</v>
      </c>
      <c r="AN332" s="111">
        <f>IF(AN330&lt;=$D328,SUM($D331:AN331),SUMIFS(331:331,330:330,"&lt;="&amp;AN330,330:330,"&gt;"&amp;(AN330-$D328)))</f>
        <v>-1.05</v>
      </c>
      <c r="AO332" s="111">
        <f>IF(AO330&lt;=$D328,SUM($D331:AO331),SUMIFS(331:331,330:330,"&lt;="&amp;AO330,330:330,"&gt;"&amp;(AO330-$D328)))</f>
        <v>-1.05</v>
      </c>
      <c r="AP332" s="111">
        <f>IF(AP330&lt;=$D328,SUM($D331:AP331),SUMIFS(331:331,330:330,"&lt;="&amp;AP330,330:330,"&gt;"&amp;(AP330-$D328)))</f>
        <v>-1.05</v>
      </c>
      <c r="AQ332" s="111">
        <f>IF(AQ330&lt;=$D328,SUM($D331:AQ331),SUMIFS(331:331,330:330,"&lt;="&amp;AQ330,330:330,"&gt;"&amp;(AQ330-$D328)))</f>
        <v>0</v>
      </c>
      <c r="AR332" s="111">
        <f>IF(AR330&lt;=$D328,SUM($D331:AR331),SUMIFS(331:331,330:330,"&lt;="&amp;AR330,330:330,"&gt;"&amp;(AR330-$D328)))</f>
        <v>0</v>
      </c>
      <c r="AS332" s="111">
        <f>IF(AS330&lt;=$D328,SUM($D331:AS331),SUMIFS(331:331,330:330,"&lt;="&amp;AS330,330:330,"&gt;"&amp;(AS330-$D328)))</f>
        <v>0</v>
      </c>
      <c r="AT332" s="111">
        <f>IF(AT330&lt;=$D328,SUM($D331:AT331),SUMIFS(331:331,330:330,"&lt;="&amp;AT330,330:330,"&gt;"&amp;(AT330-$D328)))</f>
        <v>0</v>
      </c>
      <c r="AU332" s="111">
        <f>IF(AU330&lt;=$D328,SUM($D331:AU331),SUMIFS(331:331,330:330,"&lt;="&amp;AU330,330:330,"&gt;"&amp;(AU330-$D328)))</f>
        <v>0</v>
      </c>
      <c r="AV332" s="111">
        <f>IF(AV330&lt;=$D328,SUM($D331:AV331),SUMIFS(331:331,330:330,"&lt;="&amp;AV330,330:330,"&gt;"&amp;(AV330-$D328)))</f>
        <v>-0.75</v>
      </c>
      <c r="AW332" s="111">
        <f>IF(AW330&lt;=$D328,SUM($D331:AW331),SUMIFS(331:331,330:330,"&lt;="&amp;AW330,330:330,"&gt;"&amp;(AW330-$D328)))</f>
        <v>-0.75</v>
      </c>
      <c r="AX332" s="111">
        <f>IF(AX330&lt;=$D328,SUM($D331:AX331),SUMIFS(331:331,330:330,"&lt;="&amp;AX330,330:330,"&gt;"&amp;(AX330-$D328)))</f>
        <v>-0.75</v>
      </c>
      <c r="AY332" s="111">
        <f>IF(AY330&lt;=$D328,SUM($D331:AY331),SUMIFS(331:331,330:330,"&lt;="&amp;AY330,330:330,"&gt;"&amp;(AY330-$D328)))</f>
        <v>0</v>
      </c>
      <c r="AZ332" s="111">
        <f>IF(AZ330&lt;=$D328,SUM($D331:AZ331),SUMIFS(331:331,330:330,"&lt;="&amp;AZ330,330:330,"&gt;"&amp;(AZ330-$D328)))</f>
        <v>0</v>
      </c>
      <c r="BA332" s="111">
        <f>IF(BA330&lt;=$D328,SUM($D331:BA331),SUMIFS(331:331,330:330,"&lt;="&amp;BA330,330:330,"&gt;"&amp;(BA330-$D328)))</f>
        <v>0</v>
      </c>
      <c r="BB332" s="111">
        <f>IF(BB330&lt;=$D328,SUM($D331:BB331),SUMIFS(331:331,330:330,"&lt;="&amp;BB330,330:330,"&gt;"&amp;(BB330-$D328)))</f>
        <v>0</v>
      </c>
      <c r="BC332" s="111">
        <f>IF(BC330&lt;=$D328,SUM($D331:BC331),SUMIFS(331:331,330:330,"&lt;="&amp;BC330,330:330,"&gt;"&amp;(BC330-$D328)))</f>
        <v>0</v>
      </c>
      <c r="BD332" s="111">
        <f>IF(BD330&lt;=$D328,SUM($D331:BD331),SUMIFS(331:331,330:330,"&lt;="&amp;BD330,330:330,"&gt;"&amp;(BD330-$D328)))</f>
        <v>0</v>
      </c>
      <c r="BE332" s="111">
        <f>IF(BE330&lt;=$D328,SUM($D331:BE331),SUMIFS(331:331,330:330,"&lt;="&amp;BE330,330:330,"&gt;"&amp;(BE330-$D328)))</f>
        <v>0</v>
      </c>
      <c r="BF332" s="111">
        <f>IF(BF330&lt;=$D328,SUM($D331:BF331),SUMIFS(331:331,330:330,"&lt;="&amp;BF330,330:330,"&gt;"&amp;(BF330-$D328)))</f>
        <v>0</v>
      </c>
      <c r="BG332" s="111">
        <f>IF(BG330&lt;=$D328,SUM($D331:BG331),SUMIFS(331:331,330:330,"&lt;="&amp;BG330,330:330,"&gt;"&amp;(BG330-$D328)))</f>
        <v>0</v>
      </c>
      <c r="BH332" s="111">
        <f>IF(BH330&lt;=$D328,SUM($D331:BH331),SUMIFS(331:331,330:330,"&lt;="&amp;BH330,330:330,"&gt;"&amp;(BH330-$D328)))</f>
        <v>0</v>
      </c>
      <c r="BI332" s="111">
        <f>IF(BI330&lt;=$D328,SUM($D331:BI331),SUMIFS(331:331,330:330,"&lt;="&amp;BI330,330:330,"&gt;"&amp;(BI330-$D328)))</f>
        <v>0</v>
      </c>
      <c r="BJ332" s="111">
        <f>IF(BJ330&lt;=$D328,SUM($D331:BJ331),SUMIFS(331:331,330:330,"&lt;="&amp;BJ330,330:330,"&gt;"&amp;(BJ330-$D328)))</f>
        <v>0</v>
      </c>
      <c r="BK332" s="111">
        <f>IF(BK330&lt;=$D328,SUM($D331:BK331),SUMIFS(331:331,330:330,"&lt;="&amp;BK330,330:330,"&gt;"&amp;(BK330-$D328)))</f>
        <v>0</v>
      </c>
      <c r="BL332" s="111">
        <f>IF(BL330&lt;=$D328,SUM($D331:BL331),SUMIFS(331:331,330:330,"&lt;="&amp;BL330,330:330,"&gt;"&amp;(BL330-$D328)))</f>
        <v>0</v>
      </c>
      <c r="BM332" s="111">
        <f>IF(BM330&lt;=$D328,SUM($D331:BM331),SUMIFS(331:331,330:330,"&lt;="&amp;BM330,330:330,"&gt;"&amp;(BM330-$D328)))</f>
        <v>0</v>
      </c>
      <c r="BN332" s="111">
        <f>IF(BN330&lt;=$D328,SUM($D331:BN331),SUMIFS(331:331,330:330,"&lt;="&amp;BN330,330:330,"&gt;"&amp;(BN330-$D328)))</f>
        <v>0</v>
      </c>
      <c r="BO332" s="111">
        <f>IF(BO330&lt;=$D328,SUM($D331:BO331),SUMIFS(331:331,330:330,"&lt;="&amp;BO330,330:330,"&gt;"&amp;(BO330-$D328)))</f>
        <v>0</v>
      </c>
      <c r="BP332" s="111">
        <f>IF(BP330&lt;=$D328,SUM($D331:BP331),SUMIFS(331:331,330:330,"&lt;="&amp;BP330,330:330,"&gt;"&amp;(BP330-$D328)))</f>
        <v>0</v>
      </c>
      <c r="BQ332" s="111">
        <f>IF(BQ330&lt;=$D328,SUM($D331:BQ331),SUMIFS(331:331,330:330,"&lt;="&amp;BQ330,330:330,"&gt;"&amp;(BQ330-$D328)))</f>
        <v>0</v>
      </c>
      <c r="BR332" s="111">
        <f>IF(BR330&lt;=$D328,SUM($D331:BR331),SUMIFS(331:331,330:330,"&lt;="&amp;BR330,330:330,"&gt;"&amp;(BR330-$D328)))</f>
        <v>0</v>
      </c>
      <c r="BS332" s="111">
        <f>IF(BS330&lt;=$D328,SUM($D331:BS331),SUMIFS(331:331,330:330,"&lt;="&amp;BS330,330:330,"&gt;"&amp;(BS330-$D328)))</f>
        <v>0</v>
      </c>
      <c r="BT332" s="111">
        <f>IF(BT330&lt;=$D328,SUM($D331:BT331),SUMIFS(331:331,330:330,"&lt;="&amp;BT330,330:330,"&gt;"&amp;(BT330-$D328)))</f>
        <v>0</v>
      </c>
      <c r="BU332" s="111">
        <f>IF(BU330&lt;=$D328,SUM($D331:BU331),SUMIFS(331:331,330:330,"&lt;="&amp;BU330,330:330,"&gt;"&amp;(BU330-$D328)))</f>
        <v>0</v>
      </c>
      <c r="BV332" s="111">
        <f>IF(BV330&lt;=$D328,SUM($D331:BV331),SUMIFS(331:331,330:330,"&lt;="&amp;BV330,330:330,"&gt;"&amp;(BV330-$D328)))</f>
        <v>0</v>
      </c>
      <c r="BW332" s="111">
        <f>IF(BW330&lt;=$D328,SUM($D331:BW331),SUMIFS(331:331,330:330,"&lt;="&amp;BW330,330:330,"&gt;"&amp;(BW330-$D328)))</f>
        <v>0</v>
      </c>
      <c r="BX332" s="111">
        <f>IF(BX330&lt;=$D328,SUM($D331:BX331),SUMIFS(331:331,330:330,"&lt;="&amp;BX330,330:330,"&gt;"&amp;(BX330-$D328)))</f>
        <v>0</v>
      </c>
      <c r="BY332" s="111">
        <f>IF(BY330&lt;=$D328,SUM($D331:BY331),SUMIFS(331:331,330:330,"&lt;="&amp;BY330,330:330,"&gt;"&amp;(BY330-$D328)))</f>
        <v>0</v>
      </c>
      <c r="BZ332" s="111">
        <f>IF(BZ330&lt;=$D328,SUM($D331:BZ331),SUMIFS(331:331,330:330,"&lt;="&amp;BZ330,330:330,"&gt;"&amp;(BZ330-$D328)))</f>
        <v>0</v>
      </c>
      <c r="CA332" s="111">
        <f>IF(CA330&lt;=$D328,SUM($D331:CA331),SUMIFS(331:331,330:330,"&lt;="&amp;CA330,330:330,"&gt;"&amp;(CA330-$D328)))</f>
        <v>0</v>
      </c>
      <c r="CB332" s="111">
        <f>IF(CB330&lt;=$D328,SUM($D331:CB331),SUMIFS(331:331,330:330,"&lt;="&amp;CB330,330:330,"&gt;"&amp;(CB330-$D328)))</f>
        <v>0</v>
      </c>
      <c r="CC332" s="111">
        <f>IF(CC330&lt;=$D328,SUM($D331:CC331),SUMIFS(331:331,330:330,"&lt;="&amp;CC330,330:330,"&gt;"&amp;(CC330-$D328)))</f>
        <v>0</v>
      </c>
      <c r="CD332" s="111">
        <f>IF(CD330&lt;=$D328,SUM($D331:CD331),SUMIFS(331:331,330:330,"&lt;="&amp;CD330,330:330,"&gt;"&amp;(CD330-$D328)))</f>
        <v>0</v>
      </c>
      <c r="CE332" s="111">
        <f>IF(CE330&lt;=$D328,SUM($D331:CE331),SUMIFS(331:331,330:330,"&lt;="&amp;CE330,330:330,"&gt;"&amp;(CE330-$D328)))</f>
        <v>0</v>
      </c>
      <c r="CF332" s="111">
        <f>IF(CF330&lt;=$D328,SUM($D331:CF331),SUMIFS(331:331,330:330,"&lt;="&amp;CF330,330:330,"&gt;"&amp;(CF330-$D328)))</f>
        <v>0</v>
      </c>
      <c r="CG332" s="111">
        <f>IF(CG330&lt;=$D328,SUM($D331:CG331),SUMIFS(331:331,330:330,"&lt;="&amp;CG330,330:330,"&gt;"&amp;(CG330-$D328)))</f>
        <v>0</v>
      </c>
      <c r="CH332" s="111">
        <f>IF(CH330&lt;=$D328,SUM($D331:CH331),SUMIFS(331:331,330:330,"&lt;="&amp;CH330,330:330,"&gt;"&amp;(CH330-$D328)))</f>
        <v>0</v>
      </c>
      <c r="CI332" s="111">
        <f>IF(CI330&lt;=$D328,SUM($D331:CI331),SUMIFS(331:331,330:330,"&lt;="&amp;CI330,330:330,"&gt;"&amp;(CI330-$D328)))</f>
        <v>0</v>
      </c>
      <c r="CJ332" s="111">
        <f>IF(CJ330&lt;=$D328,SUM($D331:CJ331),SUMIFS(331:331,330:330,"&lt;="&amp;CJ330,330:330,"&gt;"&amp;(CJ330-$D328)))</f>
        <v>0</v>
      </c>
      <c r="CK332" s="111">
        <f>IF(CK330&lt;=$D328,SUM($D331:CK331),SUMIFS(331:331,330:330,"&lt;="&amp;CK330,330:330,"&gt;"&amp;(CK330-$D328)))</f>
        <v>0</v>
      </c>
      <c r="CL332" s="111">
        <f>IF(CL330&lt;=$D328,SUM($D331:CL331),SUMIFS(331:331,330:330,"&lt;="&amp;CL330,330:330,"&gt;"&amp;(CL330-$D328)))</f>
        <v>0</v>
      </c>
      <c r="CM332" s="111">
        <f>IF(CM330&lt;=$D328,SUM($D331:CM331),SUMIFS(331:331,330:330,"&lt;="&amp;CM330,330:330,"&gt;"&amp;(CM330-$D328)))</f>
        <v>0</v>
      </c>
      <c r="CN332" s="111">
        <f>IF(CN330&lt;=$D328,SUM($D331:CN331),SUMIFS(331:331,330:330,"&lt;="&amp;CN330,330:330,"&gt;"&amp;(CN330-$D328)))</f>
        <v>0</v>
      </c>
      <c r="CO332" s="111">
        <f>IF(CO330&lt;=$D328,SUM($D331:CO331),SUMIFS(331:331,330:330,"&lt;="&amp;CO330,330:330,"&gt;"&amp;(CO330-$D328)))</f>
        <v>0</v>
      </c>
    </row>
    <row r="333" spans="1:96" x14ac:dyDescent="0.15">
      <c r="C333" t="s">
        <v>61</v>
      </c>
      <c r="D333" s="112">
        <f>D332*D325</f>
        <v>0</v>
      </c>
      <c r="E333" s="112">
        <f t="shared" ref="E333:BP333" si="896">E332*E325</f>
        <v>0</v>
      </c>
      <c r="F333" s="112">
        <f t="shared" si="896"/>
        <v>0</v>
      </c>
      <c r="G333" s="112">
        <f t="shared" si="896"/>
        <v>0</v>
      </c>
      <c r="H333" s="112">
        <f t="shared" si="896"/>
        <v>0</v>
      </c>
      <c r="I333" s="112">
        <f t="shared" si="896"/>
        <v>0</v>
      </c>
      <c r="J333" s="112">
        <f t="shared" si="896"/>
        <v>0</v>
      </c>
      <c r="K333" s="112">
        <f t="shared" si="896"/>
        <v>0</v>
      </c>
      <c r="L333" s="112">
        <f t="shared" si="896"/>
        <v>0</v>
      </c>
      <c r="M333" s="112">
        <f t="shared" si="896"/>
        <v>0</v>
      </c>
      <c r="N333" s="112">
        <f t="shared" si="896"/>
        <v>0</v>
      </c>
      <c r="O333" s="112">
        <f t="shared" si="896"/>
        <v>0</v>
      </c>
      <c r="P333" s="112">
        <f t="shared" si="896"/>
        <v>-771375.14999999991</v>
      </c>
      <c r="Q333" s="112">
        <f t="shared" si="896"/>
        <v>-771375.14999999991</v>
      </c>
      <c r="R333" s="112">
        <f t="shared" si="896"/>
        <v>-771375.14999999991</v>
      </c>
      <c r="S333" s="112">
        <f t="shared" si="896"/>
        <v>0</v>
      </c>
      <c r="T333" s="112">
        <f t="shared" si="896"/>
        <v>0</v>
      </c>
      <c r="U333" s="112">
        <f t="shared" si="896"/>
        <v>0</v>
      </c>
      <c r="V333" s="112">
        <f t="shared" si="896"/>
        <v>0</v>
      </c>
      <c r="W333" s="112">
        <f t="shared" si="896"/>
        <v>0</v>
      </c>
      <c r="X333" s="112">
        <f t="shared" si="896"/>
        <v>0</v>
      </c>
      <c r="Y333" s="112">
        <f t="shared" si="896"/>
        <v>0</v>
      </c>
      <c r="Z333" s="112">
        <f t="shared" si="896"/>
        <v>0</v>
      </c>
      <c r="AA333" s="112">
        <f t="shared" si="896"/>
        <v>0</v>
      </c>
      <c r="AB333" s="112">
        <f t="shared" si="896"/>
        <v>-308580.48000000004</v>
      </c>
      <c r="AC333" s="112">
        <f t="shared" si="896"/>
        <v>-308580.48000000004</v>
      </c>
      <c r="AD333" s="112">
        <f t="shared" si="896"/>
        <v>-308580.48000000004</v>
      </c>
      <c r="AE333" s="112">
        <f t="shared" si="896"/>
        <v>0</v>
      </c>
      <c r="AF333" s="112">
        <f t="shared" si="896"/>
        <v>0</v>
      </c>
      <c r="AG333" s="112">
        <f t="shared" si="896"/>
        <v>0</v>
      </c>
      <c r="AH333" s="112">
        <f t="shared" si="896"/>
        <v>0</v>
      </c>
      <c r="AI333" s="112">
        <f t="shared" si="896"/>
        <v>0</v>
      </c>
      <c r="AJ333" s="112">
        <f t="shared" si="896"/>
        <v>0</v>
      </c>
      <c r="AK333" s="112">
        <f t="shared" si="896"/>
        <v>0</v>
      </c>
      <c r="AL333" s="112">
        <f t="shared" si="896"/>
        <v>0</v>
      </c>
      <c r="AM333" s="112">
        <f t="shared" si="896"/>
        <v>0</v>
      </c>
      <c r="AN333" s="112">
        <f t="shared" si="896"/>
        <v>-850588.83000000019</v>
      </c>
      <c r="AO333" s="112">
        <f t="shared" si="896"/>
        <v>-850588.83000000019</v>
      </c>
      <c r="AP333" s="112">
        <f t="shared" si="896"/>
        <v>-850588.83000000019</v>
      </c>
      <c r="AQ333" s="112">
        <f t="shared" si="896"/>
        <v>0</v>
      </c>
      <c r="AR333" s="112">
        <f t="shared" si="896"/>
        <v>0</v>
      </c>
      <c r="AS333" s="112">
        <f t="shared" si="896"/>
        <v>0</v>
      </c>
      <c r="AT333" s="112">
        <f t="shared" si="896"/>
        <v>0</v>
      </c>
      <c r="AU333" s="112">
        <f t="shared" si="896"/>
        <v>0</v>
      </c>
      <c r="AV333" s="112">
        <f t="shared" si="896"/>
        <v>0</v>
      </c>
      <c r="AW333" s="112">
        <f t="shared" si="896"/>
        <v>0</v>
      </c>
      <c r="AX333" s="112">
        <f t="shared" si="896"/>
        <v>0</v>
      </c>
      <c r="AY333" s="112">
        <f t="shared" si="896"/>
        <v>0</v>
      </c>
      <c r="AZ333" s="112">
        <f t="shared" si="896"/>
        <v>0</v>
      </c>
      <c r="BA333" s="112">
        <f t="shared" si="896"/>
        <v>0</v>
      </c>
      <c r="BB333" s="112">
        <f t="shared" si="896"/>
        <v>0</v>
      </c>
      <c r="BC333" s="112">
        <f t="shared" si="896"/>
        <v>0</v>
      </c>
      <c r="BD333" s="112">
        <f t="shared" si="896"/>
        <v>0</v>
      </c>
      <c r="BE333" s="112">
        <f t="shared" si="896"/>
        <v>0</v>
      </c>
      <c r="BF333" s="112">
        <f t="shared" si="896"/>
        <v>0</v>
      </c>
      <c r="BG333" s="112">
        <f t="shared" si="896"/>
        <v>0</v>
      </c>
      <c r="BH333" s="112">
        <f t="shared" si="896"/>
        <v>0</v>
      </c>
      <c r="BI333" s="112">
        <f t="shared" si="896"/>
        <v>0</v>
      </c>
      <c r="BJ333" s="112">
        <f t="shared" si="896"/>
        <v>0</v>
      </c>
      <c r="BK333" s="112">
        <f t="shared" si="896"/>
        <v>0</v>
      </c>
      <c r="BL333" s="112">
        <f t="shared" si="896"/>
        <v>0</v>
      </c>
      <c r="BM333" s="112">
        <f t="shared" si="896"/>
        <v>0</v>
      </c>
      <c r="BN333" s="112">
        <f t="shared" si="896"/>
        <v>0</v>
      </c>
      <c r="BO333" s="112">
        <f t="shared" si="896"/>
        <v>0</v>
      </c>
      <c r="BP333" s="112">
        <f t="shared" si="896"/>
        <v>0</v>
      </c>
      <c r="BQ333" s="112">
        <f t="shared" ref="BQ333:CO333" si="897">BQ332*BQ325</f>
        <v>0</v>
      </c>
      <c r="BR333" s="112">
        <f t="shared" si="897"/>
        <v>0</v>
      </c>
      <c r="BS333" s="112">
        <f t="shared" si="897"/>
        <v>0</v>
      </c>
      <c r="BT333" s="112">
        <f t="shared" si="897"/>
        <v>0</v>
      </c>
      <c r="BU333" s="112">
        <f t="shared" si="897"/>
        <v>0</v>
      </c>
      <c r="BV333" s="112">
        <f t="shared" si="897"/>
        <v>0</v>
      </c>
      <c r="BW333" s="112">
        <f t="shared" si="897"/>
        <v>0</v>
      </c>
      <c r="BX333" s="112">
        <f t="shared" si="897"/>
        <v>0</v>
      </c>
      <c r="BY333" s="112">
        <f t="shared" si="897"/>
        <v>0</v>
      </c>
      <c r="BZ333" s="112">
        <f t="shared" si="897"/>
        <v>0</v>
      </c>
      <c r="CA333" s="112">
        <f t="shared" si="897"/>
        <v>0</v>
      </c>
      <c r="CB333" s="112">
        <f t="shared" si="897"/>
        <v>0</v>
      </c>
      <c r="CC333" s="112">
        <f t="shared" si="897"/>
        <v>0</v>
      </c>
      <c r="CD333" s="112">
        <f t="shared" si="897"/>
        <v>0</v>
      </c>
      <c r="CE333" s="112">
        <f t="shared" si="897"/>
        <v>0</v>
      </c>
      <c r="CF333" s="112">
        <f t="shared" si="897"/>
        <v>0</v>
      </c>
      <c r="CG333" s="112">
        <f t="shared" si="897"/>
        <v>0</v>
      </c>
      <c r="CH333" s="112">
        <f t="shared" si="897"/>
        <v>0</v>
      </c>
      <c r="CI333" s="112">
        <f t="shared" si="897"/>
        <v>0</v>
      </c>
      <c r="CJ333" s="112">
        <f t="shared" si="897"/>
        <v>0</v>
      </c>
      <c r="CK333" s="112">
        <f t="shared" si="897"/>
        <v>0</v>
      </c>
      <c r="CL333" s="112">
        <f t="shared" si="897"/>
        <v>0</v>
      </c>
      <c r="CM333" s="112">
        <f t="shared" si="897"/>
        <v>0</v>
      </c>
      <c r="CN333" s="112">
        <f t="shared" si="897"/>
        <v>0</v>
      </c>
      <c r="CO333" s="112">
        <f t="shared" si="897"/>
        <v>0</v>
      </c>
    </row>
    <row r="335" spans="1:96" s="78" customFormat="1" x14ac:dyDescent="0.15">
      <c r="A335" s="78" t="s">
        <v>200</v>
      </c>
      <c r="D335" s="89"/>
    </row>
    <row r="336" spans="1:96" x14ac:dyDescent="0.15">
      <c r="B336" s="2" t="s">
        <v>153</v>
      </c>
      <c r="C336" t="s">
        <v>89</v>
      </c>
      <c r="D336" s="104">
        <v>43586</v>
      </c>
    </row>
    <row r="337" spans="1:96" x14ac:dyDescent="0.15">
      <c r="C337" t="s">
        <v>90</v>
      </c>
      <c r="D337" s="104">
        <v>44531</v>
      </c>
    </row>
    <row r="338" spans="1:96" x14ac:dyDescent="0.15">
      <c r="C338" t="s">
        <v>182</v>
      </c>
      <c r="D338" s="106">
        <f>ROUNDUP((DATEDIF(D336,D337,"m")+12)/12,0)</f>
        <v>4</v>
      </c>
    </row>
    <row r="339" spans="1:96" x14ac:dyDescent="0.15">
      <c r="C339" s="2" t="s">
        <v>183</v>
      </c>
      <c r="D339" s="113">
        <f>D336</f>
        <v>43586</v>
      </c>
      <c r="E339" s="113">
        <f>EDATE(D339,1)</f>
        <v>43617</v>
      </c>
      <c r="F339" s="113">
        <f t="shared" ref="F339" si="898">EDATE(E339,1)</f>
        <v>43647</v>
      </c>
      <c r="G339" s="113">
        <f t="shared" ref="G339" si="899">EDATE(F339,1)</f>
        <v>43678</v>
      </c>
      <c r="H339" s="113">
        <f t="shared" ref="H339" si="900">EDATE(G339,1)</f>
        <v>43709</v>
      </c>
      <c r="I339" s="113">
        <f t="shared" ref="I339" si="901">EDATE(H339,1)</f>
        <v>43739</v>
      </c>
      <c r="J339" s="113">
        <f t="shared" ref="J339" si="902">EDATE(I339,1)</f>
        <v>43770</v>
      </c>
      <c r="K339" s="113">
        <f t="shared" ref="K339" si="903">EDATE(J339,1)</f>
        <v>43800</v>
      </c>
      <c r="L339" s="113">
        <f t="shared" ref="L339" si="904">EDATE(K339,1)</f>
        <v>43831</v>
      </c>
      <c r="M339" s="113">
        <f t="shared" ref="M339" si="905">EDATE(L339,1)</f>
        <v>43862</v>
      </c>
      <c r="N339" s="113">
        <f t="shared" ref="N339" si="906">EDATE(M339,1)</f>
        <v>43891</v>
      </c>
      <c r="O339" s="113">
        <f t="shared" ref="O339" si="907">EDATE(N339,1)</f>
        <v>43922</v>
      </c>
      <c r="P339" s="113">
        <f t="shared" ref="P339" si="908">EDATE(O339,1)</f>
        <v>43952</v>
      </c>
      <c r="Q339" s="113">
        <f t="shared" ref="Q339" si="909">EDATE(P339,1)</f>
        <v>43983</v>
      </c>
      <c r="R339" s="113">
        <f t="shared" ref="R339" si="910">EDATE(Q339,1)</f>
        <v>44013</v>
      </c>
      <c r="S339" s="113">
        <f t="shared" ref="S339" si="911">EDATE(R339,1)</f>
        <v>44044</v>
      </c>
      <c r="T339" s="113">
        <f t="shared" ref="T339" si="912">EDATE(S339,1)</f>
        <v>44075</v>
      </c>
      <c r="U339" s="113">
        <f t="shared" ref="U339" si="913">EDATE(T339,1)</f>
        <v>44105</v>
      </c>
      <c r="V339" s="113">
        <f t="shared" ref="V339" si="914">EDATE(U339,1)</f>
        <v>44136</v>
      </c>
      <c r="W339" s="113">
        <f t="shared" ref="W339" si="915">EDATE(V339,1)</f>
        <v>44166</v>
      </c>
      <c r="X339" s="113">
        <f t="shared" ref="X339" si="916">EDATE(W339,1)</f>
        <v>44197</v>
      </c>
      <c r="Y339" s="113">
        <f t="shared" ref="Y339" si="917">EDATE(X339,1)</f>
        <v>44228</v>
      </c>
      <c r="Z339" s="113">
        <f t="shared" ref="Z339" si="918">EDATE(Y339,1)</f>
        <v>44256</v>
      </c>
      <c r="AA339" s="113">
        <f t="shared" ref="AA339" si="919">EDATE(Z339,1)</f>
        <v>44287</v>
      </c>
      <c r="AB339" s="113">
        <f t="shared" ref="AB339" si="920">EDATE(AA339,1)</f>
        <v>44317</v>
      </c>
      <c r="AC339" s="113">
        <f t="shared" ref="AC339" si="921">EDATE(AB339,1)</f>
        <v>44348</v>
      </c>
      <c r="AD339" s="113">
        <f t="shared" ref="AD339" si="922">EDATE(AC339,1)</f>
        <v>44378</v>
      </c>
      <c r="AE339" s="113">
        <f t="shared" ref="AE339" si="923">EDATE(AD339,1)</f>
        <v>44409</v>
      </c>
      <c r="AF339" s="113">
        <f t="shared" ref="AF339" si="924">EDATE(AE339,1)</f>
        <v>44440</v>
      </c>
      <c r="AG339" s="113">
        <f t="shared" ref="AG339" si="925">EDATE(AF339,1)</f>
        <v>44470</v>
      </c>
      <c r="AH339" s="113">
        <f t="shared" ref="AH339" si="926">EDATE(AG339,1)</f>
        <v>44501</v>
      </c>
      <c r="AI339" s="113">
        <f t="shared" ref="AI339" si="927">EDATE(AH339,1)</f>
        <v>44531</v>
      </c>
      <c r="AJ339" s="113">
        <f t="shared" ref="AJ339" si="928">EDATE(AI339,1)</f>
        <v>44562</v>
      </c>
      <c r="AK339" s="113">
        <f t="shared" ref="AK339" si="929">EDATE(AJ339,1)</f>
        <v>44593</v>
      </c>
      <c r="AL339" s="113">
        <f t="shared" ref="AL339" si="930">EDATE(AK339,1)</f>
        <v>44621</v>
      </c>
      <c r="AM339" s="113">
        <f t="shared" ref="AM339" si="931">EDATE(AL339,1)</f>
        <v>44652</v>
      </c>
      <c r="AN339" s="113">
        <f t="shared" ref="AN339" si="932">EDATE(AM339,1)</f>
        <v>44682</v>
      </c>
      <c r="AO339" s="113">
        <f t="shared" ref="AO339" si="933">EDATE(AN339,1)</f>
        <v>44713</v>
      </c>
      <c r="AP339" s="113">
        <f t="shared" ref="AP339" si="934">EDATE(AO339,1)</f>
        <v>44743</v>
      </c>
      <c r="AQ339" s="113">
        <f t="shared" ref="AQ339" si="935">EDATE(AP339,1)</f>
        <v>44774</v>
      </c>
      <c r="AR339" s="113">
        <f t="shared" ref="AR339" si="936">EDATE(AQ339,1)</f>
        <v>44805</v>
      </c>
      <c r="AS339" s="113">
        <f t="shared" ref="AS339" si="937">EDATE(AR339,1)</f>
        <v>44835</v>
      </c>
      <c r="AT339" s="113">
        <f t="shared" ref="AT339" si="938">EDATE(AS339,1)</f>
        <v>44866</v>
      </c>
      <c r="AU339" s="113">
        <f t="shared" ref="AU339" si="939">EDATE(AT339,1)</f>
        <v>44896</v>
      </c>
      <c r="AV339" s="113">
        <f t="shared" ref="AV339" si="940">EDATE(AU339,1)</f>
        <v>44927</v>
      </c>
      <c r="AW339" s="113">
        <f t="shared" ref="AW339" si="941">EDATE(AV339,1)</f>
        <v>44958</v>
      </c>
      <c r="AX339" s="113">
        <f t="shared" ref="AX339" si="942">EDATE(AW339,1)</f>
        <v>44986</v>
      </c>
      <c r="AY339" s="113">
        <f t="shared" ref="AY339" si="943">EDATE(AX339,1)</f>
        <v>45017</v>
      </c>
      <c r="AZ339" s="113">
        <f t="shared" ref="AZ339" si="944">EDATE(AY339,1)</f>
        <v>45047</v>
      </c>
      <c r="BA339" s="113">
        <f t="shared" ref="BA339" si="945">EDATE(AZ339,1)</f>
        <v>45078</v>
      </c>
      <c r="BB339" s="113">
        <f t="shared" ref="BB339" si="946">EDATE(BA339,1)</f>
        <v>45108</v>
      </c>
      <c r="BC339" s="113">
        <f t="shared" ref="BC339" si="947">EDATE(BB339,1)</f>
        <v>45139</v>
      </c>
      <c r="BD339" s="113">
        <f t="shared" ref="BD339" si="948">EDATE(BC339,1)</f>
        <v>45170</v>
      </c>
      <c r="BE339" s="113">
        <f t="shared" ref="BE339" si="949">EDATE(BD339,1)</f>
        <v>45200</v>
      </c>
      <c r="BF339" s="113">
        <f t="shared" ref="BF339" si="950">EDATE(BE339,1)</f>
        <v>45231</v>
      </c>
      <c r="BG339" s="113">
        <f t="shared" ref="BG339" si="951">EDATE(BF339,1)</f>
        <v>45261</v>
      </c>
      <c r="BH339" s="113">
        <f t="shared" ref="BH339" si="952">EDATE(BG339,1)</f>
        <v>45292</v>
      </c>
      <c r="BI339" s="113">
        <f t="shared" ref="BI339" si="953">EDATE(BH339,1)</f>
        <v>45323</v>
      </c>
      <c r="BJ339" s="113">
        <f t="shared" ref="BJ339" si="954">EDATE(BI339,1)</f>
        <v>45352</v>
      </c>
      <c r="BK339" s="113">
        <f t="shared" ref="BK339" si="955">EDATE(BJ339,1)</f>
        <v>45383</v>
      </c>
      <c r="BL339" s="113">
        <f t="shared" ref="BL339" si="956">EDATE(BK339,1)</f>
        <v>45413</v>
      </c>
      <c r="BM339" s="113">
        <f t="shared" ref="BM339" si="957">EDATE(BL339,1)</f>
        <v>45444</v>
      </c>
      <c r="BN339" s="113">
        <f t="shared" ref="BN339" si="958">EDATE(BM339,1)</f>
        <v>45474</v>
      </c>
      <c r="BO339" s="113">
        <f t="shared" ref="BO339" si="959">EDATE(BN339,1)</f>
        <v>45505</v>
      </c>
      <c r="BP339" s="113">
        <f t="shared" ref="BP339" si="960">EDATE(BO339,1)</f>
        <v>45536</v>
      </c>
      <c r="BQ339" s="113">
        <f t="shared" ref="BQ339" si="961">EDATE(BP339,1)</f>
        <v>45566</v>
      </c>
      <c r="BR339" s="113">
        <f t="shared" ref="BR339" si="962">EDATE(BQ339,1)</f>
        <v>45597</v>
      </c>
      <c r="BS339" s="113">
        <f t="shared" ref="BS339" si="963">EDATE(BR339,1)</f>
        <v>45627</v>
      </c>
      <c r="BT339" s="113">
        <f t="shared" ref="BT339" si="964">EDATE(BS339,1)</f>
        <v>45658</v>
      </c>
      <c r="BU339" s="113">
        <f t="shared" ref="BU339" si="965">EDATE(BT339,1)</f>
        <v>45689</v>
      </c>
      <c r="BV339" s="113">
        <f t="shared" ref="BV339" si="966">EDATE(BU339,1)</f>
        <v>45717</v>
      </c>
      <c r="BW339" s="113">
        <f t="shared" ref="BW339" si="967">EDATE(BV339,1)</f>
        <v>45748</v>
      </c>
      <c r="BX339" s="113">
        <f t="shared" ref="BX339" si="968">EDATE(BW339,1)</f>
        <v>45778</v>
      </c>
      <c r="BY339" s="113">
        <f t="shared" ref="BY339" si="969">EDATE(BX339,1)</f>
        <v>45809</v>
      </c>
      <c r="BZ339" s="113">
        <f t="shared" ref="BZ339" si="970">EDATE(BY339,1)</f>
        <v>45839</v>
      </c>
      <c r="CA339" s="113">
        <f t="shared" ref="CA339" si="971">EDATE(BZ339,1)</f>
        <v>45870</v>
      </c>
      <c r="CB339" s="113">
        <f t="shared" ref="CB339" si="972">EDATE(CA339,1)</f>
        <v>45901</v>
      </c>
      <c r="CC339" s="113">
        <f t="shared" ref="CC339" si="973">EDATE(CB339,1)</f>
        <v>45931</v>
      </c>
      <c r="CD339" s="113">
        <f t="shared" ref="CD339" si="974">EDATE(CC339,1)</f>
        <v>45962</v>
      </c>
      <c r="CE339" s="113">
        <f t="shared" ref="CE339" si="975">EDATE(CD339,1)</f>
        <v>45992</v>
      </c>
      <c r="CF339" s="113">
        <f t="shared" ref="CF339" si="976">EDATE(CE339,1)</f>
        <v>46023</v>
      </c>
      <c r="CG339" s="113">
        <f t="shared" ref="CG339" si="977">EDATE(CF339,1)</f>
        <v>46054</v>
      </c>
      <c r="CH339" s="113">
        <f t="shared" ref="CH339" si="978">EDATE(CG339,1)</f>
        <v>46082</v>
      </c>
      <c r="CI339" s="113">
        <f t="shared" ref="CI339" si="979">EDATE(CH339,1)</f>
        <v>46113</v>
      </c>
      <c r="CJ339" s="113">
        <f t="shared" ref="CJ339" si="980">EDATE(CI339,1)</f>
        <v>46143</v>
      </c>
      <c r="CK339" s="113">
        <f t="shared" ref="CK339" si="981">EDATE(CJ339,1)</f>
        <v>46174</v>
      </c>
      <c r="CL339" s="113">
        <f t="shared" ref="CL339" si="982">EDATE(CK339,1)</f>
        <v>46204</v>
      </c>
      <c r="CM339" s="113">
        <f t="shared" ref="CM339" si="983">EDATE(CL339,1)</f>
        <v>46235</v>
      </c>
      <c r="CN339" s="113">
        <f t="shared" ref="CN339" si="984">EDATE(CM339,1)</f>
        <v>46266</v>
      </c>
      <c r="CO339" s="113">
        <f t="shared" ref="CO339" si="985">EDATE(CN339,1)</f>
        <v>46296</v>
      </c>
    </row>
    <row r="340" spans="1:96" x14ac:dyDescent="0.15">
      <c r="C340" t="s">
        <v>28</v>
      </c>
      <c r="D340" s="97">
        <v>0.85</v>
      </c>
      <c r="E340" s="97">
        <v>0.85</v>
      </c>
      <c r="F340" s="97">
        <v>0.85</v>
      </c>
      <c r="G340" s="97">
        <v>0.85</v>
      </c>
      <c r="H340" s="97">
        <v>0.85</v>
      </c>
      <c r="I340" s="97">
        <v>0.85</v>
      </c>
      <c r="J340" s="97">
        <v>0.85</v>
      </c>
      <c r="K340" s="97">
        <v>0.85</v>
      </c>
      <c r="L340" s="97">
        <v>0.85</v>
      </c>
      <c r="M340" s="97">
        <v>0.85</v>
      </c>
      <c r="N340" s="97">
        <v>0.85</v>
      </c>
      <c r="O340" s="97">
        <v>0.85</v>
      </c>
      <c r="P340" s="97">
        <v>0.65</v>
      </c>
      <c r="Q340" s="97">
        <v>0.65</v>
      </c>
      <c r="R340" s="97">
        <v>0.65</v>
      </c>
      <c r="S340" s="97">
        <v>0.65</v>
      </c>
      <c r="T340" s="97">
        <v>0.65</v>
      </c>
      <c r="U340" s="97">
        <v>0.65</v>
      </c>
      <c r="V340" s="97">
        <v>0.65</v>
      </c>
      <c r="W340" s="97">
        <v>0.65</v>
      </c>
      <c r="X340" s="97">
        <v>0.65</v>
      </c>
      <c r="Y340" s="97">
        <v>0.65</v>
      </c>
      <c r="Z340" s="97">
        <v>0.65</v>
      </c>
      <c r="AA340" s="97">
        <v>0.65</v>
      </c>
      <c r="AB340" s="97">
        <v>0.9</v>
      </c>
      <c r="AC340" s="97">
        <v>0.9</v>
      </c>
      <c r="AD340" s="97">
        <v>0.9</v>
      </c>
      <c r="AE340" s="97">
        <v>0.9</v>
      </c>
      <c r="AF340" s="97">
        <v>0.9</v>
      </c>
      <c r="AG340" s="97">
        <v>0.9</v>
      </c>
      <c r="AH340" s="97">
        <v>0.9</v>
      </c>
      <c r="AI340" s="97">
        <v>0.9</v>
      </c>
      <c r="AJ340" s="97">
        <v>0.9</v>
      </c>
      <c r="AK340" s="97">
        <v>0.9</v>
      </c>
      <c r="AL340" s="97">
        <v>0.9</v>
      </c>
      <c r="AM340" s="97">
        <v>0.9</v>
      </c>
      <c r="AN340" s="97">
        <v>0.75</v>
      </c>
      <c r="AO340" s="97">
        <v>0.75</v>
      </c>
      <c r="AP340" s="97">
        <v>0.75</v>
      </c>
      <c r="AQ340" s="97">
        <v>0.75</v>
      </c>
      <c r="AR340" s="97">
        <v>0.75</v>
      </c>
      <c r="AS340" s="97">
        <v>0.75</v>
      </c>
      <c r="AT340" s="97">
        <v>0.75</v>
      </c>
      <c r="AU340" s="97">
        <v>0.75</v>
      </c>
      <c r="AV340" s="97">
        <v>0</v>
      </c>
      <c r="AW340" s="97">
        <v>0</v>
      </c>
      <c r="AX340" s="97">
        <v>0</v>
      </c>
      <c r="AY340" s="97">
        <v>0</v>
      </c>
      <c r="AZ340" s="97">
        <v>0</v>
      </c>
      <c r="BA340" s="97">
        <v>0</v>
      </c>
      <c r="BB340" s="97">
        <v>0</v>
      </c>
      <c r="BC340" s="97">
        <v>0</v>
      </c>
      <c r="BD340" s="97">
        <v>0</v>
      </c>
      <c r="BE340" s="97">
        <v>0</v>
      </c>
      <c r="BF340" s="97">
        <v>0</v>
      </c>
      <c r="BG340" s="97">
        <v>0</v>
      </c>
      <c r="BH340" s="97">
        <v>0</v>
      </c>
      <c r="BI340" s="97">
        <v>0</v>
      </c>
      <c r="BJ340" s="97">
        <v>0</v>
      </c>
      <c r="BK340" s="97">
        <v>0</v>
      </c>
      <c r="BL340" s="97">
        <v>0</v>
      </c>
      <c r="BM340" s="97">
        <v>0</v>
      </c>
      <c r="BN340" s="97">
        <v>0</v>
      </c>
      <c r="BO340" s="97">
        <v>0</v>
      </c>
      <c r="BP340" s="97">
        <v>0</v>
      </c>
      <c r="BQ340" s="97">
        <v>0</v>
      </c>
      <c r="BR340" s="97">
        <v>0</v>
      </c>
      <c r="BS340" s="97">
        <v>0</v>
      </c>
      <c r="BT340" s="97">
        <v>0</v>
      </c>
      <c r="BU340" s="97">
        <v>0</v>
      </c>
      <c r="BV340" s="97">
        <v>0</v>
      </c>
      <c r="BW340" s="97">
        <v>0</v>
      </c>
      <c r="BX340" s="97">
        <v>0</v>
      </c>
      <c r="BY340" s="97">
        <v>0</v>
      </c>
      <c r="BZ340" s="97">
        <v>0</v>
      </c>
      <c r="CA340" s="97">
        <v>0</v>
      </c>
      <c r="CB340" s="97">
        <v>0</v>
      </c>
      <c r="CC340" s="97">
        <v>0</v>
      </c>
      <c r="CD340" s="97">
        <v>0</v>
      </c>
      <c r="CE340" s="97">
        <v>0</v>
      </c>
      <c r="CF340" s="97">
        <v>0</v>
      </c>
      <c r="CG340" s="97">
        <v>0</v>
      </c>
      <c r="CH340" s="97">
        <v>0</v>
      </c>
      <c r="CI340" s="97">
        <v>0</v>
      </c>
      <c r="CJ340" s="97">
        <v>0</v>
      </c>
      <c r="CK340" s="97">
        <v>0</v>
      </c>
      <c r="CL340" s="97">
        <v>0</v>
      </c>
      <c r="CM340" s="97">
        <v>0</v>
      </c>
      <c r="CN340" s="97">
        <v>0</v>
      </c>
      <c r="CO340" s="97">
        <v>0</v>
      </c>
      <c r="CP340">
        <v>0</v>
      </c>
      <c r="CQ340">
        <v>0</v>
      </c>
      <c r="CR340">
        <v>0</v>
      </c>
    </row>
    <row r="341" spans="1:96" x14ac:dyDescent="0.15">
      <c r="C341" t="s">
        <v>188</v>
      </c>
      <c r="D341" s="114">
        <v>699660</v>
      </c>
      <c r="E341" s="114">
        <v>699660</v>
      </c>
      <c r="F341" s="114">
        <v>699660</v>
      </c>
      <c r="G341" s="114">
        <v>699660</v>
      </c>
      <c r="H341" s="114">
        <v>699660</v>
      </c>
      <c r="I341" s="114">
        <v>699660</v>
      </c>
      <c r="J341" s="114">
        <v>699660</v>
      </c>
      <c r="K341" s="114">
        <v>699660</v>
      </c>
      <c r="L341" s="114">
        <v>699660</v>
      </c>
      <c r="M341" s="114">
        <v>699660</v>
      </c>
      <c r="N341" s="114">
        <v>699660</v>
      </c>
      <c r="O341" s="114">
        <v>699660</v>
      </c>
      <c r="P341" s="114">
        <v>734643</v>
      </c>
      <c r="Q341" s="114">
        <v>734643</v>
      </c>
      <c r="R341" s="114">
        <v>734643</v>
      </c>
      <c r="S341" s="114">
        <v>734643</v>
      </c>
      <c r="T341" s="114">
        <v>734643</v>
      </c>
      <c r="U341" s="114">
        <v>734643</v>
      </c>
      <c r="V341" s="114">
        <v>734643</v>
      </c>
      <c r="W341" s="114">
        <v>734643</v>
      </c>
      <c r="X341" s="114">
        <v>734643</v>
      </c>
      <c r="Y341" s="114">
        <v>734643</v>
      </c>
      <c r="Z341" s="114">
        <v>734643</v>
      </c>
      <c r="AA341" s="114">
        <v>734643</v>
      </c>
      <c r="AB341" s="114">
        <v>771451.20000000007</v>
      </c>
      <c r="AC341" s="114">
        <v>771451.20000000007</v>
      </c>
      <c r="AD341" s="114">
        <v>771451.20000000007</v>
      </c>
      <c r="AE341" s="114">
        <v>771451.20000000007</v>
      </c>
      <c r="AF341" s="114">
        <v>771451.20000000007</v>
      </c>
      <c r="AG341" s="114">
        <v>771451.20000000007</v>
      </c>
      <c r="AH341" s="114">
        <v>771451.20000000007</v>
      </c>
      <c r="AI341" s="114">
        <v>771451.20000000007</v>
      </c>
      <c r="AJ341" s="114">
        <v>771451.20000000007</v>
      </c>
      <c r="AK341" s="114">
        <v>771451.20000000007</v>
      </c>
      <c r="AL341" s="114">
        <v>771451.20000000007</v>
      </c>
      <c r="AM341" s="114">
        <v>771451.20000000007</v>
      </c>
      <c r="AN341" s="114">
        <v>810084.60000000009</v>
      </c>
      <c r="AO341" s="3">
        <v>810084.60000000009</v>
      </c>
      <c r="AP341" s="3">
        <v>810084.60000000009</v>
      </c>
      <c r="AQ341" s="3">
        <v>810084.60000000009</v>
      </c>
      <c r="AR341" s="3">
        <v>810084.60000000009</v>
      </c>
      <c r="AS341" s="3">
        <v>810084.60000000009</v>
      </c>
      <c r="AT341">
        <v>810084.60000000009</v>
      </c>
      <c r="AU341">
        <v>810084.60000000009</v>
      </c>
      <c r="AV341" s="114">
        <v>0</v>
      </c>
      <c r="AW341" s="114">
        <v>0</v>
      </c>
      <c r="AX341" s="114">
        <v>0</v>
      </c>
      <c r="AY341" s="114">
        <v>0</v>
      </c>
      <c r="AZ341" s="114">
        <v>0</v>
      </c>
      <c r="BA341" s="114">
        <v>0</v>
      </c>
      <c r="BB341" s="114">
        <v>0</v>
      </c>
      <c r="BC341" s="114">
        <v>0</v>
      </c>
      <c r="BD341" s="114">
        <v>0</v>
      </c>
      <c r="BE341" s="114">
        <v>0</v>
      </c>
      <c r="BF341" s="114">
        <v>0</v>
      </c>
      <c r="BG341" s="114">
        <v>0</v>
      </c>
      <c r="BH341" s="114">
        <v>0</v>
      </c>
      <c r="BI341" s="114">
        <v>0</v>
      </c>
      <c r="BJ341" s="114">
        <v>0</v>
      </c>
      <c r="BK341" s="114">
        <v>0</v>
      </c>
      <c r="BL341" s="114">
        <v>0</v>
      </c>
      <c r="BM341" s="114">
        <v>0</v>
      </c>
      <c r="BN341" s="114">
        <v>0</v>
      </c>
      <c r="BO341" s="114">
        <v>0</v>
      </c>
      <c r="BP341" s="114">
        <v>0</v>
      </c>
      <c r="BQ341" s="114">
        <v>0</v>
      </c>
      <c r="BR341" s="114">
        <v>0</v>
      </c>
      <c r="BS341" s="114">
        <v>0</v>
      </c>
      <c r="BT341" s="114">
        <v>0</v>
      </c>
      <c r="BU341" s="114">
        <v>0</v>
      </c>
      <c r="BV341" s="114">
        <v>0</v>
      </c>
      <c r="BW341" s="114">
        <v>0</v>
      </c>
      <c r="BX341" s="114">
        <v>0</v>
      </c>
      <c r="BY341" s="114">
        <v>0</v>
      </c>
      <c r="BZ341" s="114">
        <v>0</v>
      </c>
      <c r="CA341" s="114">
        <v>0</v>
      </c>
      <c r="CB341" s="114">
        <v>0</v>
      </c>
      <c r="CC341" s="114">
        <v>0</v>
      </c>
      <c r="CD341" s="114">
        <v>0</v>
      </c>
      <c r="CE341" s="114">
        <v>0</v>
      </c>
      <c r="CF341" s="114">
        <v>0</v>
      </c>
      <c r="CG341" s="114">
        <v>0</v>
      </c>
      <c r="CH341" s="114">
        <v>0</v>
      </c>
      <c r="CI341" s="114">
        <v>0</v>
      </c>
      <c r="CJ341" s="114">
        <v>0</v>
      </c>
      <c r="CK341" s="114">
        <v>0</v>
      </c>
      <c r="CL341" s="114">
        <v>0</v>
      </c>
      <c r="CM341" s="114">
        <v>0</v>
      </c>
      <c r="CN341" s="114">
        <v>0</v>
      </c>
      <c r="CO341" s="114">
        <v>0</v>
      </c>
    </row>
    <row r="342" spans="1:96" x14ac:dyDescent="0.15">
      <c r="C342" t="s">
        <v>197</v>
      </c>
      <c r="D342" s="97">
        <v>0</v>
      </c>
      <c r="E342" s="97">
        <v>0</v>
      </c>
      <c r="F342" s="97">
        <v>0</v>
      </c>
      <c r="G342" s="97">
        <v>0</v>
      </c>
      <c r="H342" s="97">
        <v>0</v>
      </c>
      <c r="I342" s="97">
        <v>0</v>
      </c>
      <c r="J342" s="97">
        <v>0</v>
      </c>
      <c r="K342" s="97">
        <v>0</v>
      </c>
      <c r="L342" s="97">
        <v>0</v>
      </c>
      <c r="M342" s="97">
        <v>0</v>
      </c>
      <c r="N342" s="97">
        <v>0</v>
      </c>
      <c r="O342" s="97">
        <v>0</v>
      </c>
      <c r="P342" s="97">
        <v>2</v>
      </c>
      <c r="Q342" s="97">
        <v>0</v>
      </c>
      <c r="R342" s="97">
        <v>0</v>
      </c>
      <c r="S342" s="97">
        <v>0</v>
      </c>
      <c r="T342" s="97">
        <v>0</v>
      </c>
      <c r="U342" s="97">
        <v>0</v>
      </c>
      <c r="V342" s="97">
        <v>0</v>
      </c>
      <c r="W342" s="97">
        <v>0</v>
      </c>
      <c r="X342" s="97">
        <v>0</v>
      </c>
      <c r="Y342" s="97">
        <v>0</v>
      </c>
      <c r="Z342" s="97">
        <v>0</v>
      </c>
      <c r="AA342" s="97">
        <v>0</v>
      </c>
      <c r="AB342" s="97">
        <v>2</v>
      </c>
      <c r="AC342" s="97">
        <v>0</v>
      </c>
      <c r="AD342" s="97">
        <v>0</v>
      </c>
      <c r="AE342" s="97">
        <v>0</v>
      </c>
      <c r="AF342" s="97">
        <v>0</v>
      </c>
      <c r="AG342" s="97">
        <v>0</v>
      </c>
      <c r="AH342" s="97">
        <v>0</v>
      </c>
      <c r="AI342" s="97">
        <v>0</v>
      </c>
      <c r="AJ342" s="97">
        <v>0</v>
      </c>
      <c r="AK342" s="97">
        <v>0</v>
      </c>
      <c r="AL342" s="97">
        <v>0</v>
      </c>
      <c r="AM342" s="97">
        <v>0</v>
      </c>
      <c r="AN342" s="97">
        <v>2</v>
      </c>
      <c r="AO342" s="97">
        <v>0</v>
      </c>
      <c r="AP342" s="97">
        <v>0</v>
      </c>
      <c r="AQ342" s="97">
        <v>0</v>
      </c>
      <c r="AR342" s="97">
        <v>0</v>
      </c>
      <c r="AS342" s="97">
        <v>0</v>
      </c>
      <c r="AT342" s="97">
        <v>0</v>
      </c>
      <c r="AU342" s="97">
        <v>0</v>
      </c>
      <c r="AV342" s="97">
        <v>0</v>
      </c>
      <c r="AW342" s="97">
        <v>0</v>
      </c>
      <c r="AX342" s="97">
        <v>0</v>
      </c>
      <c r="AY342" s="97">
        <v>0</v>
      </c>
      <c r="AZ342" s="97">
        <v>2</v>
      </c>
      <c r="BA342" s="97">
        <v>0</v>
      </c>
      <c r="BB342" s="97">
        <v>0</v>
      </c>
      <c r="BC342" s="97">
        <v>0</v>
      </c>
      <c r="BD342" s="97">
        <v>0</v>
      </c>
      <c r="BE342" s="97">
        <v>0</v>
      </c>
      <c r="BF342" s="97">
        <v>0</v>
      </c>
      <c r="BG342" s="97">
        <v>0</v>
      </c>
      <c r="BH342" s="97">
        <v>0</v>
      </c>
      <c r="BI342" s="97">
        <v>0</v>
      </c>
      <c r="BJ342" s="97">
        <v>0</v>
      </c>
      <c r="BK342" s="97">
        <v>0</v>
      </c>
      <c r="BL342" s="97">
        <v>2</v>
      </c>
      <c r="BM342" s="97">
        <v>0</v>
      </c>
      <c r="BN342" s="97">
        <v>0</v>
      </c>
      <c r="BO342" s="97">
        <v>0</v>
      </c>
      <c r="BP342" s="97">
        <v>0</v>
      </c>
      <c r="BQ342" s="97">
        <v>0</v>
      </c>
      <c r="BR342" s="97">
        <v>0</v>
      </c>
      <c r="BS342" s="97">
        <v>0</v>
      </c>
      <c r="BT342" s="97">
        <v>0</v>
      </c>
      <c r="BU342" s="97">
        <v>0</v>
      </c>
      <c r="BV342" s="97">
        <v>0</v>
      </c>
      <c r="BW342" s="97">
        <v>0</v>
      </c>
      <c r="BX342" s="97">
        <v>2</v>
      </c>
      <c r="BY342" s="97">
        <v>0</v>
      </c>
      <c r="BZ342" s="97">
        <v>0</v>
      </c>
      <c r="CA342" s="97">
        <v>0</v>
      </c>
      <c r="CB342" s="97">
        <v>0</v>
      </c>
      <c r="CC342" s="97">
        <v>0</v>
      </c>
      <c r="CD342" s="97">
        <v>0</v>
      </c>
      <c r="CE342" s="97">
        <v>0</v>
      </c>
      <c r="CF342" s="97">
        <v>0</v>
      </c>
      <c r="CG342" s="97">
        <v>0</v>
      </c>
      <c r="CH342" s="97">
        <v>0</v>
      </c>
      <c r="CI342" s="97">
        <v>0</v>
      </c>
      <c r="CJ342" s="97">
        <v>2</v>
      </c>
      <c r="CK342" s="97">
        <v>0</v>
      </c>
      <c r="CL342" s="97">
        <v>0</v>
      </c>
      <c r="CM342" s="97">
        <v>0</v>
      </c>
      <c r="CN342" s="97">
        <v>0</v>
      </c>
      <c r="CO342" s="97">
        <v>0</v>
      </c>
    </row>
    <row r="343" spans="1:96" x14ac:dyDescent="0.15">
      <c r="C343" t="s">
        <v>23</v>
      </c>
      <c r="D343" s="88">
        <v>1</v>
      </c>
    </row>
    <row r="344" spans="1:96" x14ac:dyDescent="0.15">
      <c r="C344" t="s">
        <v>189</v>
      </c>
      <c r="D344" s="88">
        <v>1</v>
      </c>
    </row>
    <row r="346" spans="1:96" x14ac:dyDescent="0.15">
      <c r="B346" t="s">
        <v>152</v>
      </c>
      <c r="C346" t="s">
        <v>183</v>
      </c>
      <c r="D346" s="107">
        <v>1</v>
      </c>
      <c r="E346" s="108">
        <v>2</v>
      </c>
      <c r="F346" s="107">
        <v>3</v>
      </c>
      <c r="G346" s="107">
        <v>4</v>
      </c>
      <c r="H346" s="107">
        <v>5</v>
      </c>
      <c r="I346" s="107">
        <v>6</v>
      </c>
      <c r="J346" s="107">
        <v>7</v>
      </c>
      <c r="K346" s="107">
        <v>8</v>
      </c>
      <c r="L346" s="107">
        <v>9</v>
      </c>
      <c r="M346" s="107">
        <v>10</v>
      </c>
      <c r="N346" s="107">
        <v>11</v>
      </c>
      <c r="O346" s="107">
        <v>12</v>
      </c>
      <c r="P346" s="107">
        <v>13</v>
      </c>
      <c r="Q346" s="107">
        <v>14</v>
      </c>
      <c r="R346" s="107">
        <v>15</v>
      </c>
      <c r="S346" s="107">
        <v>16</v>
      </c>
      <c r="T346" s="107">
        <v>17</v>
      </c>
      <c r="U346" s="107">
        <v>18</v>
      </c>
      <c r="V346" s="107">
        <v>19</v>
      </c>
      <c r="W346" s="107">
        <v>20</v>
      </c>
      <c r="X346" s="107">
        <v>21</v>
      </c>
      <c r="Y346" s="107">
        <v>22</v>
      </c>
      <c r="Z346" s="107">
        <v>23</v>
      </c>
      <c r="AA346" s="107">
        <v>24</v>
      </c>
      <c r="AB346" s="107">
        <v>25</v>
      </c>
      <c r="AC346" s="107">
        <v>26</v>
      </c>
      <c r="AD346" s="107">
        <v>27</v>
      </c>
      <c r="AE346" s="107">
        <v>28</v>
      </c>
      <c r="AF346" s="107">
        <v>29</v>
      </c>
      <c r="AG346" s="107">
        <v>30</v>
      </c>
      <c r="AH346" s="107">
        <v>31</v>
      </c>
      <c r="AI346" s="107">
        <v>32</v>
      </c>
      <c r="AJ346" s="107">
        <v>33</v>
      </c>
      <c r="AK346" s="107">
        <v>34</v>
      </c>
      <c r="AL346" s="107">
        <v>35</v>
      </c>
      <c r="AM346" s="107">
        <v>36</v>
      </c>
      <c r="AN346" s="107">
        <v>37</v>
      </c>
      <c r="AO346" s="107">
        <v>38</v>
      </c>
      <c r="AP346" s="107">
        <v>39</v>
      </c>
      <c r="AQ346" s="107">
        <v>40</v>
      </c>
      <c r="AR346" s="107">
        <v>41</v>
      </c>
      <c r="AS346" s="107">
        <v>42</v>
      </c>
      <c r="AT346" s="107">
        <v>43</v>
      </c>
      <c r="AU346" s="107">
        <v>44</v>
      </c>
      <c r="AV346" s="107">
        <v>45</v>
      </c>
      <c r="AW346" s="107">
        <v>46</v>
      </c>
      <c r="AX346" s="107">
        <v>47</v>
      </c>
      <c r="AY346" s="107">
        <v>48</v>
      </c>
      <c r="AZ346" s="107">
        <v>49</v>
      </c>
      <c r="BA346" s="107">
        <v>50</v>
      </c>
      <c r="BB346" s="107">
        <v>51</v>
      </c>
      <c r="BC346" s="107">
        <v>52</v>
      </c>
      <c r="BD346" s="107">
        <v>53</v>
      </c>
      <c r="BE346" s="107">
        <v>54</v>
      </c>
      <c r="BF346" s="107">
        <v>55</v>
      </c>
      <c r="BG346" s="107">
        <v>56</v>
      </c>
      <c r="BH346" s="107">
        <v>57</v>
      </c>
      <c r="BI346" s="107">
        <v>58</v>
      </c>
      <c r="BJ346" s="107">
        <v>59</v>
      </c>
      <c r="BK346" s="107">
        <v>60</v>
      </c>
      <c r="BL346" s="107">
        <v>61</v>
      </c>
      <c r="BM346" s="107">
        <v>62</v>
      </c>
      <c r="BN346" s="107">
        <v>63</v>
      </c>
      <c r="BO346" s="107">
        <v>64</v>
      </c>
      <c r="BP346" s="107">
        <v>65</v>
      </c>
      <c r="BQ346" s="107">
        <v>66</v>
      </c>
      <c r="BR346" s="107">
        <v>67</v>
      </c>
      <c r="BS346" s="107">
        <v>68</v>
      </c>
      <c r="BT346" s="107">
        <v>69</v>
      </c>
      <c r="BU346" s="107">
        <v>70</v>
      </c>
      <c r="BV346" s="107">
        <v>71</v>
      </c>
      <c r="BW346" s="107">
        <v>72</v>
      </c>
      <c r="BX346" s="107">
        <v>73</v>
      </c>
      <c r="BY346" s="107">
        <v>74</v>
      </c>
      <c r="BZ346" s="107">
        <v>75</v>
      </c>
      <c r="CA346" s="107">
        <v>76</v>
      </c>
      <c r="CB346" s="107">
        <v>77</v>
      </c>
      <c r="CC346" s="107">
        <v>78</v>
      </c>
      <c r="CD346" s="107">
        <v>79</v>
      </c>
      <c r="CE346" s="107">
        <v>80</v>
      </c>
      <c r="CF346" s="107">
        <v>81</v>
      </c>
      <c r="CG346" s="107">
        <v>82</v>
      </c>
      <c r="CH346" s="107">
        <v>83</v>
      </c>
      <c r="CI346" s="107">
        <v>84</v>
      </c>
      <c r="CJ346" s="107">
        <v>85</v>
      </c>
      <c r="CK346" s="107">
        <v>86</v>
      </c>
      <c r="CL346" s="107">
        <v>87</v>
      </c>
      <c r="CM346" s="107">
        <v>88</v>
      </c>
      <c r="CN346" s="107">
        <v>89</v>
      </c>
      <c r="CO346" s="107">
        <v>90</v>
      </c>
    </row>
    <row r="347" spans="1:96" x14ac:dyDescent="0.15">
      <c r="C347" t="s">
        <v>218</v>
      </c>
      <c r="D347" s="90">
        <f>MAX(IF(D346=1,D340*$D344,IF(D346&lt;=12,(D340-C340)*$D344,IF(MOD(D346,$D343*12)=1,$D344*(C340*(1-D342)+D340-C340),$D344*(D340-C340)))),0)</f>
        <v>0.85</v>
      </c>
      <c r="E347" s="90">
        <f t="shared" ref="E347:BP347" si="986">MAX(IF(E346=1,E340*$D344,IF(E346&lt;=12,(E340-D340)*$D344,IF(MOD(E346,$D343*12)=1,$D344*(D340*(1-E342)+E340-D340),$D344*(E340-D340)))),0)</f>
        <v>0</v>
      </c>
      <c r="F347" s="90">
        <f t="shared" si="986"/>
        <v>0</v>
      </c>
      <c r="G347" s="90">
        <f t="shared" si="986"/>
        <v>0</v>
      </c>
      <c r="H347" s="90">
        <f t="shared" si="986"/>
        <v>0</v>
      </c>
      <c r="I347" s="90">
        <f t="shared" si="986"/>
        <v>0</v>
      </c>
      <c r="J347" s="90">
        <f t="shared" si="986"/>
        <v>0</v>
      </c>
      <c r="K347" s="90">
        <f t="shared" si="986"/>
        <v>0</v>
      </c>
      <c r="L347" s="90">
        <f t="shared" si="986"/>
        <v>0</v>
      </c>
      <c r="M347" s="90">
        <f t="shared" si="986"/>
        <v>0</v>
      </c>
      <c r="N347" s="90">
        <f t="shared" si="986"/>
        <v>0</v>
      </c>
      <c r="O347" s="90">
        <f t="shared" si="986"/>
        <v>0</v>
      </c>
      <c r="P347" s="90">
        <f t="shared" si="986"/>
        <v>0</v>
      </c>
      <c r="Q347" s="90">
        <f t="shared" si="986"/>
        <v>0</v>
      </c>
      <c r="R347" s="90">
        <f t="shared" si="986"/>
        <v>0</v>
      </c>
      <c r="S347" s="90">
        <f t="shared" si="986"/>
        <v>0</v>
      </c>
      <c r="T347" s="90">
        <f t="shared" si="986"/>
        <v>0</v>
      </c>
      <c r="U347" s="90">
        <f t="shared" si="986"/>
        <v>0</v>
      </c>
      <c r="V347" s="90">
        <f t="shared" si="986"/>
        <v>0</v>
      </c>
      <c r="W347" s="90">
        <f t="shared" si="986"/>
        <v>0</v>
      </c>
      <c r="X347" s="90">
        <f t="shared" si="986"/>
        <v>0</v>
      </c>
      <c r="Y347" s="90">
        <f t="shared" si="986"/>
        <v>0</v>
      </c>
      <c r="Z347" s="90">
        <f t="shared" si="986"/>
        <v>0</v>
      </c>
      <c r="AA347" s="90">
        <f t="shared" si="986"/>
        <v>0</v>
      </c>
      <c r="AB347" s="90">
        <f t="shared" si="986"/>
        <v>0</v>
      </c>
      <c r="AC347" s="90">
        <f t="shared" si="986"/>
        <v>0</v>
      </c>
      <c r="AD347" s="90">
        <f t="shared" si="986"/>
        <v>0</v>
      </c>
      <c r="AE347" s="90">
        <f t="shared" si="986"/>
        <v>0</v>
      </c>
      <c r="AF347" s="90">
        <f t="shared" si="986"/>
        <v>0</v>
      </c>
      <c r="AG347" s="90">
        <f t="shared" si="986"/>
        <v>0</v>
      </c>
      <c r="AH347" s="90">
        <f t="shared" si="986"/>
        <v>0</v>
      </c>
      <c r="AI347" s="90">
        <f t="shared" si="986"/>
        <v>0</v>
      </c>
      <c r="AJ347" s="90">
        <f t="shared" si="986"/>
        <v>0</v>
      </c>
      <c r="AK347" s="90">
        <f t="shared" si="986"/>
        <v>0</v>
      </c>
      <c r="AL347" s="90">
        <f t="shared" si="986"/>
        <v>0</v>
      </c>
      <c r="AM347" s="90">
        <f t="shared" si="986"/>
        <v>0</v>
      </c>
      <c r="AN347" s="90">
        <f t="shared" si="986"/>
        <v>0</v>
      </c>
      <c r="AO347" s="90">
        <f t="shared" si="986"/>
        <v>0</v>
      </c>
      <c r="AP347" s="90">
        <f t="shared" si="986"/>
        <v>0</v>
      </c>
      <c r="AQ347" s="90">
        <f t="shared" si="986"/>
        <v>0</v>
      </c>
      <c r="AR347" s="90">
        <f t="shared" si="986"/>
        <v>0</v>
      </c>
      <c r="AS347" s="90">
        <f t="shared" si="986"/>
        <v>0</v>
      </c>
      <c r="AT347" s="90">
        <f t="shared" si="986"/>
        <v>0</v>
      </c>
      <c r="AU347" s="90">
        <f t="shared" si="986"/>
        <v>0</v>
      </c>
      <c r="AV347" s="90">
        <f t="shared" si="986"/>
        <v>0</v>
      </c>
      <c r="AW347" s="90">
        <f t="shared" si="986"/>
        <v>0</v>
      </c>
      <c r="AX347" s="90">
        <f t="shared" si="986"/>
        <v>0</v>
      </c>
      <c r="AY347" s="90">
        <f t="shared" si="986"/>
        <v>0</v>
      </c>
      <c r="AZ347" s="90">
        <f t="shared" si="986"/>
        <v>0</v>
      </c>
      <c r="BA347" s="90">
        <f t="shared" si="986"/>
        <v>0</v>
      </c>
      <c r="BB347" s="90">
        <f t="shared" si="986"/>
        <v>0</v>
      </c>
      <c r="BC347" s="90">
        <f t="shared" si="986"/>
        <v>0</v>
      </c>
      <c r="BD347" s="90">
        <f t="shared" si="986"/>
        <v>0</v>
      </c>
      <c r="BE347" s="90">
        <f t="shared" si="986"/>
        <v>0</v>
      </c>
      <c r="BF347" s="90">
        <f t="shared" si="986"/>
        <v>0</v>
      </c>
      <c r="BG347" s="90">
        <f t="shared" si="986"/>
        <v>0</v>
      </c>
      <c r="BH347" s="90">
        <f t="shared" si="986"/>
        <v>0</v>
      </c>
      <c r="BI347" s="90">
        <f t="shared" si="986"/>
        <v>0</v>
      </c>
      <c r="BJ347" s="90">
        <f t="shared" si="986"/>
        <v>0</v>
      </c>
      <c r="BK347" s="90">
        <f t="shared" si="986"/>
        <v>0</v>
      </c>
      <c r="BL347" s="90">
        <f t="shared" si="986"/>
        <v>0</v>
      </c>
      <c r="BM347" s="90">
        <f t="shared" si="986"/>
        <v>0</v>
      </c>
      <c r="BN347" s="90">
        <f t="shared" si="986"/>
        <v>0</v>
      </c>
      <c r="BO347" s="90">
        <f t="shared" si="986"/>
        <v>0</v>
      </c>
      <c r="BP347" s="90">
        <f t="shared" si="986"/>
        <v>0</v>
      </c>
      <c r="BQ347" s="90">
        <f t="shared" ref="BQ347:CO347" si="987">MAX(IF(BQ346=1,BQ340*$D344,IF(BQ346&lt;=12,(BQ340-BP340)*$D344,IF(MOD(BQ346,$D343*12)=1,$D344*(BP340*(1-BQ342)+BQ340-BP340),$D344*(BQ340-BP340)))),0)</f>
        <v>0</v>
      </c>
      <c r="BR347" s="90">
        <f t="shared" si="987"/>
        <v>0</v>
      </c>
      <c r="BS347" s="90">
        <f t="shared" si="987"/>
        <v>0</v>
      </c>
      <c r="BT347" s="90">
        <f t="shared" si="987"/>
        <v>0</v>
      </c>
      <c r="BU347" s="90">
        <f t="shared" si="987"/>
        <v>0</v>
      </c>
      <c r="BV347" s="90">
        <f t="shared" si="987"/>
        <v>0</v>
      </c>
      <c r="BW347" s="90">
        <f t="shared" si="987"/>
        <v>0</v>
      </c>
      <c r="BX347" s="90">
        <f t="shared" si="987"/>
        <v>0</v>
      </c>
      <c r="BY347" s="90">
        <f t="shared" si="987"/>
        <v>0</v>
      </c>
      <c r="BZ347" s="90">
        <f t="shared" si="987"/>
        <v>0</v>
      </c>
      <c r="CA347" s="90">
        <f t="shared" si="987"/>
        <v>0</v>
      </c>
      <c r="CB347" s="90">
        <f t="shared" si="987"/>
        <v>0</v>
      </c>
      <c r="CC347" s="90">
        <f t="shared" si="987"/>
        <v>0</v>
      </c>
      <c r="CD347" s="90">
        <f t="shared" si="987"/>
        <v>0</v>
      </c>
      <c r="CE347" s="90">
        <f t="shared" si="987"/>
        <v>0</v>
      </c>
      <c r="CF347" s="90">
        <f t="shared" si="987"/>
        <v>0</v>
      </c>
      <c r="CG347" s="90">
        <f t="shared" si="987"/>
        <v>0</v>
      </c>
      <c r="CH347" s="90">
        <f t="shared" si="987"/>
        <v>0</v>
      </c>
      <c r="CI347" s="90">
        <f t="shared" si="987"/>
        <v>0</v>
      </c>
      <c r="CJ347" s="90">
        <f t="shared" si="987"/>
        <v>0</v>
      </c>
      <c r="CK347" s="90">
        <f t="shared" si="987"/>
        <v>0</v>
      </c>
      <c r="CL347" s="90">
        <f t="shared" si="987"/>
        <v>0</v>
      </c>
      <c r="CM347" s="90">
        <f t="shared" si="987"/>
        <v>0</v>
      </c>
      <c r="CN347" s="90">
        <f t="shared" si="987"/>
        <v>0</v>
      </c>
      <c r="CO347" s="90">
        <f t="shared" si="987"/>
        <v>0</v>
      </c>
    </row>
    <row r="348" spans="1:96" x14ac:dyDescent="0.15">
      <c r="C348" t="s">
        <v>189</v>
      </c>
      <c r="D348" s="112">
        <f>D347*D341</f>
        <v>594711</v>
      </c>
      <c r="E348" s="112">
        <f t="shared" ref="E348:K348" si="988">E347*E341</f>
        <v>0</v>
      </c>
      <c r="F348" s="112">
        <f t="shared" si="988"/>
        <v>0</v>
      </c>
      <c r="G348" s="112">
        <f t="shared" si="988"/>
        <v>0</v>
      </c>
      <c r="H348" s="112">
        <f t="shared" si="988"/>
        <v>0</v>
      </c>
      <c r="I348" s="112">
        <f t="shared" si="988"/>
        <v>0</v>
      </c>
      <c r="J348" s="112">
        <f t="shared" si="988"/>
        <v>0</v>
      </c>
      <c r="K348" s="112">
        <f t="shared" si="988"/>
        <v>0</v>
      </c>
      <c r="L348" s="112">
        <f t="shared" ref="L348:BW348" si="989">L347*L341</f>
        <v>0</v>
      </c>
      <c r="M348" s="112">
        <f t="shared" si="989"/>
        <v>0</v>
      </c>
      <c r="N348" s="112">
        <f t="shared" si="989"/>
        <v>0</v>
      </c>
      <c r="O348" s="112">
        <f t="shared" si="989"/>
        <v>0</v>
      </c>
      <c r="P348" s="112">
        <f t="shared" si="989"/>
        <v>0</v>
      </c>
      <c r="Q348" s="112">
        <f t="shared" si="989"/>
        <v>0</v>
      </c>
      <c r="R348" s="112">
        <f t="shared" si="989"/>
        <v>0</v>
      </c>
      <c r="S348" s="112">
        <f t="shared" si="989"/>
        <v>0</v>
      </c>
      <c r="T348" s="112">
        <f t="shared" si="989"/>
        <v>0</v>
      </c>
      <c r="U348" s="112">
        <f t="shared" si="989"/>
        <v>0</v>
      </c>
      <c r="V348" s="112">
        <f t="shared" si="989"/>
        <v>0</v>
      </c>
      <c r="W348" s="112">
        <f t="shared" si="989"/>
        <v>0</v>
      </c>
      <c r="X348" s="112">
        <f t="shared" si="989"/>
        <v>0</v>
      </c>
      <c r="Y348" s="112">
        <f t="shared" si="989"/>
        <v>0</v>
      </c>
      <c r="Z348" s="112">
        <f t="shared" si="989"/>
        <v>0</v>
      </c>
      <c r="AA348" s="112">
        <f t="shared" si="989"/>
        <v>0</v>
      </c>
      <c r="AB348" s="112">
        <f t="shared" si="989"/>
        <v>0</v>
      </c>
      <c r="AC348" s="112">
        <f t="shared" si="989"/>
        <v>0</v>
      </c>
      <c r="AD348" s="112">
        <f t="shared" si="989"/>
        <v>0</v>
      </c>
      <c r="AE348" s="112">
        <f t="shared" si="989"/>
        <v>0</v>
      </c>
      <c r="AF348" s="112">
        <f t="shared" si="989"/>
        <v>0</v>
      </c>
      <c r="AG348" s="112">
        <f t="shared" si="989"/>
        <v>0</v>
      </c>
      <c r="AH348" s="112">
        <f t="shared" si="989"/>
        <v>0</v>
      </c>
      <c r="AI348" s="112">
        <f t="shared" si="989"/>
        <v>0</v>
      </c>
      <c r="AJ348" s="112">
        <f t="shared" si="989"/>
        <v>0</v>
      </c>
      <c r="AK348" s="112">
        <f t="shared" si="989"/>
        <v>0</v>
      </c>
      <c r="AL348" s="112">
        <f t="shared" si="989"/>
        <v>0</v>
      </c>
      <c r="AM348" s="112">
        <f t="shared" si="989"/>
        <v>0</v>
      </c>
      <c r="AN348" s="112">
        <f t="shared" si="989"/>
        <v>0</v>
      </c>
      <c r="AO348" s="112">
        <f t="shared" si="989"/>
        <v>0</v>
      </c>
      <c r="AP348" s="112">
        <f t="shared" si="989"/>
        <v>0</v>
      </c>
      <c r="AQ348" s="112">
        <f t="shared" si="989"/>
        <v>0</v>
      </c>
      <c r="AR348" s="112">
        <f t="shared" si="989"/>
        <v>0</v>
      </c>
      <c r="AS348" s="112">
        <f t="shared" si="989"/>
        <v>0</v>
      </c>
      <c r="AT348" s="112">
        <f t="shared" si="989"/>
        <v>0</v>
      </c>
      <c r="AU348" s="112">
        <f t="shared" si="989"/>
        <v>0</v>
      </c>
      <c r="AV348" s="112">
        <f t="shared" si="989"/>
        <v>0</v>
      </c>
      <c r="AW348" s="112">
        <f t="shared" si="989"/>
        <v>0</v>
      </c>
      <c r="AX348" s="112">
        <f t="shared" si="989"/>
        <v>0</v>
      </c>
      <c r="AY348" s="112">
        <f t="shared" si="989"/>
        <v>0</v>
      </c>
      <c r="AZ348" s="112">
        <f t="shared" si="989"/>
        <v>0</v>
      </c>
      <c r="BA348" s="112">
        <f t="shared" si="989"/>
        <v>0</v>
      </c>
      <c r="BB348" s="112">
        <f t="shared" si="989"/>
        <v>0</v>
      </c>
      <c r="BC348" s="112">
        <f t="shared" si="989"/>
        <v>0</v>
      </c>
      <c r="BD348" s="112">
        <f t="shared" si="989"/>
        <v>0</v>
      </c>
      <c r="BE348" s="112">
        <f t="shared" si="989"/>
        <v>0</v>
      </c>
      <c r="BF348" s="112">
        <f t="shared" si="989"/>
        <v>0</v>
      </c>
      <c r="BG348" s="112">
        <f t="shared" si="989"/>
        <v>0</v>
      </c>
      <c r="BH348" s="112">
        <f t="shared" si="989"/>
        <v>0</v>
      </c>
      <c r="BI348" s="112">
        <f t="shared" si="989"/>
        <v>0</v>
      </c>
      <c r="BJ348" s="112">
        <f t="shared" si="989"/>
        <v>0</v>
      </c>
      <c r="BK348" s="112">
        <f t="shared" si="989"/>
        <v>0</v>
      </c>
      <c r="BL348" s="112">
        <f t="shared" si="989"/>
        <v>0</v>
      </c>
      <c r="BM348" s="112">
        <f t="shared" si="989"/>
        <v>0</v>
      </c>
      <c r="BN348" s="112">
        <f t="shared" si="989"/>
        <v>0</v>
      </c>
      <c r="BO348" s="112">
        <f t="shared" si="989"/>
        <v>0</v>
      </c>
      <c r="BP348" s="112">
        <f t="shared" si="989"/>
        <v>0</v>
      </c>
      <c r="BQ348" s="112">
        <f t="shared" si="989"/>
        <v>0</v>
      </c>
      <c r="BR348" s="112">
        <f t="shared" si="989"/>
        <v>0</v>
      </c>
      <c r="BS348" s="112">
        <f t="shared" si="989"/>
        <v>0</v>
      </c>
      <c r="BT348" s="112">
        <f t="shared" si="989"/>
        <v>0</v>
      </c>
      <c r="BU348" s="112">
        <f t="shared" si="989"/>
        <v>0</v>
      </c>
      <c r="BV348" s="112">
        <f t="shared" si="989"/>
        <v>0</v>
      </c>
      <c r="BW348" s="112">
        <f t="shared" si="989"/>
        <v>0</v>
      </c>
      <c r="BX348" s="112">
        <f t="shared" ref="BX348:CO348" si="990">BX347*BX341</f>
        <v>0</v>
      </c>
      <c r="BY348" s="112">
        <f t="shared" si="990"/>
        <v>0</v>
      </c>
      <c r="BZ348" s="112">
        <f t="shared" si="990"/>
        <v>0</v>
      </c>
      <c r="CA348" s="112">
        <f t="shared" si="990"/>
        <v>0</v>
      </c>
      <c r="CB348" s="112">
        <f t="shared" si="990"/>
        <v>0</v>
      </c>
      <c r="CC348" s="112">
        <f t="shared" si="990"/>
        <v>0</v>
      </c>
      <c r="CD348" s="112">
        <f t="shared" si="990"/>
        <v>0</v>
      </c>
      <c r="CE348" s="112">
        <f t="shared" si="990"/>
        <v>0</v>
      </c>
      <c r="CF348" s="112">
        <f t="shared" si="990"/>
        <v>0</v>
      </c>
      <c r="CG348" s="112">
        <f t="shared" si="990"/>
        <v>0</v>
      </c>
      <c r="CH348" s="112">
        <f t="shared" si="990"/>
        <v>0</v>
      </c>
      <c r="CI348" s="112">
        <f t="shared" si="990"/>
        <v>0</v>
      </c>
      <c r="CJ348" s="112">
        <f t="shared" si="990"/>
        <v>0</v>
      </c>
      <c r="CK348" s="112">
        <f t="shared" si="990"/>
        <v>0</v>
      </c>
      <c r="CL348" s="112">
        <f t="shared" si="990"/>
        <v>0</v>
      </c>
      <c r="CM348" s="112">
        <f t="shared" si="990"/>
        <v>0</v>
      </c>
      <c r="CN348" s="112">
        <f t="shared" si="990"/>
        <v>0</v>
      </c>
      <c r="CO348" s="112">
        <f t="shared" si="990"/>
        <v>0</v>
      </c>
    </row>
    <row r="349" spans="1:96" x14ac:dyDescent="0.15"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98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98"/>
      <c r="BW349" s="98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</row>
    <row r="350" spans="1:96" s="78" customFormat="1" x14ac:dyDescent="0.15">
      <c r="A350" s="78" t="s">
        <v>219</v>
      </c>
      <c r="D350" s="89"/>
    </row>
    <row r="351" spans="1:96" x14ac:dyDescent="0.15">
      <c r="B351" s="2" t="s">
        <v>153</v>
      </c>
      <c r="C351" t="s">
        <v>3</v>
      </c>
      <c r="D351" s="88">
        <v>1000</v>
      </c>
    </row>
    <row r="352" spans="1:96" x14ac:dyDescent="0.15">
      <c r="C352" t="s">
        <v>220</v>
      </c>
      <c r="D352" s="88">
        <v>2</v>
      </c>
    </row>
    <row r="353" spans="1:96" x14ac:dyDescent="0.15">
      <c r="C353" t="s">
        <v>27</v>
      </c>
      <c r="D353" s="97">
        <v>0.03</v>
      </c>
    </row>
    <row r="354" spans="1:96" x14ac:dyDescent="0.15">
      <c r="C354" s="2" t="s">
        <v>183</v>
      </c>
      <c r="D354" s="113">
        <f>D356</f>
        <v>43586</v>
      </c>
      <c r="E354" s="113">
        <f>EDATE(D354,1)</f>
        <v>43617</v>
      </c>
      <c r="F354" s="113">
        <f t="shared" ref="F354" si="991">EDATE(E354,1)</f>
        <v>43647</v>
      </c>
      <c r="G354" s="113">
        <f t="shared" ref="G354" si="992">EDATE(F354,1)</f>
        <v>43678</v>
      </c>
      <c r="H354" s="113">
        <f t="shared" ref="H354" si="993">EDATE(G354,1)</f>
        <v>43709</v>
      </c>
      <c r="I354" s="113">
        <f t="shared" ref="I354" si="994">EDATE(H354,1)</f>
        <v>43739</v>
      </c>
      <c r="J354" s="113">
        <f t="shared" ref="J354" si="995">EDATE(I354,1)</f>
        <v>43770</v>
      </c>
      <c r="K354" s="113">
        <f t="shared" ref="K354" si="996">EDATE(J354,1)</f>
        <v>43800</v>
      </c>
      <c r="L354" s="113">
        <f t="shared" ref="L354" si="997">EDATE(K354,1)</f>
        <v>43831</v>
      </c>
      <c r="M354" s="113">
        <f t="shared" ref="M354" si="998">EDATE(L354,1)</f>
        <v>43862</v>
      </c>
      <c r="N354" s="113">
        <f t="shared" ref="N354" si="999">EDATE(M354,1)</f>
        <v>43891</v>
      </c>
      <c r="O354" s="113">
        <f t="shared" ref="O354" si="1000">EDATE(N354,1)</f>
        <v>43922</v>
      </c>
      <c r="P354" s="113">
        <f t="shared" ref="P354" si="1001">EDATE(O354,1)</f>
        <v>43952</v>
      </c>
      <c r="Q354" s="113">
        <f t="shared" ref="Q354" si="1002">EDATE(P354,1)</f>
        <v>43983</v>
      </c>
      <c r="R354" s="113">
        <f t="shared" ref="R354" si="1003">EDATE(Q354,1)</f>
        <v>44013</v>
      </c>
      <c r="S354" s="113">
        <f t="shared" ref="S354" si="1004">EDATE(R354,1)</f>
        <v>44044</v>
      </c>
      <c r="T354" s="113">
        <f t="shared" ref="T354" si="1005">EDATE(S354,1)</f>
        <v>44075</v>
      </c>
      <c r="U354" s="113">
        <f t="shared" ref="U354" si="1006">EDATE(T354,1)</f>
        <v>44105</v>
      </c>
      <c r="V354" s="113">
        <f t="shared" ref="V354" si="1007">EDATE(U354,1)</f>
        <v>44136</v>
      </c>
      <c r="W354" s="113">
        <f t="shared" ref="W354" si="1008">EDATE(V354,1)</f>
        <v>44166</v>
      </c>
      <c r="X354" s="113">
        <f t="shared" ref="X354" si="1009">EDATE(W354,1)</f>
        <v>44197</v>
      </c>
      <c r="Y354" s="113">
        <f t="shared" ref="Y354" si="1010">EDATE(X354,1)</f>
        <v>44228</v>
      </c>
      <c r="Z354" s="113">
        <f t="shared" ref="Z354" si="1011">EDATE(Y354,1)</f>
        <v>44256</v>
      </c>
      <c r="AA354" s="113">
        <f t="shared" ref="AA354" si="1012">EDATE(Z354,1)</f>
        <v>44287</v>
      </c>
      <c r="AB354" s="113">
        <f t="shared" ref="AB354" si="1013">EDATE(AA354,1)</f>
        <v>44317</v>
      </c>
      <c r="AC354" s="113">
        <f t="shared" ref="AC354" si="1014">EDATE(AB354,1)</f>
        <v>44348</v>
      </c>
      <c r="AD354" s="113">
        <f t="shared" ref="AD354" si="1015">EDATE(AC354,1)</f>
        <v>44378</v>
      </c>
      <c r="AE354" s="113">
        <f t="shared" ref="AE354" si="1016">EDATE(AD354,1)</f>
        <v>44409</v>
      </c>
      <c r="AF354" s="113">
        <f t="shared" ref="AF354" si="1017">EDATE(AE354,1)</f>
        <v>44440</v>
      </c>
      <c r="AG354" s="113">
        <f t="shared" ref="AG354" si="1018">EDATE(AF354,1)</f>
        <v>44470</v>
      </c>
      <c r="AH354" s="113">
        <f t="shared" ref="AH354" si="1019">EDATE(AG354,1)</f>
        <v>44501</v>
      </c>
      <c r="AI354" s="113">
        <f t="shared" ref="AI354" si="1020">EDATE(AH354,1)</f>
        <v>44531</v>
      </c>
      <c r="AJ354" s="113">
        <f t="shared" ref="AJ354" si="1021">EDATE(AI354,1)</f>
        <v>44562</v>
      </c>
      <c r="AK354" s="113">
        <f t="shared" ref="AK354" si="1022">EDATE(AJ354,1)</f>
        <v>44593</v>
      </c>
      <c r="AL354" s="113">
        <f t="shared" ref="AL354" si="1023">EDATE(AK354,1)</f>
        <v>44621</v>
      </c>
      <c r="AM354" s="113">
        <f t="shared" ref="AM354" si="1024">EDATE(AL354,1)</f>
        <v>44652</v>
      </c>
      <c r="AN354" s="113">
        <f t="shared" ref="AN354" si="1025">EDATE(AM354,1)</f>
        <v>44682</v>
      </c>
      <c r="AO354" s="113">
        <f t="shared" ref="AO354" si="1026">EDATE(AN354,1)</f>
        <v>44713</v>
      </c>
      <c r="AP354" s="113">
        <f t="shared" ref="AP354" si="1027">EDATE(AO354,1)</f>
        <v>44743</v>
      </c>
      <c r="AQ354" s="113">
        <f t="shared" ref="AQ354" si="1028">EDATE(AP354,1)</f>
        <v>44774</v>
      </c>
      <c r="AR354" s="113">
        <f t="shared" ref="AR354" si="1029">EDATE(AQ354,1)</f>
        <v>44805</v>
      </c>
      <c r="AS354" s="113">
        <f t="shared" ref="AS354" si="1030">EDATE(AR354,1)</f>
        <v>44835</v>
      </c>
      <c r="AT354" s="113">
        <f t="shared" ref="AT354" si="1031">EDATE(AS354,1)</f>
        <v>44866</v>
      </c>
      <c r="AU354" s="113">
        <f t="shared" ref="AU354" si="1032">EDATE(AT354,1)</f>
        <v>44896</v>
      </c>
      <c r="AV354" s="113">
        <f t="shared" ref="AV354" si="1033">EDATE(AU354,1)</f>
        <v>44927</v>
      </c>
      <c r="AW354" s="113">
        <f t="shared" ref="AW354" si="1034">EDATE(AV354,1)</f>
        <v>44958</v>
      </c>
      <c r="AX354" s="113">
        <f t="shared" ref="AX354" si="1035">EDATE(AW354,1)</f>
        <v>44986</v>
      </c>
      <c r="AY354" s="113">
        <f t="shared" ref="AY354" si="1036">EDATE(AX354,1)</f>
        <v>45017</v>
      </c>
      <c r="AZ354" s="113">
        <f t="shared" ref="AZ354" si="1037">EDATE(AY354,1)</f>
        <v>45047</v>
      </c>
      <c r="BA354" s="113">
        <f t="shared" ref="BA354" si="1038">EDATE(AZ354,1)</f>
        <v>45078</v>
      </c>
      <c r="BB354" s="113">
        <f t="shared" ref="BB354" si="1039">EDATE(BA354,1)</f>
        <v>45108</v>
      </c>
      <c r="BC354" s="113">
        <f t="shared" ref="BC354" si="1040">EDATE(BB354,1)</f>
        <v>45139</v>
      </c>
      <c r="BD354" s="113">
        <f t="shared" ref="BD354" si="1041">EDATE(BC354,1)</f>
        <v>45170</v>
      </c>
      <c r="BE354" s="113">
        <f t="shared" ref="BE354" si="1042">EDATE(BD354,1)</f>
        <v>45200</v>
      </c>
      <c r="BF354" s="113">
        <f t="shared" ref="BF354" si="1043">EDATE(BE354,1)</f>
        <v>45231</v>
      </c>
      <c r="BG354" s="113">
        <f t="shared" ref="BG354" si="1044">EDATE(BF354,1)</f>
        <v>45261</v>
      </c>
      <c r="BH354" s="113">
        <f t="shared" ref="BH354" si="1045">EDATE(BG354,1)</f>
        <v>45292</v>
      </c>
      <c r="BI354" s="113">
        <f t="shared" ref="BI354" si="1046">EDATE(BH354,1)</f>
        <v>45323</v>
      </c>
      <c r="BJ354" s="113">
        <f t="shared" ref="BJ354" si="1047">EDATE(BI354,1)</f>
        <v>45352</v>
      </c>
      <c r="BK354" s="113">
        <f t="shared" ref="BK354" si="1048">EDATE(BJ354,1)</f>
        <v>45383</v>
      </c>
      <c r="BL354" s="113">
        <f t="shared" ref="BL354" si="1049">EDATE(BK354,1)</f>
        <v>45413</v>
      </c>
      <c r="BM354" s="113">
        <f t="shared" ref="BM354" si="1050">EDATE(BL354,1)</f>
        <v>45444</v>
      </c>
      <c r="BN354" s="113">
        <f t="shared" ref="BN354" si="1051">EDATE(BM354,1)</f>
        <v>45474</v>
      </c>
      <c r="BO354" s="113">
        <f t="shared" ref="BO354" si="1052">EDATE(BN354,1)</f>
        <v>45505</v>
      </c>
      <c r="BP354" s="113">
        <f t="shared" ref="BP354" si="1053">EDATE(BO354,1)</f>
        <v>45536</v>
      </c>
      <c r="BQ354" s="113">
        <f t="shared" ref="BQ354" si="1054">EDATE(BP354,1)</f>
        <v>45566</v>
      </c>
      <c r="BR354" s="113">
        <f t="shared" ref="BR354" si="1055">EDATE(BQ354,1)</f>
        <v>45597</v>
      </c>
      <c r="BS354" s="113">
        <f t="shared" ref="BS354" si="1056">EDATE(BR354,1)</f>
        <v>45627</v>
      </c>
      <c r="BT354" s="113">
        <f t="shared" ref="BT354" si="1057">EDATE(BS354,1)</f>
        <v>45658</v>
      </c>
      <c r="BU354" s="113">
        <f t="shared" ref="BU354" si="1058">EDATE(BT354,1)</f>
        <v>45689</v>
      </c>
      <c r="BV354" s="113">
        <f t="shared" ref="BV354" si="1059">EDATE(BU354,1)</f>
        <v>45717</v>
      </c>
      <c r="BW354" s="113">
        <f t="shared" ref="BW354" si="1060">EDATE(BV354,1)</f>
        <v>45748</v>
      </c>
      <c r="BX354" s="113">
        <f t="shared" ref="BX354" si="1061">EDATE(BW354,1)</f>
        <v>45778</v>
      </c>
      <c r="BY354" s="113">
        <f t="shared" ref="BY354" si="1062">EDATE(BX354,1)</f>
        <v>45809</v>
      </c>
      <c r="BZ354" s="113">
        <f t="shared" ref="BZ354" si="1063">EDATE(BY354,1)</f>
        <v>45839</v>
      </c>
      <c r="CA354" s="113">
        <f t="shared" ref="CA354" si="1064">EDATE(BZ354,1)</f>
        <v>45870</v>
      </c>
      <c r="CB354" s="113">
        <f t="shared" ref="CB354" si="1065">EDATE(CA354,1)</f>
        <v>45901</v>
      </c>
      <c r="CC354" s="113">
        <f t="shared" ref="CC354" si="1066">EDATE(CB354,1)</f>
        <v>45931</v>
      </c>
      <c r="CD354" s="113">
        <f t="shared" ref="CD354" si="1067">EDATE(CC354,1)</f>
        <v>45962</v>
      </c>
      <c r="CE354" s="113">
        <f t="shared" ref="CE354" si="1068">EDATE(CD354,1)</f>
        <v>45992</v>
      </c>
      <c r="CF354" s="113">
        <f t="shared" ref="CF354" si="1069">EDATE(CE354,1)</f>
        <v>46023</v>
      </c>
      <c r="CG354" s="113">
        <f t="shared" ref="CG354" si="1070">EDATE(CF354,1)</f>
        <v>46054</v>
      </c>
      <c r="CH354" s="113">
        <f t="shared" ref="CH354" si="1071">EDATE(CG354,1)</f>
        <v>46082</v>
      </c>
      <c r="CI354" s="113">
        <f t="shared" ref="CI354" si="1072">EDATE(CH354,1)</f>
        <v>46113</v>
      </c>
      <c r="CJ354" s="113">
        <f t="shared" ref="CJ354" si="1073">EDATE(CI354,1)</f>
        <v>46143</v>
      </c>
      <c r="CK354" s="113">
        <f t="shared" ref="CK354" si="1074">EDATE(CJ354,1)</f>
        <v>46174</v>
      </c>
      <c r="CL354" s="113">
        <f t="shared" ref="CL354" si="1075">EDATE(CK354,1)</f>
        <v>46204</v>
      </c>
      <c r="CM354" s="113">
        <f t="shared" ref="CM354" si="1076">EDATE(CL354,1)</f>
        <v>46235</v>
      </c>
      <c r="CN354" s="113">
        <f t="shared" ref="CN354" si="1077">EDATE(CM354,1)</f>
        <v>46266</v>
      </c>
      <c r="CO354" s="113">
        <f t="shared" ref="CO354" si="1078">EDATE(CN354,1)</f>
        <v>46296</v>
      </c>
    </row>
    <row r="355" spans="1:96" x14ac:dyDescent="0.15">
      <c r="C355" t="s">
        <v>28</v>
      </c>
      <c r="D355" s="97">
        <v>0.85</v>
      </c>
      <c r="E355" s="97">
        <v>0.85</v>
      </c>
      <c r="F355" s="97">
        <v>0.85</v>
      </c>
      <c r="G355" s="97">
        <v>0.85</v>
      </c>
      <c r="H355" s="97">
        <v>0.85</v>
      </c>
      <c r="I355" s="97">
        <v>0.85</v>
      </c>
      <c r="J355" s="97">
        <v>0.85</v>
      </c>
      <c r="K355" s="97">
        <v>0.85</v>
      </c>
      <c r="L355" s="97">
        <v>0.85</v>
      </c>
      <c r="M355" s="97">
        <v>0.85</v>
      </c>
      <c r="N355" s="97">
        <v>0.85</v>
      </c>
      <c r="O355" s="97">
        <v>0.85</v>
      </c>
      <c r="P355" s="97">
        <v>0.65</v>
      </c>
      <c r="Q355" s="97">
        <v>0.65</v>
      </c>
      <c r="R355" s="97">
        <v>0.65</v>
      </c>
      <c r="S355" s="97">
        <v>0.65</v>
      </c>
      <c r="T355" s="97">
        <v>0.65</v>
      </c>
      <c r="U355" s="97">
        <v>0.65</v>
      </c>
      <c r="V355" s="97">
        <v>0.65</v>
      </c>
      <c r="W355" s="97">
        <v>0.65</v>
      </c>
      <c r="X355" s="97">
        <v>0.65</v>
      </c>
      <c r="Y355" s="97">
        <v>0.65</v>
      </c>
      <c r="Z355" s="97">
        <v>0.65</v>
      </c>
      <c r="AA355" s="97">
        <v>0.65</v>
      </c>
      <c r="AB355" s="97">
        <v>0.9</v>
      </c>
      <c r="AC355" s="97">
        <v>0.9</v>
      </c>
      <c r="AD355" s="97">
        <v>0.9</v>
      </c>
      <c r="AE355" s="97">
        <v>0.9</v>
      </c>
      <c r="AF355" s="97">
        <v>0.9</v>
      </c>
      <c r="AG355" s="97">
        <v>0.9</v>
      </c>
      <c r="AH355" s="97">
        <v>0.9</v>
      </c>
      <c r="AI355" s="97">
        <v>0.9</v>
      </c>
      <c r="AJ355" s="97">
        <v>0.9</v>
      </c>
      <c r="AK355" s="97">
        <v>0.9</v>
      </c>
      <c r="AL355" s="97">
        <v>0.9</v>
      </c>
      <c r="AM355" s="97">
        <v>0.9</v>
      </c>
      <c r="AN355" s="97">
        <v>0.75</v>
      </c>
      <c r="AO355" s="97">
        <v>0.75</v>
      </c>
      <c r="AP355" s="97">
        <v>0.75</v>
      </c>
      <c r="AQ355" s="97">
        <v>0.75</v>
      </c>
      <c r="AR355" s="97">
        <v>0.75</v>
      </c>
      <c r="AS355" s="97">
        <v>0.75</v>
      </c>
      <c r="AT355" s="97">
        <v>0.75</v>
      </c>
      <c r="AU355" s="97">
        <v>0.75</v>
      </c>
      <c r="AV355" s="97">
        <v>0</v>
      </c>
      <c r="AW355" s="97">
        <v>0</v>
      </c>
      <c r="AX355" s="97">
        <v>0</v>
      </c>
      <c r="AY355" s="97">
        <v>0</v>
      </c>
      <c r="AZ355" s="97">
        <v>0</v>
      </c>
      <c r="BA355" s="97">
        <v>0</v>
      </c>
      <c r="BB355" s="97">
        <v>0</v>
      </c>
      <c r="BC355" s="97">
        <v>0</v>
      </c>
      <c r="BD355" s="97">
        <v>0</v>
      </c>
      <c r="BE355" s="97">
        <v>0</v>
      </c>
      <c r="BF355" s="97">
        <v>0</v>
      </c>
      <c r="BG355" s="97">
        <v>0</v>
      </c>
      <c r="BH355" s="97">
        <v>0</v>
      </c>
      <c r="BI355" s="97">
        <v>0</v>
      </c>
      <c r="BJ355" s="97">
        <v>0</v>
      </c>
      <c r="BK355" s="97">
        <v>0</v>
      </c>
      <c r="BL355" s="97">
        <v>0</v>
      </c>
      <c r="BM355" s="97">
        <v>0</v>
      </c>
      <c r="BN355" s="97">
        <v>0</v>
      </c>
      <c r="BO355" s="97">
        <v>0</v>
      </c>
      <c r="BP355" s="97">
        <v>0</v>
      </c>
      <c r="BQ355" s="97">
        <v>0</v>
      </c>
      <c r="BR355" s="97">
        <v>0</v>
      </c>
      <c r="BS355" s="97">
        <v>0</v>
      </c>
      <c r="BT355" s="97">
        <v>0</v>
      </c>
      <c r="BU355" s="97">
        <v>0</v>
      </c>
      <c r="BV355" s="97">
        <v>0</v>
      </c>
      <c r="BW355" s="97">
        <v>0</v>
      </c>
      <c r="BX355" s="97">
        <v>0</v>
      </c>
      <c r="BY355" s="97">
        <v>0</v>
      </c>
      <c r="BZ355" s="97">
        <v>0</v>
      </c>
      <c r="CA355" s="97">
        <v>0</v>
      </c>
      <c r="CB355" s="97">
        <v>0</v>
      </c>
      <c r="CC355" s="97">
        <v>0</v>
      </c>
      <c r="CD355" s="97">
        <v>0</v>
      </c>
      <c r="CE355" s="97">
        <v>0</v>
      </c>
      <c r="CF355" s="97">
        <v>0</v>
      </c>
      <c r="CG355" s="97">
        <v>0</v>
      </c>
      <c r="CH355" s="97">
        <v>0</v>
      </c>
      <c r="CI355" s="97">
        <v>0</v>
      </c>
      <c r="CJ355" s="97">
        <v>0</v>
      </c>
      <c r="CK355" s="97">
        <v>0</v>
      </c>
      <c r="CL355" s="97">
        <v>0</v>
      </c>
      <c r="CM355" s="97">
        <v>0</v>
      </c>
      <c r="CN355" s="97">
        <v>0</v>
      </c>
      <c r="CO355" s="97">
        <v>0</v>
      </c>
      <c r="CP355">
        <v>0</v>
      </c>
      <c r="CQ355">
        <v>0</v>
      </c>
      <c r="CR355">
        <v>0</v>
      </c>
    </row>
    <row r="356" spans="1:96" x14ac:dyDescent="0.15">
      <c r="C356" t="s">
        <v>89</v>
      </c>
      <c r="D356" s="104">
        <v>43586</v>
      </c>
    </row>
    <row r="357" spans="1:96" x14ac:dyDescent="0.15">
      <c r="C357" t="s">
        <v>90</v>
      </c>
      <c r="D357" s="104">
        <v>44531</v>
      </c>
    </row>
    <row r="358" spans="1:96" x14ac:dyDescent="0.15">
      <c r="C358" t="s">
        <v>182</v>
      </c>
      <c r="D358" s="106">
        <f>ROUNDUP((DATEDIF(D356,D357,"m")+12)/12,0)</f>
        <v>4</v>
      </c>
    </row>
    <row r="360" spans="1:96" x14ac:dyDescent="0.15">
      <c r="B360" t="s">
        <v>152</v>
      </c>
      <c r="C360" t="s">
        <v>222</v>
      </c>
      <c r="D360" s="99">
        <v>1</v>
      </c>
      <c r="E360" s="86">
        <v>2</v>
      </c>
      <c r="F360" s="86">
        <v>3</v>
      </c>
      <c r="G360" s="99">
        <v>4</v>
      </c>
      <c r="H360" s="86">
        <v>5</v>
      </c>
      <c r="I360" s="86">
        <v>6</v>
      </c>
      <c r="J360" s="99">
        <v>7</v>
      </c>
      <c r="K360" s="86">
        <v>8</v>
      </c>
      <c r="L360" s="86">
        <v>9</v>
      </c>
      <c r="M360" s="99">
        <v>10</v>
      </c>
      <c r="N360" s="86">
        <v>11</v>
      </c>
      <c r="O360" s="86">
        <v>12</v>
      </c>
      <c r="P360" s="99">
        <v>13</v>
      </c>
      <c r="Q360" s="86">
        <v>14</v>
      </c>
      <c r="R360" s="86">
        <v>15</v>
      </c>
    </row>
    <row r="361" spans="1:96" x14ac:dyDescent="0.15">
      <c r="C361" t="s">
        <v>224</v>
      </c>
      <c r="D361" s="90">
        <f>IF(D360&gt;$D$358,0,$D352*(1+$D$353)^(D360-1))</f>
        <v>2</v>
      </c>
      <c r="E361" s="90">
        <f t="shared" ref="E361:R361" si="1079">IF(E360&gt;$D$358,0,$D352*(1+$D$353)^(E360-1))</f>
        <v>2.06</v>
      </c>
      <c r="F361" s="90">
        <f t="shared" si="1079"/>
        <v>2.1217999999999999</v>
      </c>
      <c r="G361" s="90">
        <f t="shared" si="1079"/>
        <v>2.185454</v>
      </c>
      <c r="H361" s="90">
        <f t="shared" si="1079"/>
        <v>0</v>
      </c>
      <c r="I361" s="90">
        <f t="shared" si="1079"/>
        <v>0</v>
      </c>
      <c r="J361" s="90">
        <f t="shared" si="1079"/>
        <v>0</v>
      </c>
      <c r="K361" s="90">
        <f t="shared" si="1079"/>
        <v>0</v>
      </c>
      <c r="L361" s="90">
        <f t="shared" si="1079"/>
        <v>0</v>
      </c>
      <c r="M361" s="90">
        <f t="shared" si="1079"/>
        <v>0</v>
      </c>
      <c r="N361" s="90">
        <f t="shared" si="1079"/>
        <v>0</v>
      </c>
      <c r="O361" s="90">
        <f t="shared" si="1079"/>
        <v>0</v>
      </c>
      <c r="P361" s="90">
        <f t="shared" si="1079"/>
        <v>0</v>
      </c>
      <c r="Q361" s="90">
        <f t="shared" si="1079"/>
        <v>0</v>
      </c>
      <c r="R361" s="90">
        <f t="shared" si="1079"/>
        <v>0</v>
      </c>
    </row>
    <row r="362" spans="1:96" x14ac:dyDescent="0.15">
      <c r="C362" s="2" t="s">
        <v>183</v>
      </c>
      <c r="D362" s="113">
        <f>D356</f>
        <v>43586</v>
      </c>
      <c r="E362" s="113">
        <f>EDATE(D362,1)</f>
        <v>43617</v>
      </c>
      <c r="F362" s="113">
        <f t="shared" ref="F362" si="1080">EDATE(E362,1)</f>
        <v>43647</v>
      </c>
      <c r="G362" s="113">
        <f t="shared" ref="G362" si="1081">EDATE(F362,1)</f>
        <v>43678</v>
      </c>
      <c r="H362" s="113">
        <f t="shared" ref="H362" si="1082">EDATE(G362,1)</f>
        <v>43709</v>
      </c>
      <c r="I362" s="113">
        <f t="shared" ref="I362" si="1083">EDATE(H362,1)</f>
        <v>43739</v>
      </c>
      <c r="J362" s="113">
        <f t="shared" ref="J362" si="1084">EDATE(I362,1)</f>
        <v>43770</v>
      </c>
      <c r="K362" s="113">
        <f t="shared" ref="K362" si="1085">EDATE(J362,1)</f>
        <v>43800</v>
      </c>
      <c r="L362" s="113">
        <f t="shared" ref="L362" si="1086">EDATE(K362,1)</f>
        <v>43831</v>
      </c>
      <c r="M362" s="113">
        <f t="shared" ref="M362" si="1087">EDATE(L362,1)</f>
        <v>43862</v>
      </c>
      <c r="N362" s="113">
        <f t="shared" ref="N362" si="1088">EDATE(M362,1)</f>
        <v>43891</v>
      </c>
      <c r="O362" s="113">
        <f t="shared" ref="O362" si="1089">EDATE(N362,1)</f>
        <v>43922</v>
      </c>
      <c r="P362" s="113">
        <f t="shared" ref="P362" si="1090">EDATE(O362,1)</f>
        <v>43952</v>
      </c>
      <c r="Q362" s="113">
        <f t="shared" ref="Q362" si="1091">EDATE(P362,1)</f>
        <v>43983</v>
      </c>
      <c r="R362" s="113">
        <f t="shared" ref="R362" si="1092">EDATE(Q362,1)</f>
        <v>44013</v>
      </c>
      <c r="S362" s="113">
        <f t="shared" ref="S362" si="1093">EDATE(R362,1)</f>
        <v>44044</v>
      </c>
      <c r="T362" s="113">
        <f t="shared" ref="T362" si="1094">EDATE(S362,1)</f>
        <v>44075</v>
      </c>
      <c r="U362" s="113">
        <f t="shared" ref="U362" si="1095">EDATE(T362,1)</f>
        <v>44105</v>
      </c>
      <c r="V362" s="113">
        <f t="shared" ref="V362" si="1096">EDATE(U362,1)</f>
        <v>44136</v>
      </c>
      <c r="W362" s="113">
        <f t="shared" ref="W362" si="1097">EDATE(V362,1)</f>
        <v>44166</v>
      </c>
      <c r="X362" s="113">
        <f t="shared" ref="X362" si="1098">EDATE(W362,1)</f>
        <v>44197</v>
      </c>
      <c r="Y362" s="113">
        <f t="shared" ref="Y362" si="1099">EDATE(X362,1)</f>
        <v>44228</v>
      </c>
      <c r="Z362" s="113">
        <f t="shared" ref="Z362" si="1100">EDATE(Y362,1)</f>
        <v>44256</v>
      </c>
      <c r="AA362" s="113">
        <f t="shared" ref="AA362" si="1101">EDATE(Z362,1)</f>
        <v>44287</v>
      </c>
      <c r="AB362" s="113">
        <f t="shared" ref="AB362" si="1102">EDATE(AA362,1)</f>
        <v>44317</v>
      </c>
      <c r="AC362" s="113">
        <f t="shared" ref="AC362" si="1103">EDATE(AB362,1)</f>
        <v>44348</v>
      </c>
      <c r="AD362" s="113">
        <f t="shared" ref="AD362" si="1104">EDATE(AC362,1)</f>
        <v>44378</v>
      </c>
      <c r="AE362" s="113">
        <f t="shared" ref="AE362" si="1105">EDATE(AD362,1)</f>
        <v>44409</v>
      </c>
      <c r="AF362" s="113">
        <f t="shared" ref="AF362" si="1106">EDATE(AE362,1)</f>
        <v>44440</v>
      </c>
      <c r="AG362" s="113">
        <f t="shared" ref="AG362" si="1107">EDATE(AF362,1)</f>
        <v>44470</v>
      </c>
      <c r="AH362" s="113">
        <f t="shared" ref="AH362" si="1108">EDATE(AG362,1)</f>
        <v>44501</v>
      </c>
      <c r="AI362" s="113">
        <f t="shared" ref="AI362" si="1109">EDATE(AH362,1)</f>
        <v>44531</v>
      </c>
      <c r="AJ362" s="113">
        <f t="shared" ref="AJ362" si="1110">EDATE(AI362,1)</f>
        <v>44562</v>
      </c>
      <c r="AK362" s="113">
        <f t="shared" ref="AK362" si="1111">EDATE(AJ362,1)</f>
        <v>44593</v>
      </c>
      <c r="AL362" s="113">
        <f t="shared" ref="AL362" si="1112">EDATE(AK362,1)</f>
        <v>44621</v>
      </c>
      <c r="AM362" s="113">
        <f t="shared" ref="AM362" si="1113">EDATE(AL362,1)</f>
        <v>44652</v>
      </c>
      <c r="AN362" s="113">
        <f t="shared" ref="AN362" si="1114">EDATE(AM362,1)</f>
        <v>44682</v>
      </c>
      <c r="AO362" s="113">
        <f t="shared" ref="AO362" si="1115">EDATE(AN362,1)</f>
        <v>44713</v>
      </c>
      <c r="AP362" s="113">
        <f t="shared" ref="AP362" si="1116">EDATE(AO362,1)</f>
        <v>44743</v>
      </c>
      <c r="AQ362" s="113">
        <f t="shared" ref="AQ362" si="1117">EDATE(AP362,1)</f>
        <v>44774</v>
      </c>
      <c r="AR362" s="113">
        <f t="shared" ref="AR362" si="1118">EDATE(AQ362,1)</f>
        <v>44805</v>
      </c>
      <c r="AS362" s="113">
        <f t="shared" ref="AS362" si="1119">EDATE(AR362,1)</f>
        <v>44835</v>
      </c>
      <c r="AT362" s="113">
        <f t="shared" ref="AT362" si="1120">EDATE(AS362,1)</f>
        <v>44866</v>
      </c>
      <c r="AU362" s="113">
        <f t="shared" ref="AU362" si="1121">EDATE(AT362,1)</f>
        <v>44896</v>
      </c>
      <c r="AV362" s="113">
        <f t="shared" ref="AV362" si="1122">EDATE(AU362,1)</f>
        <v>44927</v>
      </c>
      <c r="AW362" s="113">
        <f t="shared" ref="AW362" si="1123">EDATE(AV362,1)</f>
        <v>44958</v>
      </c>
      <c r="AX362" s="113">
        <f t="shared" ref="AX362" si="1124">EDATE(AW362,1)</f>
        <v>44986</v>
      </c>
      <c r="AY362" s="113">
        <f t="shared" ref="AY362" si="1125">EDATE(AX362,1)</f>
        <v>45017</v>
      </c>
      <c r="AZ362" s="113">
        <f t="shared" ref="AZ362" si="1126">EDATE(AY362,1)</f>
        <v>45047</v>
      </c>
      <c r="BA362" s="113">
        <f t="shared" ref="BA362" si="1127">EDATE(AZ362,1)</f>
        <v>45078</v>
      </c>
      <c r="BB362" s="113">
        <f t="shared" ref="BB362" si="1128">EDATE(BA362,1)</f>
        <v>45108</v>
      </c>
      <c r="BC362" s="113">
        <f t="shared" ref="BC362" si="1129">EDATE(BB362,1)</f>
        <v>45139</v>
      </c>
      <c r="BD362" s="113">
        <f t="shared" ref="BD362" si="1130">EDATE(BC362,1)</f>
        <v>45170</v>
      </c>
      <c r="BE362" s="113">
        <f t="shared" ref="BE362" si="1131">EDATE(BD362,1)</f>
        <v>45200</v>
      </c>
      <c r="BF362" s="113">
        <f t="shared" ref="BF362" si="1132">EDATE(BE362,1)</f>
        <v>45231</v>
      </c>
      <c r="BG362" s="113">
        <f t="shared" ref="BG362" si="1133">EDATE(BF362,1)</f>
        <v>45261</v>
      </c>
      <c r="BH362" s="113">
        <f t="shared" ref="BH362" si="1134">EDATE(BG362,1)</f>
        <v>45292</v>
      </c>
      <c r="BI362" s="113">
        <f t="shared" ref="BI362" si="1135">EDATE(BH362,1)</f>
        <v>45323</v>
      </c>
      <c r="BJ362" s="113">
        <f t="shared" ref="BJ362" si="1136">EDATE(BI362,1)</f>
        <v>45352</v>
      </c>
      <c r="BK362" s="113">
        <f t="shared" ref="BK362" si="1137">EDATE(BJ362,1)</f>
        <v>45383</v>
      </c>
      <c r="BL362" s="113">
        <f t="shared" ref="BL362" si="1138">EDATE(BK362,1)</f>
        <v>45413</v>
      </c>
      <c r="BM362" s="113">
        <f t="shared" ref="BM362" si="1139">EDATE(BL362,1)</f>
        <v>45444</v>
      </c>
      <c r="BN362" s="113">
        <f t="shared" ref="BN362" si="1140">EDATE(BM362,1)</f>
        <v>45474</v>
      </c>
      <c r="BO362" s="113">
        <f t="shared" ref="BO362" si="1141">EDATE(BN362,1)</f>
        <v>45505</v>
      </c>
      <c r="BP362" s="113">
        <f t="shared" ref="BP362" si="1142">EDATE(BO362,1)</f>
        <v>45536</v>
      </c>
      <c r="BQ362" s="113">
        <f t="shared" ref="BQ362" si="1143">EDATE(BP362,1)</f>
        <v>45566</v>
      </c>
      <c r="BR362" s="113">
        <f t="shared" ref="BR362" si="1144">EDATE(BQ362,1)</f>
        <v>45597</v>
      </c>
      <c r="BS362" s="113">
        <f t="shared" ref="BS362" si="1145">EDATE(BR362,1)</f>
        <v>45627</v>
      </c>
      <c r="BT362" s="113">
        <f t="shared" ref="BT362" si="1146">EDATE(BS362,1)</f>
        <v>45658</v>
      </c>
      <c r="BU362" s="113">
        <f t="shared" ref="BU362" si="1147">EDATE(BT362,1)</f>
        <v>45689</v>
      </c>
      <c r="BV362" s="113">
        <f t="shared" ref="BV362" si="1148">EDATE(BU362,1)</f>
        <v>45717</v>
      </c>
      <c r="BW362" s="113">
        <f t="shared" ref="BW362" si="1149">EDATE(BV362,1)</f>
        <v>45748</v>
      </c>
      <c r="BX362" s="113">
        <f t="shared" ref="BX362" si="1150">EDATE(BW362,1)</f>
        <v>45778</v>
      </c>
      <c r="BY362" s="113">
        <f t="shared" ref="BY362" si="1151">EDATE(BX362,1)</f>
        <v>45809</v>
      </c>
      <c r="BZ362" s="113">
        <f t="shared" ref="BZ362" si="1152">EDATE(BY362,1)</f>
        <v>45839</v>
      </c>
      <c r="CA362" s="113">
        <f t="shared" ref="CA362" si="1153">EDATE(BZ362,1)</f>
        <v>45870</v>
      </c>
      <c r="CB362" s="113">
        <f t="shared" ref="CB362" si="1154">EDATE(CA362,1)</f>
        <v>45901</v>
      </c>
      <c r="CC362" s="113">
        <f t="shared" ref="CC362" si="1155">EDATE(CB362,1)</f>
        <v>45931</v>
      </c>
      <c r="CD362" s="113">
        <f t="shared" ref="CD362" si="1156">EDATE(CC362,1)</f>
        <v>45962</v>
      </c>
      <c r="CE362" s="113">
        <f t="shared" ref="CE362" si="1157">EDATE(CD362,1)</f>
        <v>45992</v>
      </c>
      <c r="CF362" s="113">
        <f t="shared" ref="CF362" si="1158">EDATE(CE362,1)</f>
        <v>46023</v>
      </c>
      <c r="CG362" s="113">
        <f t="shared" ref="CG362" si="1159">EDATE(CF362,1)</f>
        <v>46054</v>
      </c>
      <c r="CH362" s="113">
        <f t="shared" ref="CH362" si="1160">EDATE(CG362,1)</f>
        <v>46082</v>
      </c>
      <c r="CI362" s="113">
        <f t="shared" ref="CI362" si="1161">EDATE(CH362,1)</f>
        <v>46113</v>
      </c>
      <c r="CJ362" s="113">
        <f t="shared" ref="CJ362" si="1162">EDATE(CI362,1)</f>
        <v>46143</v>
      </c>
      <c r="CK362" s="113">
        <f t="shared" ref="CK362" si="1163">EDATE(CJ362,1)</f>
        <v>46174</v>
      </c>
      <c r="CL362" s="113">
        <f t="shared" ref="CL362" si="1164">EDATE(CK362,1)</f>
        <v>46204</v>
      </c>
      <c r="CM362" s="113">
        <f t="shared" ref="CM362" si="1165">EDATE(CL362,1)</f>
        <v>46235</v>
      </c>
      <c r="CN362" s="113">
        <f t="shared" ref="CN362" si="1166">EDATE(CM362,1)</f>
        <v>46266</v>
      </c>
      <c r="CO362" s="113">
        <f t="shared" ref="CO362" si="1167">EDATE(CN362,1)</f>
        <v>46296</v>
      </c>
    </row>
    <row r="363" spans="1:96" x14ac:dyDescent="0.15">
      <c r="C363" t="s">
        <v>223</v>
      </c>
      <c r="D363" s="122">
        <f ca="1">IF(D362&gt;EDATE($D$357,12),0,OFFSET($D$361,0,ROUNDDOWN(DATEDIF($D$356,D362,"m")/12,0)))</f>
        <v>2</v>
      </c>
      <c r="E363" s="122">
        <f t="shared" ref="E363:BP363" ca="1" si="1168">IF(E362&gt;EDATE($D$357,12),0,OFFSET($D$361,0,ROUNDDOWN(DATEDIF($D$356,E362,"m")/12,0)))</f>
        <v>2</v>
      </c>
      <c r="F363" s="122">
        <f t="shared" ca="1" si="1168"/>
        <v>2</v>
      </c>
      <c r="G363" s="122">
        <f t="shared" ca="1" si="1168"/>
        <v>2</v>
      </c>
      <c r="H363" s="122">
        <f t="shared" ca="1" si="1168"/>
        <v>2</v>
      </c>
      <c r="I363" s="122">
        <f t="shared" ca="1" si="1168"/>
        <v>2</v>
      </c>
      <c r="J363" s="122">
        <f t="shared" ca="1" si="1168"/>
        <v>2</v>
      </c>
      <c r="K363" s="122">
        <f t="shared" ca="1" si="1168"/>
        <v>2</v>
      </c>
      <c r="L363" s="122">
        <f t="shared" ca="1" si="1168"/>
        <v>2</v>
      </c>
      <c r="M363" s="122">
        <f t="shared" ca="1" si="1168"/>
        <v>2</v>
      </c>
      <c r="N363" s="122">
        <f t="shared" ca="1" si="1168"/>
        <v>2</v>
      </c>
      <c r="O363" s="122">
        <f t="shared" ca="1" si="1168"/>
        <v>2</v>
      </c>
      <c r="P363" s="122">
        <f t="shared" ca="1" si="1168"/>
        <v>2.06</v>
      </c>
      <c r="Q363" s="122">
        <f t="shared" ca="1" si="1168"/>
        <v>2.06</v>
      </c>
      <c r="R363" s="122">
        <f t="shared" ca="1" si="1168"/>
        <v>2.06</v>
      </c>
      <c r="S363" s="122">
        <f t="shared" ca="1" si="1168"/>
        <v>2.06</v>
      </c>
      <c r="T363" s="122">
        <f t="shared" ca="1" si="1168"/>
        <v>2.06</v>
      </c>
      <c r="U363" s="122">
        <f t="shared" ca="1" si="1168"/>
        <v>2.06</v>
      </c>
      <c r="V363" s="122">
        <f t="shared" ca="1" si="1168"/>
        <v>2.06</v>
      </c>
      <c r="W363" s="122">
        <f t="shared" ca="1" si="1168"/>
        <v>2.06</v>
      </c>
      <c r="X363" s="122">
        <f t="shared" ca="1" si="1168"/>
        <v>2.06</v>
      </c>
      <c r="Y363" s="122">
        <f t="shared" ca="1" si="1168"/>
        <v>2.06</v>
      </c>
      <c r="Z363" s="122">
        <f t="shared" ca="1" si="1168"/>
        <v>2.06</v>
      </c>
      <c r="AA363" s="122">
        <f t="shared" ca="1" si="1168"/>
        <v>2.06</v>
      </c>
      <c r="AB363" s="122">
        <f t="shared" ca="1" si="1168"/>
        <v>2.1217999999999999</v>
      </c>
      <c r="AC363" s="122">
        <f t="shared" ca="1" si="1168"/>
        <v>2.1217999999999999</v>
      </c>
      <c r="AD363" s="122">
        <f t="shared" ca="1" si="1168"/>
        <v>2.1217999999999999</v>
      </c>
      <c r="AE363" s="122">
        <f t="shared" ca="1" si="1168"/>
        <v>2.1217999999999999</v>
      </c>
      <c r="AF363" s="122">
        <f t="shared" ca="1" si="1168"/>
        <v>2.1217999999999999</v>
      </c>
      <c r="AG363" s="122">
        <f t="shared" ca="1" si="1168"/>
        <v>2.1217999999999999</v>
      </c>
      <c r="AH363" s="122">
        <f t="shared" ca="1" si="1168"/>
        <v>2.1217999999999999</v>
      </c>
      <c r="AI363" s="122">
        <f t="shared" ca="1" si="1168"/>
        <v>2.1217999999999999</v>
      </c>
      <c r="AJ363" s="122">
        <f t="shared" ca="1" si="1168"/>
        <v>2.1217999999999999</v>
      </c>
      <c r="AK363" s="122">
        <f t="shared" ca="1" si="1168"/>
        <v>2.1217999999999999</v>
      </c>
      <c r="AL363" s="122">
        <f t="shared" ca="1" si="1168"/>
        <v>2.1217999999999999</v>
      </c>
      <c r="AM363" s="122">
        <f t="shared" ca="1" si="1168"/>
        <v>2.1217999999999999</v>
      </c>
      <c r="AN363" s="122">
        <f t="shared" ca="1" si="1168"/>
        <v>2.185454</v>
      </c>
      <c r="AO363" s="122">
        <f t="shared" ca="1" si="1168"/>
        <v>2.185454</v>
      </c>
      <c r="AP363" s="122">
        <f t="shared" ca="1" si="1168"/>
        <v>2.185454</v>
      </c>
      <c r="AQ363" s="122">
        <f t="shared" ca="1" si="1168"/>
        <v>2.185454</v>
      </c>
      <c r="AR363" s="122">
        <f t="shared" ca="1" si="1168"/>
        <v>2.185454</v>
      </c>
      <c r="AS363" s="122">
        <f t="shared" ca="1" si="1168"/>
        <v>2.185454</v>
      </c>
      <c r="AT363" s="122">
        <f t="shared" ca="1" si="1168"/>
        <v>2.185454</v>
      </c>
      <c r="AU363" s="122">
        <f t="shared" ca="1" si="1168"/>
        <v>2.185454</v>
      </c>
      <c r="AV363" s="122">
        <f t="shared" ca="1" si="1168"/>
        <v>0</v>
      </c>
      <c r="AW363" s="122">
        <f t="shared" ca="1" si="1168"/>
        <v>0</v>
      </c>
      <c r="AX363" s="122">
        <f t="shared" ca="1" si="1168"/>
        <v>0</v>
      </c>
      <c r="AY363" s="122">
        <f t="shared" ca="1" si="1168"/>
        <v>0</v>
      </c>
      <c r="AZ363" s="122">
        <f t="shared" ca="1" si="1168"/>
        <v>0</v>
      </c>
      <c r="BA363" s="122">
        <f t="shared" ca="1" si="1168"/>
        <v>0</v>
      </c>
      <c r="BB363" s="122">
        <f t="shared" ca="1" si="1168"/>
        <v>0</v>
      </c>
      <c r="BC363" s="122">
        <f t="shared" ca="1" si="1168"/>
        <v>0</v>
      </c>
      <c r="BD363" s="122">
        <f t="shared" ca="1" si="1168"/>
        <v>0</v>
      </c>
      <c r="BE363" s="122">
        <f t="shared" ca="1" si="1168"/>
        <v>0</v>
      </c>
      <c r="BF363" s="122">
        <f t="shared" ca="1" si="1168"/>
        <v>0</v>
      </c>
      <c r="BG363" s="122">
        <f t="shared" ca="1" si="1168"/>
        <v>0</v>
      </c>
      <c r="BH363" s="122">
        <f t="shared" ca="1" si="1168"/>
        <v>0</v>
      </c>
      <c r="BI363" s="122">
        <f t="shared" ca="1" si="1168"/>
        <v>0</v>
      </c>
      <c r="BJ363" s="122">
        <f t="shared" ca="1" si="1168"/>
        <v>0</v>
      </c>
      <c r="BK363" s="122">
        <f t="shared" ca="1" si="1168"/>
        <v>0</v>
      </c>
      <c r="BL363" s="122">
        <f t="shared" ca="1" si="1168"/>
        <v>0</v>
      </c>
      <c r="BM363" s="122">
        <f t="shared" ca="1" si="1168"/>
        <v>0</v>
      </c>
      <c r="BN363" s="122">
        <f t="shared" ca="1" si="1168"/>
        <v>0</v>
      </c>
      <c r="BO363" s="122">
        <f t="shared" ca="1" si="1168"/>
        <v>0</v>
      </c>
      <c r="BP363" s="122">
        <f t="shared" ca="1" si="1168"/>
        <v>0</v>
      </c>
      <c r="BQ363" s="122">
        <f t="shared" ref="BQ363:CO363" ca="1" si="1169">IF(BQ362&gt;EDATE($D$357,12),0,OFFSET($D$361,0,ROUNDDOWN(DATEDIF($D$356,BQ362,"m")/12,0)))</f>
        <v>0</v>
      </c>
      <c r="BR363" s="122">
        <f t="shared" ca="1" si="1169"/>
        <v>0</v>
      </c>
      <c r="BS363" s="122">
        <f t="shared" ca="1" si="1169"/>
        <v>0</v>
      </c>
      <c r="BT363" s="122">
        <f t="shared" ca="1" si="1169"/>
        <v>0</v>
      </c>
      <c r="BU363" s="122">
        <f t="shared" ca="1" si="1169"/>
        <v>0</v>
      </c>
      <c r="BV363" s="122">
        <f t="shared" ca="1" si="1169"/>
        <v>0</v>
      </c>
      <c r="BW363" s="122">
        <f t="shared" ca="1" si="1169"/>
        <v>0</v>
      </c>
      <c r="BX363" s="122">
        <f t="shared" ca="1" si="1169"/>
        <v>0</v>
      </c>
      <c r="BY363" s="122">
        <f t="shared" ca="1" si="1169"/>
        <v>0</v>
      </c>
      <c r="BZ363" s="122">
        <f t="shared" ca="1" si="1169"/>
        <v>0</v>
      </c>
      <c r="CA363" s="122">
        <f t="shared" ca="1" si="1169"/>
        <v>0</v>
      </c>
      <c r="CB363" s="122">
        <f t="shared" ca="1" si="1169"/>
        <v>0</v>
      </c>
      <c r="CC363" s="122">
        <f t="shared" ca="1" si="1169"/>
        <v>0</v>
      </c>
      <c r="CD363" s="122">
        <f t="shared" ca="1" si="1169"/>
        <v>0</v>
      </c>
      <c r="CE363" s="122">
        <f t="shared" ca="1" si="1169"/>
        <v>0</v>
      </c>
      <c r="CF363" s="122">
        <f t="shared" ca="1" si="1169"/>
        <v>0</v>
      </c>
      <c r="CG363" s="122">
        <f t="shared" ca="1" si="1169"/>
        <v>0</v>
      </c>
      <c r="CH363" s="122">
        <f t="shared" ca="1" si="1169"/>
        <v>0</v>
      </c>
      <c r="CI363" s="122">
        <f t="shared" ca="1" si="1169"/>
        <v>0</v>
      </c>
      <c r="CJ363" s="122">
        <f t="shared" ca="1" si="1169"/>
        <v>0</v>
      </c>
      <c r="CK363" s="122">
        <f t="shared" ca="1" si="1169"/>
        <v>0</v>
      </c>
      <c r="CL363" s="122">
        <f t="shared" ca="1" si="1169"/>
        <v>0</v>
      </c>
      <c r="CM363" s="122">
        <f t="shared" ca="1" si="1169"/>
        <v>0</v>
      </c>
      <c r="CN363" s="122">
        <f t="shared" ca="1" si="1169"/>
        <v>0</v>
      </c>
      <c r="CO363" s="122">
        <f t="shared" ca="1" si="1169"/>
        <v>0</v>
      </c>
    </row>
    <row r="365" spans="1:96" x14ac:dyDescent="0.15">
      <c r="C365" t="s">
        <v>225</v>
      </c>
      <c r="D365" s="112">
        <f ca="1">D363*$D$351*30.42</f>
        <v>60840</v>
      </c>
      <c r="E365" s="112">
        <f t="shared" ref="E365:BP365" ca="1" si="1170">E363*$D$351*30.42</f>
        <v>60840</v>
      </c>
      <c r="F365" s="112">
        <f t="shared" ca="1" si="1170"/>
        <v>60840</v>
      </c>
      <c r="G365" s="112">
        <f t="shared" ca="1" si="1170"/>
        <v>60840</v>
      </c>
      <c r="H365" s="112">
        <f t="shared" ca="1" si="1170"/>
        <v>60840</v>
      </c>
      <c r="I365" s="112">
        <f t="shared" ca="1" si="1170"/>
        <v>60840</v>
      </c>
      <c r="J365" s="112">
        <f t="shared" ca="1" si="1170"/>
        <v>60840</v>
      </c>
      <c r="K365" s="112">
        <f t="shared" ca="1" si="1170"/>
        <v>60840</v>
      </c>
      <c r="L365" s="112">
        <f t="shared" ca="1" si="1170"/>
        <v>60840</v>
      </c>
      <c r="M365" s="112">
        <f t="shared" ca="1" si="1170"/>
        <v>60840</v>
      </c>
      <c r="N365" s="112">
        <f t="shared" ca="1" si="1170"/>
        <v>60840</v>
      </c>
      <c r="O365" s="112">
        <f t="shared" ca="1" si="1170"/>
        <v>60840</v>
      </c>
      <c r="P365" s="112">
        <f t="shared" ca="1" si="1170"/>
        <v>62665.200000000004</v>
      </c>
      <c r="Q365" s="112">
        <f t="shared" ca="1" si="1170"/>
        <v>62665.200000000004</v>
      </c>
      <c r="R365" s="112">
        <f t="shared" ca="1" si="1170"/>
        <v>62665.200000000004</v>
      </c>
      <c r="S365" s="112">
        <f t="shared" ca="1" si="1170"/>
        <v>62665.200000000004</v>
      </c>
      <c r="T365" s="112">
        <f t="shared" ca="1" si="1170"/>
        <v>62665.200000000004</v>
      </c>
      <c r="U365" s="112">
        <f t="shared" ca="1" si="1170"/>
        <v>62665.200000000004</v>
      </c>
      <c r="V365" s="112">
        <f t="shared" ca="1" si="1170"/>
        <v>62665.200000000004</v>
      </c>
      <c r="W365" s="112">
        <f t="shared" ca="1" si="1170"/>
        <v>62665.200000000004</v>
      </c>
      <c r="X365" s="112">
        <f t="shared" ca="1" si="1170"/>
        <v>62665.200000000004</v>
      </c>
      <c r="Y365" s="112">
        <f t="shared" ca="1" si="1170"/>
        <v>62665.200000000004</v>
      </c>
      <c r="Z365" s="112">
        <f t="shared" ca="1" si="1170"/>
        <v>62665.200000000004</v>
      </c>
      <c r="AA365" s="112">
        <f t="shared" ca="1" si="1170"/>
        <v>62665.200000000004</v>
      </c>
      <c r="AB365" s="112">
        <f t="shared" ca="1" si="1170"/>
        <v>64545.155999999995</v>
      </c>
      <c r="AC365" s="112">
        <f t="shared" ca="1" si="1170"/>
        <v>64545.155999999995</v>
      </c>
      <c r="AD365" s="112">
        <f t="shared" ca="1" si="1170"/>
        <v>64545.155999999995</v>
      </c>
      <c r="AE365" s="112">
        <f t="shared" ca="1" si="1170"/>
        <v>64545.155999999995</v>
      </c>
      <c r="AF365" s="112">
        <f t="shared" ca="1" si="1170"/>
        <v>64545.155999999995</v>
      </c>
      <c r="AG365" s="112">
        <f t="shared" ca="1" si="1170"/>
        <v>64545.155999999995</v>
      </c>
      <c r="AH365" s="112">
        <f t="shared" ca="1" si="1170"/>
        <v>64545.155999999995</v>
      </c>
      <c r="AI365" s="112">
        <f t="shared" ca="1" si="1170"/>
        <v>64545.155999999995</v>
      </c>
      <c r="AJ365" s="112">
        <f t="shared" ca="1" si="1170"/>
        <v>64545.155999999995</v>
      </c>
      <c r="AK365" s="112">
        <f t="shared" ca="1" si="1170"/>
        <v>64545.155999999995</v>
      </c>
      <c r="AL365" s="112">
        <f t="shared" ca="1" si="1170"/>
        <v>64545.155999999995</v>
      </c>
      <c r="AM365" s="112">
        <f t="shared" ca="1" si="1170"/>
        <v>64545.155999999995</v>
      </c>
      <c r="AN365" s="112">
        <f t="shared" ca="1" si="1170"/>
        <v>66481.510680000007</v>
      </c>
      <c r="AO365" s="112">
        <f t="shared" ca="1" si="1170"/>
        <v>66481.510680000007</v>
      </c>
      <c r="AP365" s="112">
        <f t="shared" ca="1" si="1170"/>
        <v>66481.510680000007</v>
      </c>
      <c r="AQ365" s="112">
        <f t="shared" ca="1" si="1170"/>
        <v>66481.510680000007</v>
      </c>
      <c r="AR365" s="112">
        <f t="shared" ca="1" si="1170"/>
        <v>66481.510680000007</v>
      </c>
      <c r="AS365" s="112">
        <f t="shared" ca="1" si="1170"/>
        <v>66481.510680000007</v>
      </c>
      <c r="AT365" s="112">
        <f t="shared" ca="1" si="1170"/>
        <v>66481.510680000007</v>
      </c>
      <c r="AU365" s="112">
        <f t="shared" ca="1" si="1170"/>
        <v>66481.510680000007</v>
      </c>
      <c r="AV365" s="112">
        <f t="shared" ca="1" si="1170"/>
        <v>0</v>
      </c>
      <c r="AW365" s="112">
        <f t="shared" ca="1" si="1170"/>
        <v>0</v>
      </c>
      <c r="AX365" s="112">
        <f t="shared" ca="1" si="1170"/>
        <v>0</v>
      </c>
      <c r="AY365" s="112">
        <f t="shared" ca="1" si="1170"/>
        <v>0</v>
      </c>
      <c r="AZ365" s="112">
        <f t="shared" ca="1" si="1170"/>
        <v>0</v>
      </c>
      <c r="BA365" s="112">
        <f t="shared" ca="1" si="1170"/>
        <v>0</v>
      </c>
      <c r="BB365" s="112">
        <f t="shared" ca="1" si="1170"/>
        <v>0</v>
      </c>
      <c r="BC365" s="112">
        <f t="shared" ca="1" si="1170"/>
        <v>0</v>
      </c>
      <c r="BD365" s="112">
        <f t="shared" ca="1" si="1170"/>
        <v>0</v>
      </c>
      <c r="BE365" s="112">
        <f t="shared" ca="1" si="1170"/>
        <v>0</v>
      </c>
      <c r="BF365" s="112">
        <f t="shared" ca="1" si="1170"/>
        <v>0</v>
      </c>
      <c r="BG365" s="112">
        <f t="shared" ca="1" si="1170"/>
        <v>0</v>
      </c>
      <c r="BH365" s="112">
        <f t="shared" ca="1" si="1170"/>
        <v>0</v>
      </c>
      <c r="BI365" s="112">
        <f t="shared" ca="1" si="1170"/>
        <v>0</v>
      </c>
      <c r="BJ365" s="112">
        <f t="shared" ca="1" si="1170"/>
        <v>0</v>
      </c>
      <c r="BK365" s="112">
        <f t="shared" ca="1" si="1170"/>
        <v>0</v>
      </c>
      <c r="BL365" s="112">
        <f t="shared" ca="1" si="1170"/>
        <v>0</v>
      </c>
      <c r="BM365" s="112">
        <f t="shared" ca="1" si="1170"/>
        <v>0</v>
      </c>
      <c r="BN365" s="112">
        <f t="shared" ca="1" si="1170"/>
        <v>0</v>
      </c>
      <c r="BO365" s="112">
        <f t="shared" ca="1" si="1170"/>
        <v>0</v>
      </c>
      <c r="BP365" s="112">
        <f t="shared" ca="1" si="1170"/>
        <v>0</v>
      </c>
      <c r="BQ365" s="112">
        <f t="shared" ref="BQ365:CO365" ca="1" si="1171">BQ363*$D$351*30.42</f>
        <v>0</v>
      </c>
      <c r="BR365" s="112">
        <f t="shared" ca="1" si="1171"/>
        <v>0</v>
      </c>
      <c r="BS365" s="112">
        <f t="shared" ca="1" si="1171"/>
        <v>0</v>
      </c>
      <c r="BT365" s="112">
        <f t="shared" ca="1" si="1171"/>
        <v>0</v>
      </c>
      <c r="BU365" s="112">
        <f t="shared" ca="1" si="1171"/>
        <v>0</v>
      </c>
      <c r="BV365" s="112">
        <f t="shared" ca="1" si="1171"/>
        <v>0</v>
      </c>
      <c r="BW365" s="112">
        <f t="shared" ca="1" si="1171"/>
        <v>0</v>
      </c>
      <c r="BX365" s="112">
        <f t="shared" ca="1" si="1171"/>
        <v>0</v>
      </c>
      <c r="BY365" s="112">
        <f t="shared" ca="1" si="1171"/>
        <v>0</v>
      </c>
      <c r="BZ365" s="112">
        <f t="shared" ca="1" si="1171"/>
        <v>0</v>
      </c>
      <c r="CA365" s="112">
        <f t="shared" ca="1" si="1171"/>
        <v>0</v>
      </c>
      <c r="CB365" s="112">
        <f t="shared" ca="1" si="1171"/>
        <v>0</v>
      </c>
      <c r="CC365" s="112">
        <f t="shared" ca="1" si="1171"/>
        <v>0</v>
      </c>
      <c r="CD365" s="112">
        <f t="shared" ca="1" si="1171"/>
        <v>0</v>
      </c>
      <c r="CE365" s="112">
        <f t="shared" ca="1" si="1171"/>
        <v>0</v>
      </c>
      <c r="CF365" s="112">
        <f t="shared" ca="1" si="1171"/>
        <v>0</v>
      </c>
      <c r="CG365" s="112">
        <f t="shared" ca="1" si="1171"/>
        <v>0</v>
      </c>
      <c r="CH365" s="112">
        <f t="shared" ca="1" si="1171"/>
        <v>0</v>
      </c>
      <c r="CI365" s="112">
        <f t="shared" ca="1" si="1171"/>
        <v>0</v>
      </c>
      <c r="CJ365" s="112">
        <f t="shared" ca="1" si="1171"/>
        <v>0</v>
      </c>
      <c r="CK365" s="112">
        <f t="shared" ca="1" si="1171"/>
        <v>0</v>
      </c>
      <c r="CL365" s="112">
        <f t="shared" ca="1" si="1171"/>
        <v>0</v>
      </c>
      <c r="CM365" s="112">
        <f t="shared" ca="1" si="1171"/>
        <v>0</v>
      </c>
      <c r="CN365" s="112">
        <f t="shared" ca="1" si="1171"/>
        <v>0</v>
      </c>
      <c r="CO365" s="112">
        <f t="shared" ca="1" si="1171"/>
        <v>0</v>
      </c>
    </row>
    <row r="366" spans="1:96" x14ac:dyDescent="0.15">
      <c r="C366" t="s">
        <v>220</v>
      </c>
      <c r="D366" s="112">
        <f ca="1">D365*D355</f>
        <v>51714</v>
      </c>
      <c r="E366" s="112">
        <f t="shared" ref="E366:BP366" ca="1" si="1172">E365*E355</f>
        <v>51714</v>
      </c>
      <c r="F366" s="112">
        <f t="shared" ca="1" si="1172"/>
        <v>51714</v>
      </c>
      <c r="G366" s="112">
        <f t="shared" ca="1" si="1172"/>
        <v>51714</v>
      </c>
      <c r="H366" s="112">
        <f t="shared" ca="1" si="1172"/>
        <v>51714</v>
      </c>
      <c r="I366" s="112">
        <f t="shared" ca="1" si="1172"/>
        <v>51714</v>
      </c>
      <c r="J366" s="112">
        <f t="shared" ca="1" si="1172"/>
        <v>51714</v>
      </c>
      <c r="K366" s="112">
        <f t="shared" ca="1" si="1172"/>
        <v>51714</v>
      </c>
      <c r="L366" s="112">
        <f t="shared" ca="1" si="1172"/>
        <v>51714</v>
      </c>
      <c r="M366" s="112">
        <f t="shared" ca="1" si="1172"/>
        <v>51714</v>
      </c>
      <c r="N366" s="112">
        <f t="shared" ca="1" si="1172"/>
        <v>51714</v>
      </c>
      <c r="O366" s="112">
        <f t="shared" ca="1" si="1172"/>
        <v>51714</v>
      </c>
      <c r="P366" s="112">
        <f t="shared" ca="1" si="1172"/>
        <v>40732.380000000005</v>
      </c>
      <c r="Q366" s="112">
        <f t="shared" ca="1" si="1172"/>
        <v>40732.380000000005</v>
      </c>
      <c r="R366" s="112">
        <f t="shared" ca="1" si="1172"/>
        <v>40732.380000000005</v>
      </c>
      <c r="S366" s="112">
        <f t="shared" ca="1" si="1172"/>
        <v>40732.380000000005</v>
      </c>
      <c r="T366" s="112">
        <f t="shared" ca="1" si="1172"/>
        <v>40732.380000000005</v>
      </c>
      <c r="U366" s="112">
        <f t="shared" ca="1" si="1172"/>
        <v>40732.380000000005</v>
      </c>
      <c r="V366" s="112">
        <f t="shared" ca="1" si="1172"/>
        <v>40732.380000000005</v>
      </c>
      <c r="W366" s="112">
        <f t="shared" ca="1" si="1172"/>
        <v>40732.380000000005</v>
      </c>
      <c r="X366" s="112">
        <f t="shared" ca="1" si="1172"/>
        <v>40732.380000000005</v>
      </c>
      <c r="Y366" s="112">
        <f t="shared" ca="1" si="1172"/>
        <v>40732.380000000005</v>
      </c>
      <c r="Z366" s="112">
        <f t="shared" ca="1" si="1172"/>
        <v>40732.380000000005</v>
      </c>
      <c r="AA366" s="112">
        <f t="shared" ca="1" si="1172"/>
        <v>40732.380000000005</v>
      </c>
      <c r="AB366" s="112">
        <f t="shared" ca="1" si="1172"/>
        <v>58090.640399999997</v>
      </c>
      <c r="AC366" s="112">
        <f t="shared" ca="1" si="1172"/>
        <v>58090.640399999997</v>
      </c>
      <c r="AD366" s="112">
        <f t="shared" ca="1" si="1172"/>
        <v>58090.640399999997</v>
      </c>
      <c r="AE366" s="112">
        <f t="shared" ca="1" si="1172"/>
        <v>58090.640399999997</v>
      </c>
      <c r="AF366" s="112">
        <f t="shared" ca="1" si="1172"/>
        <v>58090.640399999997</v>
      </c>
      <c r="AG366" s="112">
        <f t="shared" ca="1" si="1172"/>
        <v>58090.640399999997</v>
      </c>
      <c r="AH366" s="112">
        <f t="shared" ca="1" si="1172"/>
        <v>58090.640399999997</v>
      </c>
      <c r="AI366" s="112">
        <f t="shared" ca="1" si="1172"/>
        <v>58090.640399999997</v>
      </c>
      <c r="AJ366" s="112">
        <f t="shared" ca="1" si="1172"/>
        <v>58090.640399999997</v>
      </c>
      <c r="AK366" s="112">
        <f t="shared" ca="1" si="1172"/>
        <v>58090.640399999997</v>
      </c>
      <c r="AL366" s="112">
        <f t="shared" ca="1" si="1172"/>
        <v>58090.640399999997</v>
      </c>
      <c r="AM366" s="112">
        <f t="shared" ca="1" si="1172"/>
        <v>58090.640399999997</v>
      </c>
      <c r="AN366" s="112">
        <f t="shared" ca="1" si="1172"/>
        <v>49861.133010000005</v>
      </c>
      <c r="AO366" s="112">
        <f t="shared" ca="1" si="1172"/>
        <v>49861.133010000005</v>
      </c>
      <c r="AP366" s="112">
        <f t="shared" ca="1" si="1172"/>
        <v>49861.133010000005</v>
      </c>
      <c r="AQ366" s="112">
        <f t="shared" ca="1" si="1172"/>
        <v>49861.133010000005</v>
      </c>
      <c r="AR366" s="112">
        <f t="shared" ca="1" si="1172"/>
        <v>49861.133010000005</v>
      </c>
      <c r="AS366" s="112">
        <f t="shared" ca="1" si="1172"/>
        <v>49861.133010000005</v>
      </c>
      <c r="AT366" s="112">
        <f t="shared" ca="1" si="1172"/>
        <v>49861.133010000005</v>
      </c>
      <c r="AU366" s="112">
        <f t="shared" ca="1" si="1172"/>
        <v>49861.133010000005</v>
      </c>
      <c r="AV366" s="112">
        <f t="shared" ca="1" si="1172"/>
        <v>0</v>
      </c>
      <c r="AW366" s="112">
        <f t="shared" ca="1" si="1172"/>
        <v>0</v>
      </c>
      <c r="AX366" s="112">
        <f t="shared" ca="1" si="1172"/>
        <v>0</v>
      </c>
      <c r="AY366" s="112">
        <f t="shared" ca="1" si="1172"/>
        <v>0</v>
      </c>
      <c r="AZ366" s="112">
        <f t="shared" ca="1" si="1172"/>
        <v>0</v>
      </c>
      <c r="BA366" s="112">
        <f t="shared" ca="1" si="1172"/>
        <v>0</v>
      </c>
      <c r="BB366" s="112">
        <f t="shared" ca="1" si="1172"/>
        <v>0</v>
      </c>
      <c r="BC366" s="112">
        <f t="shared" ca="1" si="1172"/>
        <v>0</v>
      </c>
      <c r="BD366" s="112">
        <f t="shared" ca="1" si="1172"/>
        <v>0</v>
      </c>
      <c r="BE366" s="112">
        <f t="shared" ca="1" si="1172"/>
        <v>0</v>
      </c>
      <c r="BF366" s="112">
        <f t="shared" ca="1" si="1172"/>
        <v>0</v>
      </c>
      <c r="BG366" s="112">
        <f t="shared" ca="1" si="1172"/>
        <v>0</v>
      </c>
      <c r="BH366" s="112">
        <f t="shared" ca="1" si="1172"/>
        <v>0</v>
      </c>
      <c r="BI366" s="112">
        <f t="shared" ca="1" si="1172"/>
        <v>0</v>
      </c>
      <c r="BJ366" s="112">
        <f t="shared" ca="1" si="1172"/>
        <v>0</v>
      </c>
      <c r="BK366" s="112">
        <f t="shared" ca="1" si="1172"/>
        <v>0</v>
      </c>
      <c r="BL366" s="112">
        <f t="shared" ca="1" si="1172"/>
        <v>0</v>
      </c>
      <c r="BM366" s="112">
        <f t="shared" ca="1" si="1172"/>
        <v>0</v>
      </c>
      <c r="BN366" s="112">
        <f t="shared" ca="1" si="1172"/>
        <v>0</v>
      </c>
      <c r="BO366" s="112">
        <f t="shared" ca="1" si="1172"/>
        <v>0</v>
      </c>
      <c r="BP366" s="112">
        <f t="shared" ca="1" si="1172"/>
        <v>0</v>
      </c>
      <c r="BQ366" s="112">
        <f t="shared" ref="BQ366:CO366" ca="1" si="1173">BQ365*BQ355</f>
        <v>0</v>
      </c>
      <c r="BR366" s="112">
        <f t="shared" ca="1" si="1173"/>
        <v>0</v>
      </c>
      <c r="BS366" s="112">
        <f t="shared" ca="1" si="1173"/>
        <v>0</v>
      </c>
      <c r="BT366" s="112">
        <f t="shared" ca="1" si="1173"/>
        <v>0</v>
      </c>
      <c r="BU366" s="112">
        <f t="shared" ca="1" si="1173"/>
        <v>0</v>
      </c>
      <c r="BV366" s="112">
        <f t="shared" ca="1" si="1173"/>
        <v>0</v>
      </c>
      <c r="BW366" s="112">
        <f t="shared" ca="1" si="1173"/>
        <v>0</v>
      </c>
      <c r="BX366" s="112">
        <f t="shared" ca="1" si="1173"/>
        <v>0</v>
      </c>
      <c r="BY366" s="112">
        <f t="shared" ca="1" si="1173"/>
        <v>0</v>
      </c>
      <c r="BZ366" s="112">
        <f t="shared" ca="1" si="1173"/>
        <v>0</v>
      </c>
      <c r="CA366" s="112">
        <f t="shared" ca="1" si="1173"/>
        <v>0</v>
      </c>
      <c r="CB366" s="112">
        <f t="shared" ca="1" si="1173"/>
        <v>0</v>
      </c>
      <c r="CC366" s="112">
        <f t="shared" ca="1" si="1173"/>
        <v>0</v>
      </c>
      <c r="CD366" s="112">
        <f t="shared" ca="1" si="1173"/>
        <v>0</v>
      </c>
      <c r="CE366" s="112">
        <f t="shared" ca="1" si="1173"/>
        <v>0</v>
      </c>
      <c r="CF366" s="112">
        <f t="shared" ca="1" si="1173"/>
        <v>0</v>
      </c>
      <c r="CG366" s="112">
        <f t="shared" ca="1" si="1173"/>
        <v>0</v>
      </c>
      <c r="CH366" s="112">
        <f t="shared" ca="1" si="1173"/>
        <v>0</v>
      </c>
      <c r="CI366" s="112">
        <f t="shared" ca="1" si="1173"/>
        <v>0</v>
      </c>
      <c r="CJ366" s="112">
        <f t="shared" ca="1" si="1173"/>
        <v>0</v>
      </c>
      <c r="CK366" s="112">
        <f t="shared" ca="1" si="1173"/>
        <v>0</v>
      </c>
      <c r="CL366" s="112">
        <f t="shared" ca="1" si="1173"/>
        <v>0</v>
      </c>
      <c r="CM366" s="112">
        <f t="shared" ca="1" si="1173"/>
        <v>0</v>
      </c>
      <c r="CN366" s="112">
        <f t="shared" ca="1" si="1173"/>
        <v>0</v>
      </c>
      <c r="CO366" s="112">
        <f t="shared" ca="1" si="1173"/>
        <v>0</v>
      </c>
    </row>
    <row r="368" spans="1:96" s="78" customFormat="1" x14ac:dyDescent="0.15">
      <c r="A368" s="78" t="s">
        <v>226</v>
      </c>
      <c r="D368" s="89"/>
    </row>
    <row r="369" spans="1:93" x14ac:dyDescent="0.15">
      <c r="A369" t="s">
        <v>27</v>
      </c>
      <c r="B369" s="2" t="s">
        <v>153</v>
      </c>
      <c r="C369" t="s">
        <v>227</v>
      </c>
      <c r="D369" s="98">
        <v>100</v>
      </c>
    </row>
    <row r="370" spans="1:93" x14ac:dyDescent="0.15">
      <c r="C370" t="s">
        <v>118</v>
      </c>
      <c r="D370" s="90">
        <v>10</v>
      </c>
    </row>
    <row r="371" spans="1:93" x14ac:dyDescent="0.15">
      <c r="C371" t="s">
        <v>28</v>
      </c>
      <c r="D371" s="109">
        <v>0.03</v>
      </c>
    </row>
    <row r="372" spans="1:93" x14ac:dyDescent="0.15">
      <c r="C372" t="s">
        <v>27</v>
      </c>
      <c r="D372" s="109">
        <v>0.02</v>
      </c>
    </row>
    <row r="373" spans="1:93" x14ac:dyDescent="0.15">
      <c r="C373" t="s">
        <v>89</v>
      </c>
      <c r="D373" s="104">
        <v>43586</v>
      </c>
    </row>
    <row r="374" spans="1:93" x14ac:dyDescent="0.15">
      <c r="C374" t="s">
        <v>214</v>
      </c>
      <c r="D374" s="104">
        <v>44531</v>
      </c>
    </row>
    <row r="376" spans="1:93" x14ac:dyDescent="0.15">
      <c r="B376" t="s">
        <v>152</v>
      </c>
      <c r="C376" s="2" t="s">
        <v>183</v>
      </c>
      <c r="D376" s="113">
        <f>D373</f>
        <v>43586</v>
      </c>
      <c r="E376" s="113">
        <f>EDATE(D376,1)</f>
        <v>43617</v>
      </c>
      <c r="F376" s="113">
        <f t="shared" ref="F376" si="1174">EDATE(E376,1)</f>
        <v>43647</v>
      </c>
      <c r="G376" s="113">
        <f t="shared" ref="G376" si="1175">EDATE(F376,1)</f>
        <v>43678</v>
      </c>
      <c r="H376" s="113">
        <f t="shared" ref="H376" si="1176">EDATE(G376,1)</f>
        <v>43709</v>
      </c>
      <c r="I376" s="113">
        <f t="shared" ref="I376" si="1177">EDATE(H376,1)</f>
        <v>43739</v>
      </c>
      <c r="J376" s="113">
        <f t="shared" ref="J376" si="1178">EDATE(I376,1)</f>
        <v>43770</v>
      </c>
      <c r="K376" s="113">
        <f t="shared" ref="K376" si="1179">EDATE(J376,1)</f>
        <v>43800</v>
      </c>
      <c r="L376" s="113">
        <f t="shared" ref="L376" si="1180">EDATE(K376,1)</f>
        <v>43831</v>
      </c>
      <c r="M376" s="113">
        <f t="shared" ref="M376" si="1181">EDATE(L376,1)</f>
        <v>43862</v>
      </c>
      <c r="N376" s="113">
        <f t="shared" ref="N376" si="1182">EDATE(M376,1)</f>
        <v>43891</v>
      </c>
      <c r="O376" s="113">
        <f t="shared" ref="O376" si="1183">EDATE(N376,1)</f>
        <v>43922</v>
      </c>
      <c r="P376" s="113">
        <f t="shared" ref="P376" si="1184">EDATE(O376,1)</f>
        <v>43952</v>
      </c>
      <c r="Q376" s="113">
        <f t="shared" ref="Q376" si="1185">EDATE(P376,1)</f>
        <v>43983</v>
      </c>
      <c r="R376" s="113">
        <f t="shared" ref="R376" si="1186">EDATE(Q376,1)</f>
        <v>44013</v>
      </c>
      <c r="S376" s="113">
        <f t="shared" ref="S376" si="1187">EDATE(R376,1)</f>
        <v>44044</v>
      </c>
      <c r="T376" s="113">
        <f t="shared" ref="T376" si="1188">EDATE(S376,1)</f>
        <v>44075</v>
      </c>
      <c r="U376" s="113">
        <f t="shared" ref="U376" si="1189">EDATE(T376,1)</f>
        <v>44105</v>
      </c>
      <c r="V376" s="113">
        <f t="shared" ref="V376" si="1190">EDATE(U376,1)</f>
        <v>44136</v>
      </c>
      <c r="W376" s="113">
        <f t="shared" ref="W376" si="1191">EDATE(V376,1)</f>
        <v>44166</v>
      </c>
      <c r="X376" s="113">
        <f t="shared" ref="X376" si="1192">EDATE(W376,1)</f>
        <v>44197</v>
      </c>
      <c r="Y376" s="113">
        <f t="shared" ref="Y376" si="1193">EDATE(X376,1)</f>
        <v>44228</v>
      </c>
      <c r="Z376" s="113">
        <f t="shared" ref="Z376" si="1194">EDATE(Y376,1)</f>
        <v>44256</v>
      </c>
      <c r="AA376" s="113">
        <f t="shared" ref="AA376" si="1195">EDATE(Z376,1)</f>
        <v>44287</v>
      </c>
      <c r="AB376" s="113">
        <f t="shared" ref="AB376" si="1196">EDATE(AA376,1)</f>
        <v>44317</v>
      </c>
      <c r="AC376" s="113">
        <f t="shared" ref="AC376" si="1197">EDATE(AB376,1)</f>
        <v>44348</v>
      </c>
      <c r="AD376" s="113">
        <f t="shared" ref="AD376" si="1198">EDATE(AC376,1)</f>
        <v>44378</v>
      </c>
      <c r="AE376" s="113">
        <f t="shared" ref="AE376" si="1199">EDATE(AD376,1)</f>
        <v>44409</v>
      </c>
      <c r="AF376" s="113">
        <f t="shared" ref="AF376" si="1200">EDATE(AE376,1)</f>
        <v>44440</v>
      </c>
      <c r="AG376" s="113">
        <f t="shared" ref="AG376" si="1201">EDATE(AF376,1)</f>
        <v>44470</v>
      </c>
      <c r="AH376" s="113">
        <f t="shared" ref="AH376" si="1202">EDATE(AG376,1)</f>
        <v>44501</v>
      </c>
      <c r="AI376" s="113">
        <f t="shared" ref="AI376" si="1203">EDATE(AH376,1)</f>
        <v>44531</v>
      </c>
      <c r="AJ376" s="113">
        <f t="shared" ref="AJ376" si="1204">EDATE(AI376,1)</f>
        <v>44562</v>
      </c>
      <c r="AK376" s="113">
        <f t="shared" ref="AK376" si="1205">EDATE(AJ376,1)</f>
        <v>44593</v>
      </c>
      <c r="AL376" s="113">
        <f t="shared" ref="AL376" si="1206">EDATE(AK376,1)</f>
        <v>44621</v>
      </c>
      <c r="AM376" s="113">
        <f t="shared" ref="AM376" si="1207">EDATE(AL376,1)</f>
        <v>44652</v>
      </c>
      <c r="AN376" s="113">
        <f t="shared" ref="AN376" si="1208">EDATE(AM376,1)</f>
        <v>44682</v>
      </c>
      <c r="AO376" s="113">
        <f t="shared" ref="AO376" si="1209">EDATE(AN376,1)</f>
        <v>44713</v>
      </c>
      <c r="AP376" s="113">
        <f t="shared" ref="AP376" si="1210">EDATE(AO376,1)</f>
        <v>44743</v>
      </c>
      <c r="AQ376" s="113">
        <f t="shared" ref="AQ376" si="1211">EDATE(AP376,1)</f>
        <v>44774</v>
      </c>
      <c r="AR376" s="113">
        <f t="shared" ref="AR376" si="1212">EDATE(AQ376,1)</f>
        <v>44805</v>
      </c>
      <c r="AS376" s="113">
        <f t="shared" ref="AS376" si="1213">EDATE(AR376,1)</f>
        <v>44835</v>
      </c>
      <c r="AT376" s="113">
        <f t="shared" ref="AT376" si="1214">EDATE(AS376,1)</f>
        <v>44866</v>
      </c>
      <c r="AU376" s="113">
        <f t="shared" ref="AU376" si="1215">EDATE(AT376,1)</f>
        <v>44896</v>
      </c>
      <c r="AV376" s="113">
        <f t="shared" ref="AV376" si="1216">EDATE(AU376,1)</f>
        <v>44927</v>
      </c>
      <c r="AW376" s="113">
        <f t="shared" ref="AW376" si="1217">EDATE(AV376,1)</f>
        <v>44958</v>
      </c>
      <c r="AX376" s="113">
        <f t="shared" ref="AX376" si="1218">EDATE(AW376,1)</f>
        <v>44986</v>
      </c>
      <c r="AY376" s="113">
        <f t="shared" ref="AY376" si="1219">EDATE(AX376,1)</f>
        <v>45017</v>
      </c>
      <c r="AZ376" s="113">
        <f t="shared" ref="AZ376" si="1220">EDATE(AY376,1)</f>
        <v>45047</v>
      </c>
      <c r="BA376" s="113">
        <f t="shared" ref="BA376" si="1221">EDATE(AZ376,1)</f>
        <v>45078</v>
      </c>
      <c r="BB376" s="113">
        <f t="shared" ref="BB376" si="1222">EDATE(BA376,1)</f>
        <v>45108</v>
      </c>
      <c r="BC376" s="113">
        <f t="shared" ref="BC376" si="1223">EDATE(BB376,1)</f>
        <v>45139</v>
      </c>
      <c r="BD376" s="113">
        <f t="shared" ref="BD376" si="1224">EDATE(BC376,1)</f>
        <v>45170</v>
      </c>
      <c r="BE376" s="113">
        <f t="shared" ref="BE376" si="1225">EDATE(BD376,1)</f>
        <v>45200</v>
      </c>
      <c r="BF376" s="113">
        <f t="shared" ref="BF376" si="1226">EDATE(BE376,1)</f>
        <v>45231</v>
      </c>
      <c r="BG376" s="113">
        <f t="shared" ref="BG376" si="1227">EDATE(BF376,1)</f>
        <v>45261</v>
      </c>
      <c r="BH376" s="113">
        <f t="shared" ref="BH376" si="1228">EDATE(BG376,1)</f>
        <v>45292</v>
      </c>
      <c r="BI376" s="113">
        <f t="shared" ref="BI376" si="1229">EDATE(BH376,1)</f>
        <v>45323</v>
      </c>
      <c r="BJ376" s="113">
        <f t="shared" ref="BJ376" si="1230">EDATE(BI376,1)</f>
        <v>45352</v>
      </c>
      <c r="BK376" s="113">
        <f t="shared" ref="BK376" si="1231">EDATE(BJ376,1)</f>
        <v>45383</v>
      </c>
      <c r="BL376" s="113">
        <f t="shared" ref="BL376" si="1232">EDATE(BK376,1)</f>
        <v>45413</v>
      </c>
      <c r="BM376" s="113">
        <f t="shared" ref="BM376" si="1233">EDATE(BL376,1)</f>
        <v>45444</v>
      </c>
      <c r="BN376" s="113">
        <f t="shared" ref="BN376" si="1234">EDATE(BM376,1)</f>
        <v>45474</v>
      </c>
      <c r="BO376" s="113">
        <f t="shared" ref="BO376" si="1235">EDATE(BN376,1)</f>
        <v>45505</v>
      </c>
      <c r="BP376" s="113">
        <f t="shared" ref="BP376" si="1236">EDATE(BO376,1)</f>
        <v>45536</v>
      </c>
      <c r="BQ376" s="113">
        <f t="shared" ref="BQ376" si="1237">EDATE(BP376,1)</f>
        <v>45566</v>
      </c>
      <c r="BR376" s="113">
        <f t="shared" ref="BR376" si="1238">EDATE(BQ376,1)</f>
        <v>45597</v>
      </c>
      <c r="BS376" s="113">
        <f t="shared" ref="BS376" si="1239">EDATE(BR376,1)</f>
        <v>45627</v>
      </c>
      <c r="BT376" s="113">
        <f t="shared" ref="BT376" si="1240">EDATE(BS376,1)</f>
        <v>45658</v>
      </c>
      <c r="BU376" s="113">
        <f t="shared" ref="BU376" si="1241">EDATE(BT376,1)</f>
        <v>45689</v>
      </c>
      <c r="BV376" s="113">
        <f t="shared" ref="BV376" si="1242">EDATE(BU376,1)</f>
        <v>45717</v>
      </c>
      <c r="BW376" s="113">
        <f t="shared" ref="BW376" si="1243">EDATE(BV376,1)</f>
        <v>45748</v>
      </c>
      <c r="BX376" s="113">
        <f t="shared" ref="BX376" si="1244">EDATE(BW376,1)</f>
        <v>45778</v>
      </c>
      <c r="BY376" s="113">
        <f t="shared" ref="BY376" si="1245">EDATE(BX376,1)</f>
        <v>45809</v>
      </c>
      <c r="BZ376" s="113">
        <f t="shared" ref="BZ376" si="1246">EDATE(BY376,1)</f>
        <v>45839</v>
      </c>
      <c r="CA376" s="113">
        <f t="shared" ref="CA376" si="1247">EDATE(BZ376,1)</f>
        <v>45870</v>
      </c>
      <c r="CB376" s="113">
        <f t="shared" ref="CB376" si="1248">EDATE(CA376,1)</f>
        <v>45901</v>
      </c>
      <c r="CC376" s="113">
        <f t="shared" ref="CC376" si="1249">EDATE(CB376,1)</f>
        <v>45931</v>
      </c>
      <c r="CD376" s="113">
        <f t="shared" ref="CD376" si="1250">EDATE(CC376,1)</f>
        <v>45962</v>
      </c>
      <c r="CE376" s="113">
        <f t="shared" ref="CE376" si="1251">EDATE(CD376,1)</f>
        <v>45992</v>
      </c>
      <c r="CF376" s="113">
        <f t="shared" ref="CF376" si="1252">EDATE(CE376,1)</f>
        <v>46023</v>
      </c>
      <c r="CG376" s="113">
        <f t="shared" ref="CG376" si="1253">EDATE(CF376,1)</f>
        <v>46054</v>
      </c>
      <c r="CH376" s="113">
        <f t="shared" ref="CH376" si="1254">EDATE(CG376,1)</f>
        <v>46082</v>
      </c>
      <c r="CI376" s="113">
        <f t="shared" ref="CI376" si="1255">EDATE(CH376,1)</f>
        <v>46113</v>
      </c>
      <c r="CJ376" s="113">
        <f t="shared" ref="CJ376" si="1256">EDATE(CI376,1)</f>
        <v>46143</v>
      </c>
      <c r="CK376" s="113">
        <f t="shared" ref="CK376" si="1257">EDATE(CJ376,1)</f>
        <v>46174</v>
      </c>
      <c r="CL376" s="113">
        <f t="shared" ref="CL376" si="1258">EDATE(CK376,1)</f>
        <v>46204</v>
      </c>
      <c r="CM376" s="113">
        <f t="shared" ref="CM376" si="1259">EDATE(CL376,1)</f>
        <v>46235</v>
      </c>
      <c r="CN376" s="113">
        <f t="shared" ref="CN376" si="1260">EDATE(CM376,1)</f>
        <v>46266</v>
      </c>
      <c r="CO376" s="113">
        <f t="shared" ref="CO376" si="1261">EDATE(CN376,1)</f>
        <v>46296</v>
      </c>
    </row>
    <row r="377" spans="1:93" x14ac:dyDescent="0.15">
      <c r="C377" t="s">
        <v>223</v>
      </c>
      <c r="D377" s="122">
        <f>IF(D376&gt;EDATE($D$374,12),0,$D$369*$D$370*(1+$D$372)^ROUNDDOWN(DATEDIF($D$373,D376,"m")/12,0)*$D$371)</f>
        <v>30</v>
      </c>
      <c r="E377" s="122">
        <f t="shared" ref="E377:M377" si="1262">IF(E376&gt;EDATE($D$374,12),0,$D$369*$D$370*(1+$D$372)^ROUNDDOWN(DATEDIF($D$373,E376,"m")/12,0)*$D$371)</f>
        <v>30</v>
      </c>
      <c r="F377" s="122">
        <f t="shared" si="1262"/>
        <v>30</v>
      </c>
      <c r="G377" s="122">
        <f t="shared" si="1262"/>
        <v>30</v>
      </c>
      <c r="H377" s="122">
        <f t="shared" si="1262"/>
        <v>30</v>
      </c>
      <c r="I377" s="122">
        <f t="shared" si="1262"/>
        <v>30</v>
      </c>
      <c r="J377" s="122">
        <f t="shared" si="1262"/>
        <v>30</v>
      </c>
      <c r="K377" s="122">
        <f t="shared" si="1262"/>
        <v>30</v>
      </c>
      <c r="L377" s="122">
        <f t="shared" si="1262"/>
        <v>30</v>
      </c>
      <c r="M377" s="122">
        <f t="shared" si="1262"/>
        <v>30</v>
      </c>
      <c r="N377" s="122">
        <f t="shared" ref="N377" si="1263">IF(N376&gt;EDATE($D$374,12),0,$D$369*$D$370*(1+$D$372)^ROUNDDOWN(DATEDIF($D$373,N376,"m")/12,0)*$D$371)</f>
        <v>30</v>
      </c>
      <c r="O377" s="122">
        <f t="shared" ref="O377" si="1264">IF(O376&gt;EDATE($D$374,12),0,$D$369*$D$370*(1+$D$372)^ROUNDDOWN(DATEDIF($D$373,O376,"m")/12,0)*$D$371)</f>
        <v>30</v>
      </c>
      <c r="P377" s="122">
        <f t="shared" ref="P377" si="1265">IF(P376&gt;EDATE($D$374,12),0,$D$369*$D$370*(1+$D$372)^ROUNDDOWN(DATEDIF($D$373,P376,"m")/12,0)*$D$371)</f>
        <v>30.599999999999998</v>
      </c>
      <c r="Q377" s="122">
        <f t="shared" ref="Q377" si="1266">IF(Q376&gt;EDATE($D$374,12),0,$D$369*$D$370*(1+$D$372)^ROUNDDOWN(DATEDIF($D$373,Q376,"m")/12,0)*$D$371)</f>
        <v>30.599999999999998</v>
      </c>
      <c r="R377" s="122">
        <f t="shared" ref="R377" si="1267">IF(R376&gt;EDATE($D$374,12),0,$D$369*$D$370*(1+$D$372)^ROUNDDOWN(DATEDIF($D$373,R376,"m")/12,0)*$D$371)</f>
        <v>30.599999999999998</v>
      </c>
      <c r="S377" s="122">
        <f t="shared" ref="S377" si="1268">IF(S376&gt;EDATE($D$374,12),0,$D$369*$D$370*(1+$D$372)^ROUNDDOWN(DATEDIF($D$373,S376,"m")/12,0)*$D$371)</f>
        <v>30.599999999999998</v>
      </c>
      <c r="T377" s="122">
        <f t="shared" ref="T377" si="1269">IF(T376&gt;EDATE($D$374,12),0,$D$369*$D$370*(1+$D$372)^ROUNDDOWN(DATEDIF($D$373,T376,"m")/12,0)*$D$371)</f>
        <v>30.599999999999998</v>
      </c>
      <c r="U377" s="122">
        <f t="shared" ref="U377:V377" si="1270">IF(U376&gt;EDATE($D$374,12),0,$D$369*$D$370*(1+$D$372)^ROUNDDOWN(DATEDIF($D$373,U376,"m")/12,0)*$D$371)</f>
        <v>30.599999999999998</v>
      </c>
      <c r="V377" s="122">
        <f t="shared" si="1270"/>
        <v>30.599999999999998</v>
      </c>
      <c r="W377" s="122">
        <f t="shared" ref="W377" si="1271">IF(W376&gt;EDATE($D$374,12),0,$D$369*$D$370*(1+$D$372)^ROUNDDOWN(DATEDIF($D$373,W376,"m")/12,0)*$D$371)</f>
        <v>30.599999999999998</v>
      </c>
      <c r="X377" s="122">
        <f t="shared" ref="X377" si="1272">IF(X376&gt;EDATE($D$374,12),0,$D$369*$D$370*(1+$D$372)^ROUNDDOWN(DATEDIF($D$373,X376,"m")/12,0)*$D$371)</f>
        <v>30.599999999999998</v>
      </c>
      <c r="Y377" s="122">
        <f t="shared" ref="Y377" si="1273">IF(Y376&gt;EDATE($D$374,12),0,$D$369*$D$370*(1+$D$372)^ROUNDDOWN(DATEDIF($D$373,Y376,"m")/12,0)*$D$371)</f>
        <v>30.599999999999998</v>
      </c>
      <c r="Z377" s="122">
        <f t="shared" ref="Z377" si="1274">IF(Z376&gt;EDATE($D$374,12),0,$D$369*$D$370*(1+$D$372)^ROUNDDOWN(DATEDIF($D$373,Z376,"m")/12,0)*$D$371)</f>
        <v>30.599999999999998</v>
      </c>
      <c r="AA377" s="122">
        <f t="shared" ref="AA377" si="1275">IF(AA376&gt;EDATE($D$374,12),0,$D$369*$D$370*(1+$D$372)^ROUNDDOWN(DATEDIF($D$373,AA376,"m")/12,0)*$D$371)</f>
        <v>30.599999999999998</v>
      </c>
      <c r="AB377" s="122">
        <f t="shared" ref="AB377" si="1276">IF(AB376&gt;EDATE($D$374,12),0,$D$369*$D$370*(1+$D$372)^ROUNDDOWN(DATEDIF($D$373,AB376,"m")/12,0)*$D$371)</f>
        <v>31.212000000000003</v>
      </c>
      <c r="AC377" s="122">
        <f t="shared" ref="AC377" si="1277">IF(AC376&gt;EDATE($D$374,12),0,$D$369*$D$370*(1+$D$372)^ROUNDDOWN(DATEDIF($D$373,AC376,"m")/12,0)*$D$371)</f>
        <v>31.212000000000003</v>
      </c>
      <c r="AD377" s="122">
        <f t="shared" ref="AD377:AE377" si="1278">IF(AD376&gt;EDATE($D$374,12),0,$D$369*$D$370*(1+$D$372)^ROUNDDOWN(DATEDIF($D$373,AD376,"m")/12,0)*$D$371)</f>
        <v>31.212000000000003</v>
      </c>
      <c r="AE377" s="122">
        <f t="shared" si="1278"/>
        <v>31.212000000000003</v>
      </c>
      <c r="AF377" s="122">
        <f t="shared" ref="AF377" si="1279">IF(AF376&gt;EDATE($D$374,12),0,$D$369*$D$370*(1+$D$372)^ROUNDDOWN(DATEDIF($D$373,AF376,"m")/12,0)*$D$371)</f>
        <v>31.212000000000003</v>
      </c>
      <c r="AG377" s="122">
        <f t="shared" ref="AG377" si="1280">IF(AG376&gt;EDATE($D$374,12),0,$D$369*$D$370*(1+$D$372)^ROUNDDOWN(DATEDIF($D$373,AG376,"m")/12,0)*$D$371)</f>
        <v>31.212000000000003</v>
      </c>
      <c r="AH377" s="122">
        <f t="shared" ref="AH377" si="1281">IF(AH376&gt;EDATE($D$374,12),0,$D$369*$D$370*(1+$D$372)^ROUNDDOWN(DATEDIF($D$373,AH376,"m")/12,0)*$D$371)</f>
        <v>31.212000000000003</v>
      </c>
      <c r="AI377" s="122">
        <f t="shared" ref="AI377" si="1282">IF(AI376&gt;EDATE($D$374,12),0,$D$369*$D$370*(1+$D$372)^ROUNDDOWN(DATEDIF($D$373,AI376,"m")/12,0)*$D$371)</f>
        <v>31.212000000000003</v>
      </c>
      <c r="AJ377" s="122">
        <f t="shared" ref="AJ377" si="1283">IF(AJ376&gt;EDATE($D$374,12),0,$D$369*$D$370*(1+$D$372)^ROUNDDOWN(DATEDIF($D$373,AJ376,"m")/12,0)*$D$371)</f>
        <v>31.212000000000003</v>
      </c>
      <c r="AK377" s="122">
        <f t="shared" ref="AK377" si="1284">IF(AK376&gt;EDATE($D$374,12),0,$D$369*$D$370*(1+$D$372)^ROUNDDOWN(DATEDIF($D$373,AK376,"m")/12,0)*$D$371)</f>
        <v>31.212000000000003</v>
      </c>
      <c r="AL377" s="122">
        <f t="shared" ref="AL377" si="1285">IF(AL376&gt;EDATE($D$374,12),0,$D$369*$D$370*(1+$D$372)^ROUNDDOWN(DATEDIF($D$373,AL376,"m")/12,0)*$D$371)</f>
        <v>31.212000000000003</v>
      </c>
      <c r="AM377" s="122">
        <f t="shared" ref="AM377:AN377" si="1286">IF(AM376&gt;EDATE($D$374,12),0,$D$369*$D$370*(1+$D$372)^ROUNDDOWN(DATEDIF($D$373,AM376,"m")/12,0)*$D$371)</f>
        <v>31.212000000000003</v>
      </c>
      <c r="AN377" s="122">
        <f t="shared" si="1286"/>
        <v>31.836239999999993</v>
      </c>
      <c r="AO377" s="122">
        <f t="shared" ref="AO377" si="1287">IF(AO376&gt;EDATE($D$374,12),0,$D$369*$D$370*(1+$D$372)^ROUNDDOWN(DATEDIF($D$373,AO376,"m")/12,0)*$D$371)</f>
        <v>31.836239999999993</v>
      </c>
      <c r="AP377" s="122">
        <f t="shared" ref="AP377" si="1288">IF(AP376&gt;EDATE($D$374,12),0,$D$369*$D$370*(1+$D$372)^ROUNDDOWN(DATEDIF($D$373,AP376,"m")/12,0)*$D$371)</f>
        <v>31.836239999999993</v>
      </c>
      <c r="AQ377" s="122">
        <f t="shared" ref="AQ377" si="1289">IF(AQ376&gt;EDATE($D$374,12),0,$D$369*$D$370*(1+$D$372)^ROUNDDOWN(DATEDIF($D$373,AQ376,"m")/12,0)*$D$371)</f>
        <v>31.836239999999993</v>
      </c>
      <c r="AR377" s="122">
        <f t="shared" ref="AR377" si="1290">IF(AR376&gt;EDATE($D$374,12),0,$D$369*$D$370*(1+$D$372)^ROUNDDOWN(DATEDIF($D$373,AR376,"m")/12,0)*$D$371)</f>
        <v>31.836239999999993</v>
      </c>
      <c r="AS377" s="122">
        <f t="shared" ref="AS377" si="1291">IF(AS376&gt;EDATE($D$374,12),0,$D$369*$D$370*(1+$D$372)^ROUNDDOWN(DATEDIF($D$373,AS376,"m")/12,0)*$D$371)</f>
        <v>31.836239999999993</v>
      </c>
      <c r="AT377" s="122">
        <f t="shared" ref="AT377" si="1292">IF(AT376&gt;EDATE($D$374,12),0,$D$369*$D$370*(1+$D$372)^ROUNDDOWN(DATEDIF($D$373,AT376,"m")/12,0)*$D$371)</f>
        <v>31.836239999999993</v>
      </c>
      <c r="AU377" s="122">
        <f t="shared" ref="AU377" si="1293">IF(AU376&gt;EDATE($D$374,12),0,$D$369*$D$370*(1+$D$372)^ROUNDDOWN(DATEDIF($D$373,AU376,"m")/12,0)*$D$371)</f>
        <v>31.836239999999993</v>
      </c>
      <c r="AV377" s="122">
        <f t="shared" ref="AV377:AW377" si="1294">IF(AV376&gt;EDATE($D$374,12),0,$D$369*$D$370*(1+$D$372)^ROUNDDOWN(DATEDIF($D$373,AV376,"m")/12,0)*$D$371)</f>
        <v>0</v>
      </c>
      <c r="AW377" s="122">
        <f t="shared" si="1294"/>
        <v>0</v>
      </c>
      <c r="AX377" s="122">
        <f t="shared" ref="AX377" si="1295">IF(AX376&gt;EDATE($D$374,12),0,$D$369*$D$370*(1+$D$372)^ROUNDDOWN(DATEDIF($D$373,AX376,"m")/12,0)*$D$371)</f>
        <v>0</v>
      </c>
      <c r="AY377" s="122">
        <f t="shared" ref="AY377" si="1296">IF(AY376&gt;EDATE($D$374,12),0,$D$369*$D$370*(1+$D$372)^ROUNDDOWN(DATEDIF($D$373,AY376,"m")/12,0)*$D$371)</f>
        <v>0</v>
      </c>
      <c r="AZ377" s="122">
        <f t="shared" ref="AZ377" si="1297">IF(AZ376&gt;EDATE($D$374,12),0,$D$369*$D$370*(1+$D$372)^ROUNDDOWN(DATEDIF($D$373,AZ376,"m")/12,0)*$D$371)</f>
        <v>0</v>
      </c>
      <c r="BA377" s="122">
        <f t="shared" ref="BA377" si="1298">IF(BA376&gt;EDATE($D$374,12),0,$D$369*$D$370*(1+$D$372)^ROUNDDOWN(DATEDIF($D$373,BA376,"m")/12,0)*$D$371)</f>
        <v>0</v>
      </c>
      <c r="BB377" s="122">
        <f t="shared" ref="BB377" si="1299">IF(BB376&gt;EDATE($D$374,12),0,$D$369*$D$370*(1+$D$372)^ROUNDDOWN(DATEDIF($D$373,BB376,"m")/12,0)*$D$371)</f>
        <v>0</v>
      </c>
      <c r="BC377" s="122">
        <f t="shared" ref="BC377" si="1300">IF(BC376&gt;EDATE($D$374,12),0,$D$369*$D$370*(1+$D$372)^ROUNDDOWN(DATEDIF($D$373,BC376,"m")/12,0)*$D$371)</f>
        <v>0</v>
      </c>
      <c r="BD377" s="122">
        <f t="shared" ref="BD377" si="1301">IF(BD376&gt;EDATE($D$374,12),0,$D$369*$D$370*(1+$D$372)^ROUNDDOWN(DATEDIF($D$373,BD376,"m")/12,0)*$D$371)</f>
        <v>0</v>
      </c>
      <c r="BE377" s="122">
        <f t="shared" ref="BE377:BF377" si="1302">IF(BE376&gt;EDATE($D$374,12),0,$D$369*$D$370*(1+$D$372)^ROUNDDOWN(DATEDIF($D$373,BE376,"m")/12,0)*$D$371)</f>
        <v>0</v>
      </c>
      <c r="BF377" s="122">
        <f t="shared" si="1302"/>
        <v>0</v>
      </c>
      <c r="BG377" s="122">
        <f t="shared" ref="BG377" si="1303">IF(BG376&gt;EDATE($D$374,12),0,$D$369*$D$370*(1+$D$372)^ROUNDDOWN(DATEDIF($D$373,BG376,"m")/12,0)*$D$371)</f>
        <v>0</v>
      </c>
      <c r="BH377" s="122">
        <f t="shared" ref="BH377" si="1304">IF(BH376&gt;EDATE($D$374,12),0,$D$369*$D$370*(1+$D$372)^ROUNDDOWN(DATEDIF($D$373,BH376,"m")/12,0)*$D$371)</f>
        <v>0</v>
      </c>
      <c r="BI377" s="122">
        <f t="shared" ref="BI377" si="1305">IF(BI376&gt;EDATE($D$374,12),0,$D$369*$D$370*(1+$D$372)^ROUNDDOWN(DATEDIF($D$373,BI376,"m")/12,0)*$D$371)</f>
        <v>0</v>
      </c>
      <c r="BJ377" s="122">
        <f t="shared" ref="BJ377" si="1306">IF(BJ376&gt;EDATE($D$374,12),0,$D$369*$D$370*(1+$D$372)^ROUNDDOWN(DATEDIF($D$373,BJ376,"m")/12,0)*$D$371)</f>
        <v>0</v>
      </c>
      <c r="BK377" s="122">
        <f t="shared" ref="BK377" si="1307">IF(BK376&gt;EDATE($D$374,12),0,$D$369*$D$370*(1+$D$372)^ROUNDDOWN(DATEDIF($D$373,BK376,"m")/12,0)*$D$371)</f>
        <v>0</v>
      </c>
      <c r="BL377" s="122">
        <f t="shared" ref="BL377" si="1308">IF(BL376&gt;EDATE($D$374,12),0,$D$369*$D$370*(1+$D$372)^ROUNDDOWN(DATEDIF($D$373,BL376,"m")/12,0)*$D$371)</f>
        <v>0</v>
      </c>
      <c r="BM377" s="122">
        <f t="shared" ref="BM377" si="1309">IF(BM376&gt;EDATE($D$374,12),0,$D$369*$D$370*(1+$D$372)^ROUNDDOWN(DATEDIF($D$373,BM376,"m")/12,0)*$D$371)</f>
        <v>0</v>
      </c>
      <c r="BN377" s="122">
        <f t="shared" ref="BN377:BO377" si="1310">IF(BN376&gt;EDATE($D$374,12),0,$D$369*$D$370*(1+$D$372)^ROUNDDOWN(DATEDIF($D$373,BN376,"m")/12,0)*$D$371)</f>
        <v>0</v>
      </c>
      <c r="BO377" s="122">
        <f t="shared" si="1310"/>
        <v>0</v>
      </c>
      <c r="BP377" s="122">
        <f t="shared" ref="BP377" si="1311">IF(BP376&gt;EDATE($D$374,12),0,$D$369*$D$370*(1+$D$372)^ROUNDDOWN(DATEDIF($D$373,BP376,"m")/12,0)*$D$371)</f>
        <v>0</v>
      </c>
      <c r="BQ377" s="122">
        <f t="shared" ref="BQ377" si="1312">IF(BQ376&gt;EDATE($D$374,12),0,$D$369*$D$370*(1+$D$372)^ROUNDDOWN(DATEDIF($D$373,BQ376,"m")/12,0)*$D$371)</f>
        <v>0</v>
      </c>
      <c r="BR377" s="122">
        <f t="shared" ref="BR377" si="1313">IF(BR376&gt;EDATE($D$374,12),0,$D$369*$D$370*(1+$D$372)^ROUNDDOWN(DATEDIF($D$373,BR376,"m")/12,0)*$D$371)</f>
        <v>0</v>
      </c>
      <c r="BS377" s="122">
        <f t="shared" ref="BS377" si="1314">IF(BS376&gt;EDATE($D$374,12),0,$D$369*$D$370*(1+$D$372)^ROUNDDOWN(DATEDIF($D$373,BS376,"m")/12,0)*$D$371)</f>
        <v>0</v>
      </c>
      <c r="BT377" s="122">
        <f t="shared" ref="BT377" si="1315">IF(BT376&gt;EDATE($D$374,12),0,$D$369*$D$370*(1+$D$372)^ROUNDDOWN(DATEDIF($D$373,BT376,"m")/12,0)*$D$371)</f>
        <v>0</v>
      </c>
      <c r="BU377" s="122">
        <f t="shared" ref="BU377" si="1316">IF(BU376&gt;EDATE($D$374,12),0,$D$369*$D$370*(1+$D$372)^ROUNDDOWN(DATEDIF($D$373,BU376,"m")/12,0)*$D$371)</f>
        <v>0</v>
      </c>
      <c r="BV377" s="122">
        <f t="shared" ref="BV377" si="1317">IF(BV376&gt;EDATE($D$374,12),0,$D$369*$D$370*(1+$D$372)^ROUNDDOWN(DATEDIF($D$373,BV376,"m")/12,0)*$D$371)</f>
        <v>0</v>
      </c>
      <c r="BW377" s="122">
        <f t="shared" ref="BW377:BX377" si="1318">IF(BW376&gt;EDATE($D$374,12),0,$D$369*$D$370*(1+$D$372)^ROUNDDOWN(DATEDIF($D$373,BW376,"m")/12,0)*$D$371)</f>
        <v>0</v>
      </c>
      <c r="BX377" s="122">
        <f t="shared" si="1318"/>
        <v>0</v>
      </c>
      <c r="BY377" s="122">
        <f t="shared" ref="BY377" si="1319">IF(BY376&gt;EDATE($D$374,12),0,$D$369*$D$370*(1+$D$372)^ROUNDDOWN(DATEDIF($D$373,BY376,"m")/12,0)*$D$371)</f>
        <v>0</v>
      </c>
      <c r="BZ377" s="122">
        <f t="shared" ref="BZ377" si="1320">IF(BZ376&gt;EDATE($D$374,12),0,$D$369*$D$370*(1+$D$372)^ROUNDDOWN(DATEDIF($D$373,BZ376,"m")/12,0)*$D$371)</f>
        <v>0</v>
      </c>
      <c r="CA377" s="122">
        <f t="shared" ref="CA377" si="1321">IF(CA376&gt;EDATE($D$374,12),0,$D$369*$D$370*(1+$D$372)^ROUNDDOWN(DATEDIF($D$373,CA376,"m")/12,0)*$D$371)</f>
        <v>0</v>
      </c>
      <c r="CB377" s="122">
        <f t="shared" ref="CB377" si="1322">IF(CB376&gt;EDATE($D$374,12),0,$D$369*$D$370*(1+$D$372)^ROUNDDOWN(DATEDIF($D$373,CB376,"m")/12,0)*$D$371)</f>
        <v>0</v>
      </c>
      <c r="CC377" s="122">
        <f t="shared" ref="CC377" si="1323">IF(CC376&gt;EDATE($D$374,12),0,$D$369*$D$370*(1+$D$372)^ROUNDDOWN(DATEDIF($D$373,CC376,"m")/12,0)*$D$371)</f>
        <v>0</v>
      </c>
      <c r="CD377" s="122">
        <f t="shared" ref="CD377" si="1324">IF(CD376&gt;EDATE($D$374,12),0,$D$369*$D$370*(1+$D$372)^ROUNDDOWN(DATEDIF($D$373,CD376,"m")/12,0)*$D$371)</f>
        <v>0</v>
      </c>
      <c r="CE377" s="122">
        <f t="shared" ref="CE377" si="1325">IF(CE376&gt;EDATE($D$374,12),0,$D$369*$D$370*(1+$D$372)^ROUNDDOWN(DATEDIF($D$373,CE376,"m")/12,0)*$D$371)</f>
        <v>0</v>
      </c>
      <c r="CF377" s="122">
        <f t="shared" ref="CF377:CG377" si="1326">IF(CF376&gt;EDATE($D$374,12),0,$D$369*$D$370*(1+$D$372)^ROUNDDOWN(DATEDIF($D$373,CF376,"m")/12,0)*$D$371)</f>
        <v>0</v>
      </c>
      <c r="CG377" s="122">
        <f t="shared" si="1326"/>
        <v>0</v>
      </c>
      <c r="CH377" s="122">
        <f t="shared" ref="CH377" si="1327">IF(CH376&gt;EDATE($D$374,12),0,$D$369*$D$370*(1+$D$372)^ROUNDDOWN(DATEDIF($D$373,CH376,"m")/12,0)*$D$371)</f>
        <v>0</v>
      </c>
      <c r="CI377" s="122">
        <f t="shared" ref="CI377" si="1328">IF(CI376&gt;EDATE($D$374,12),0,$D$369*$D$370*(1+$D$372)^ROUNDDOWN(DATEDIF($D$373,CI376,"m")/12,0)*$D$371)</f>
        <v>0</v>
      </c>
      <c r="CJ377" s="122">
        <f t="shared" ref="CJ377" si="1329">IF(CJ376&gt;EDATE($D$374,12),0,$D$369*$D$370*(1+$D$372)^ROUNDDOWN(DATEDIF($D$373,CJ376,"m")/12,0)*$D$371)</f>
        <v>0</v>
      </c>
      <c r="CK377" s="122">
        <f t="shared" ref="CK377" si="1330">IF(CK376&gt;EDATE($D$374,12),0,$D$369*$D$370*(1+$D$372)^ROUNDDOWN(DATEDIF($D$373,CK376,"m")/12,0)*$D$371)</f>
        <v>0</v>
      </c>
      <c r="CL377" s="122">
        <f t="shared" ref="CL377" si="1331">IF(CL376&gt;EDATE($D$374,12),0,$D$369*$D$370*(1+$D$372)^ROUNDDOWN(DATEDIF($D$373,CL376,"m")/12,0)*$D$371)</f>
        <v>0</v>
      </c>
      <c r="CM377" s="122">
        <f t="shared" ref="CM377" si="1332">IF(CM376&gt;EDATE($D$374,12),0,$D$369*$D$370*(1+$D$372)^ROUNDDOWN(DATEDIF($D$373,CM376,"m")/12,0)*$D$371)</f>
        <v>0</v>
      </c>
      <c r="CN377" s="122">
        <f t="shared" ref="CN377" si="1333">IF(CN376&gt;EDATE($D$374,12),0,$D$369*$D$370*(1+$D$372)^ROUNDDOWN(DATEDIF($D$373,CN376,"m")/12,0)*$D$371)</f>
        <v>0</v>
      </c>
      <c r="CO377" s="122">
        <f t="shared" ref="CO377" si="1334">IF(CO376&gt;EDATE($D$374,12),0,$D$369*$D$370*(1+$D$372)^ROUNDDOWN(DATEDIF($D$373,CO376,"m")/12,0)*$D$371)</f>
        <v>0</v>
      </c>
    </row>
    <row r="379" spans="1:93" x14ac:dyDescent="0.15">
      <c r="A379" t="s">
        <v>370</v>
      </c>
      <c r="B379" s="2" t="s">
        <v>153</v>
      </c>
      <c r="C379" t="s">
        <v>228</v>
      </c>
      <c r="D379" s="104">
        <v>42491</v>
      </c>
    </row>
    <row r="380" spans="1:93" x14ac:dyDescent="0.15">
      <c r="C380" t="s">
        <v>214</v>
      </c>
      <c r="D380" s="104">
        <v>44531</v>
      </c>
    </row>
    <row r="381" spans="1:93" x14ac:dyDescent="0.15">
      <c r="C381" t="s">
        <v>229</v>
      </c>
      <c r="D381" s="106">
        <f>YEAR(D379)</f>
        <v>2016</v>
      </c>
      <c r="E381">
        <f>D381+1</f>
        <v>2017</v>
      </c>
      <c r="F381">
        <f t="shared" ref="F381:M381" si="1335">E381+1</f>
        <v>2018</v>
      </c>
      <c r="G381">
        <f t="shared" si="1335"/>
        <v>2019</v>
      </c>
      <c r="H381">
        <f t="shared" si="1335"/>
        <v>2020</v>
      </c>
      <c r="I381">
        <f t="shared" si="1335"/>
        <v>2021</v>
      </c>
      <c r="J381">
        <f t="shared" si="1335"/>
        <v>2022</v>
      </c>
      <c r="K381">
        <f t="shared" si="1335"/>
        <v>2023</v>
      </c>
      <c r="L381">
        <f t="shared" si="1335"/>
        <v>2024</v>
      </c>
      <c r="M381">
        <f t="shared" si="1335"/>
        <v>2025</v>
      </c>
    </row>
    <row r="382" spans="1:93" x14ac:dyDescent="0.15">
      <c r="C382" t="s">
        <v>230</v>
      </c>
      <c r="D382" s="96">
        <v>0</v>
      </c>
      <c r="E382" s="96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96">
        <v>0</v>
      </c>
      <c r="M382" s="96">
        <v>0</v>
      </c>
    </row>
    <row r="384" spans="1:93" x14ac:dyDescent="0.15">
      <c r="B384" t="s">
        <v>152</v>
      </c>
      <c r="C384" s="2" t="s">
        <v>183</v>
      </c>
      <c r="D384" s="113">
        <f>D379</f>
        <v>42491</v>
      </c>
      <c r="E384" s="113">
        <f>EDATE(D384,1)</f>
        <v>42522</v>
      </c>
      <c r="F384" s="113">
        <f t="shared" ref="F384" si="1336">EDATE(E384,1)</f>
        <v>42552</v>
      </c>
      <c r="G384" s="113">
        <f t="shared" ref="G384" si="1337">EDATE(F384,1)</f>
        <v>42583</v>
      </c>
      <c r="H384" s="113">
        <f t="shared" ref="H384" si="1338">EDATE(G384,1)</f>
        <v>42614</v>
      </c>
      <c r="I384" s="113">
        <f t="shared" ref="I384" si="1339">EDATE(H384,1)</f>
        <v>42644</v>
      </c>
      <c r="J384" s="113">
        <f t="shared" ref="J384" si="1340">EDATE(I384,1)</f>
        <v>42675</v>
      </c>
      <c r="K384" s="113">
        <f t="shared" ref="K384" si="1341">EDATE(J384,1)</f>
        <v>42705</v>
      </c>
      <c r="L384" s="113">
        <f t="shared" ref="L384" si="1342">EDATE(K384,1)</f>
        <v>42736</v>
      </c>
      <c r="M384" s="113">
        <f t="shared" ref="M384" si="1343">EDATE(L384,1)</f>
        <v>42767</v>
      </c>
      <c r="N384" s="113">
        <f t="shared" ref="N384" si="1344">EDATE(M384,1)</f>
        <v>42795</v>
      </c>
      <c r="O384" s="113">
        <f t="shared" ref="O384" si="1345">EDATE(N384,1)</f>
        <v>42826</v>
      </c>
      <c r="P384" s="113">
        <f t="shared" ref="P384" si="1346">EDATE(O384,1)</f>
        <v>42856</v>
      </c>
      <c r="Q384" s="113">
        <f t="shared" ref="Q384" si="1347">EDATE(P384,1)</f>
        <v>42887</v>
      </c>
      <c r="R384" s="113">
        <f t="shared" ref="R384" si="1348">EDATE(Q384,1)</f>
        <v>42917</v>
      </c>
      <c r="S384" s="113">
        <f t="shared" ref="S384" si="1349">EDATE(R384,1)</f>
        <v>42948</v>
      </c>
      <c r="T384" s="113">
        <f t="shared" ref="T384" si="1350">EDATE(S384,1)</f>
        <v>42979</v>
      </c>
      <c r="U384" s="113">
        <f t="shared" ref="U384" si="1351">EDATE(T384,1)</f>
        <v>43009</v>
      </c>
      <c r="V384" s="113">
        <f t="shared" ref="V384" si="1352">EDATE(U384,1)</f>
        <v>43040</v>
      </c>
      <c r="W384" s="113">
        <f t="shared" ref="W384" si="1353">EDATE(V384,1)</f>
        <v>43070</v>
      </c>
      <c r="X384" s="113">
        <f t="shared" ref="X384" si="1354">EDATE(W384,1)</f>
        <v>43101</v>
      </c>
      <c r="Y384" s="113">
        <f t="shared" ref="Y384" si="1355">EDATE(X384,1)</f>
        <v>43132</v>
      </c>
      <c r="Z384" s="113">
        <f t="shared" ref="Z384" si="1356">EDATE(Y384,1)</f>
        <v>43160</v>
      </c>
      <c r="AA384" s="113">
        <f t="shared" ref="AA384" si="1357">EDATE(Z384,1)</f>
        <v>43191</v>
      </c>
      <c r="AB384" s="113">
        <f t="shared" ref="AB384" si="1358">EDATE(AA384,1)</f>
        <v>43221</v>
      </c>
      <c r="AC384" s="113">
        <f t="shared" ref="AC384" si="1359">EDATE(AB384,1)</f>
        <v>43252</v>
      </c>
      <c r="AD384" s="113">
        <f t="shared" ref="AD384" si="1360">EDATE(AC384,1)</f>
        <v>43282</v>
      </c>
      <c r="AE384" s="113">
        <f t="shared" ref="AE384" si="1361">EDATE(AD384,1)</f>
        <v>43313</v>
      </c>
      <c r="AF384" s="113">
        <f t="shared" ref="AF384" si="1362">EDATE(AE384,1)</f>
        <v>43344</v>
      </c>
      <c r="AG384" s="113">
        <f t="shared" ref="AG384" si="1363">EDATE(AF384,1)</f>
        <v>43374</v>
      </c>
      <c r="AH384" s="113">
        <f t="shared" ref="AH384" si="1364">EDATE(AG384,1)</f>
        <v>43405</v>
      </c>
      <c r="AI384" s="113">
        <f t="shared" ref="AI384" si="1365">EDATE(AH384,1)</f>
        <v>43435</v>
      </c>
      <c r="AJ384" s="113">
        <f t="shared" ref="AJ384" si="1366">EDATE(AI384,1)</f>
        <v>43466</v>
      </c>
      <c r="AK384" s="113">
        <f t="shared" ref="AK384" si="1367">EDATE(AJ384,1)</f>
        <v>43497</v>
      </c>
      <c r="AL384" s="113">
        <f t="shared" ref="AL384" si="1368">EDATE(AK384,1)</f>
        <v>43525</v>
      </c>
      <c r="AM384" s="113">
        <f t="shared" ref="AM384" si="1369">EDATE(AL384,1)</f>
        <v>43556</v>
      </c>
      <c r="AN384" s="113">
        <f t="shared" ref="AN384" si="1370">EDATE(AM384,1)</f>
        <v>43586</v>
      </c>
      <c r="AO384" s="113">
        <f t="shared" ref="AO384" si="1371">EDATE(AN384,1)</f>
        <v>43617</v>
      </c>
      <c r="AP384" s="113">
        <f t="shared" ref="AP384" si="1372">EDATE(AO384,1)</f>
        <v>43647</v>
      </c>
      <c r="AQ384" s="113">
        <f t="shared" ref="AQ384" si="1373">EDATE(AP384,1)</f>
        <v>43678</v>
      </c>
      <c r="AR384" s="113">
        <f t="shared" ref="AR384" si="1374">EDATE(AQ384,1)</f>
        <v>43709</v>
      </c>
      <c r="AS384" s="113">
        <f t="shared" ref="AS384" si="1375">EDATE(AR384,1)</f>
        <v>43739</v>
      </c>
      <c r="AT384" s="113">
        <f t="shared" ref="AT384" si="1376">EDATE(AS384,1)</f>
        <v>43770</v>
      </c>
      <c r="AU384" s="113">
        <f t="shared" ref="AU384" si="1377">EDATE(AT384,1)</f>
        <v>43800</v>
      </c>
      <c r="AV384" s="113">
        <f t="shared" ref="AV384" si="1378">EDATE(AU384,1)</f>
        <v>43831</v>
      </c>
      <c r="AW384" s="113">
        <f t="shared" ref="AW384" si="1379">EDATE(AV384,1)</f>
        <v>43862</v>
      </c>
      <c r="AX384" s="113">
        <f t="shared" ref="AX384" si="1380">EDATE(AW384,1)</f>
        <v>43891</v>
      </c>
      <c r="AY384" s="113">
        <f t="shared" ref="AY384" si="1381">EDATE(AX384,1)</f>
        <v>43922</v>
      </c>
      <c r="AZ384" s="113">
        <f t="shared" ref="AZ384" si="1382">EDATE(AY384,1)</f>
        <v>43952</v>
      </c>
      <c r="BA384" s="113">
        <f t="shared" ref="BA384" si="1383">EDATE(AZ384,1)</f>
        <v>43983</v>
      </c>
      <c r="BB384" s="113">
        <f t="shared" ref="BB384" si="1384">EDATE(BA384,1)</f>
        <v>44013</v>
      </c>
      <c r="BC384" s="113">
        <f t="shared" ref="BC384" si="1385">EDATE(BB384,1)</f>
        <v>44044</v>
      </c>
      <c r="BD384" s="113">
        <f t="shared" ref="BD384" si="1386">EDATE(BC384,1)</f>
        <v>44075</v>
      </c>
      <c r="BE384" s="113">
        <f t="shared" ref="BE384" si="1387">EDATE(BD384,1)</f>
        <v>44105</v>
      </c>
      <c r="BF384" s="113">
        <f t="shared" ref="BF384" si="1388">EDATE(BE384,1)</f>
        <v>44136</v>
      </c>
      <c r="BG384" s="113">
        <f t="shared" ref="BG384" si="1389">EDATE(BF384,1)</f>
        <v>44166</v>
      </c>
      <c r="BH384" s="113">
        <f t="shared" ref="BH384" si="1390">EDATE(BG384,1)</f>
        <v>44197</v>
      </c>
      <c r="BI384" s="113">
        <f t="shared" ref="BI384" si="1391">EDATE(BH384,1)</f>
        <v>44228</v>
      </c>
      <c r="BJ384" s="113">
        <f t="shared" ref="BJ384" si="1392">EDATE(BI384,1)</f>
        <v>44256</v>
      </c>
      <c r="BK384" s="113">
        <f t="shared" ref="BK384" si="1393">EDATE(BJ384,1)</f>
        <v>44287</v>
      </c>
      <c r="BL384" s="113">
        <f t="shared" ref="BL384" si="1394">EDATE(BK384,1)</f>
        <v>44317</v>
      </c>
      <c r="BM384" s="113">
        <f t="shared" ref="BM384" si="1395">EDATE(BL384,1)</f>
        <v>44348</v>
      </c>
      <c r="BN384" s="113">
        <f t="shared" ref="BN384" si="1396">EDATE(BM384,1)</f>
        <v>44378</v>
      </c>
      <c r="BO384" s="113">
        <f t="shared" ref="BO384" si="1397">EDATE(BN384,1)</f>
        <v>44409</v>
      </c>
      <c r="BP384" s="113">
        <f t="shared" ref="BP384" si="1398">EDATE(BO384,1)</f>
        <v>44440</v>
      </c>
      <c r="BQ384" s="113">
        <f t="shared" ref="BQ384" si="1399">EDATE(BP384,1)</f>
        <v>44470</v>
      </c>
      <c r="BR384" s="113">
        <f t="shared" ref="BR384" si="1400">EDATE(BQ384,1)</f>
        <v>44501</v>
      </c>
      <c r="BS384" s="113">
        <f t="shared" ref="BS384" si="1401">EDATE(BR384,1)</f>
        <v>44531</v>
      </c>
      <c r="BT384" s="113">
        <f t="shared" ref="BT384" si="1402">EDATE(BS384,1)</f>
        <v>44562</v>
      </c>
      <c r="BU384" s="113">
        <f t="shared" ref="BU384" si="1403">EDATE(BT384,1)</f>
        <v>44593</v>
      </c>
      <c r="BV384" s="113">
        <f t="shared" ref="BV384" si="1404">EDATE(BU384,1)</f>
        <v>44621</v>
      </c>
      <c r="BW384" s="113">
        <f t="shared" ref="BW384" si="1405">EDATE(BV384,1)</f>
        <v>44652</v>
      </c>
      <c r="BX384" s="113">
        <f t="shared" ref="BX384" si="1406">EDATE(BW384,1)</f>
        <v>44682</v>
      </c>
      <c r="BY384" s="113">
        <f t="shared" ref="BY384" si="1407">EDATE(BX384,1)</f>
        <v>44713</v>
      </c>
      <c r="BZ384" s="113">
        <f t="shared" ref="BZ384" si="1408">EDATE(BY384,1)</f>
        <v>44743</v>
      </c>
      <c r="CA384" s="113">
        <f t="shared" ref="CA384" si="1409">EDATE(BZ384,1)</f>
        <v>44774</v>
      </c>
      <c r="CB384" s="113">
        <f t="shared" ref="CB384" si="1410">EDATE(CA384,1)</f>
        <v>44805</v>
      </c>
      <c r="CC384" s="113">
        <f t="shared" ref="CC384" si="1411">EDATE(CB384,1)</f>
        <v>44835</v>
      </c>
      <c r="CD384" s="113">
        <f t="shared" ref="CD384" si="1412">EDATE(CC384,1)</f>
        <v>44866</v>
      </c>
      <c r="CE384" s="113">
        <f t="shared" ref="CE384" si="1413">EDATE(CD384,1)</f>
        <v>44896</v>
      </c>
      <c r="CF384" s="113">
        <f t="shared" ref="CF384" si="1414">EDATE(CE384,1)</f>
        <v>44927</v>
      </c>
      <c r="CG384" s="113">
        <f t="shared" ref="CG384" si="1415">EDATE(CF384,1)</f>
        <v>44958</v>
      </c>
      <c r="CH384" s="113">
        <f t="shared" ref="CH384" si="1416">EDATE(CG384,1)</f>
        <v>44986</v>
      </c>
      <c r="CI384" s="113">
        <f t="shared" ref="CI384" si="1417">EDATE(CH384,1)</f>
        <v>45017</v>
      </c>
      <c r="CJ384" s="113">
        <f t="shared" ref="CJ384" si="1418">EDATE(CI384,1)</f>
        <v>45047</v>
      </c>
      <c r="CK384" s="113">
        <f t="shared" ref="CK384" si="1419">EDATE(CJ384,1)</f>
        <v>45078</v>
      </c>
      <c r="CL384" s="113">
        <f t="shared" ref="CL384" si="1420">EDATE(CK384,1)</f>
        <v>45108</v>
      </c>
      <c r="CM384" s="113">
        <f t="shared" ref="CM384" si="1421">EDATE(CL384,1)</f>
        <v>45139</v>
      </c>
      <c r="CN384" s="113">
        <f t="shared" ref="CN384" si="1422">EDATE(CM384,1)</f>
        <v>45170</v>
      </c>
      <c r="CO384" s="113">
        <f t="shared" ref="CO384" si="1423">EDATE(CN384,1)</f>
        <v>45200</v>
      </c>
    </row>
    <row r="385" spans="1:93" x14ac:dyDescent="0.15">
      <c r="C385" t="s">
        <v>223</v>
      </c>
      <c r="D385" s="122">
        <f ca="1">IF(D384&gt;EDATE($D$380,12),0,IF(YEAR(D384)=$D$381,$D$382/(13-MONTH($D$379)),OFFSET($D$382,0,YEAR(D384)-$D$381)/12))</f>
        <v>0</v>
      </c>
      <c r="E385" s="122">
        <f t="shared" ref="E385:BP385" ca="1" si="1424">IF(E384&gt;EDATE($D$380,12),0,IF(YEAR(E384)=$D$381,$D$382/(13-MONTH($D$379)),OFFSET($D$382,0,YEAR(E384)-$D$381)/12))</f>
        <v>0</v>
      </c>
      <c r="F385" s="122">
        <f t="shared" ca="1" si="1424"/>
        <v>0</v>
      </c>
      <c r="G385" s="122">
        <f t="shared" ca="1" si="1424"/>
        <v>0</v>
      </c>
      <c r="H385" s="122">
        <f t="shared" ca="1" si="1424"/>
        <v>0</v>
      </c>
      <c r="I385" s="122">
        <f t="shared" ca="1" si="1424"/>
        <v>0</v>
      </c>
      <c r="J385" s="122">
        <f t="shared" ca="1" si="1424"/>
        <v>0</v>
      </c>
      <c r="K385" s="122">
        <f t="shared" ca="1" si="1424"/>
        <v>0</v>
      </c>
      <c r="L385" s="122">
        <f t="shared" ca="1" si="1424"/>
        <v>0</v>
      </c>
      <c r="M385" s="122">
        <f t="shared" ca="1" si="1424"/>
        <v>0</v>
      </c>
      <c r="N385" s="122">
        <f t="shared" ca="1" si="1424"/>
        <v>0</v>
      </c>
      <c r="O385" s="122">
        <f t="shared" ca="1" si="1424"/>
        <v>0</v>
      </c>
      <c r="P385" s="122">
        <f t="shared" ca="1" si="1424"/>
        <v>0</v>
      </c>
      <c r="Q385" s="122">
        <f t="shared" ca="1" si="1424"/>
        <v>0</v>
      </c>
      <c r="R385" s="122">
        <f t="shared" ca="1" si="1424"/>
        <v>0</v>
      </c>
      <c r="S385" s="122">
        <f t="shared" ca="1" si="1424"/>
        <v>0</v>
      </c>
      <c r="T385" s="122">
        <f t="shared" ca="1" si="1424"/>
        <v>0</v>
      </c>
      <c r="U385" s="122">
        <f t="shared" ca="1" si="1424"/>
        <v>0</v>
      </c>
      <c r="V385" s="122">
        <f t="shared" ca="1" si="1424"/>
        <v>0</v>
      </c>
      <c r="W385" s="122">
        <f t="shared" ca="1" si="1424"/>
        <v>0</v>
      </c>
      <c r="X385" s="122">
        <f t="shared" ca="1" si="1424"/>
        <v>0</v>
      </c>
      <c r="Y385" s="122">
        <f t="shared" ca="1" si="1424"/>
        <v>0</v>
      </c>
      <c r="Z385" s="122">
        <f t="shared" ca="1" si="1424"/>
        <v>0</v>
      </c>
      <c r="AA385" s="122">
        <f t="shared" ca="1" si="1424"/>
        <v>0</v>
      </c>
      <c r="AB385" s="122">
        <f t="shared" ca="1" si="1424"/>
        <v>0</v>
      </c>
      <c r="AC385" s="122">
        <f t="shared" ca="1" si="1424"/>
        <v>0</v>
      </c>
      <c r="AD385" s="122">
        <f t="shared" ca="1" si="1424"/>
        <v>0</v>
      </c>
      <c r="AE385" s="122">
        <f t="shared" ca="1" si="1424"/>
        <v>0</v>
      </c>
      <c r="AF385" s="122">
        <f t="shared" ca="1" si="1424"/>
        <v>0</v>
      </c>
      <c r="AG385" s="122">
        <f t="shared" ca="1" si="1424"/>
        <v>0</v>
      </c>
      <c r="AH385" s="122">
        <f t="shared" ca="1" si="1424"/>
        <v>0</v>
      </c>
      <c r="AI385" s="122">
        <f t="shared" ca="1" si="1424"/>
        <v>0</v>
      </c>
      <c r="AJ385" s="122">
        <f t="shared" ca="1" si="1424"/>
        <v>0</v>
      </c>
      <c r="AK385" s="122">
        <f t="shared" ca="1" si="1424"/>
        <v>0</v>
      </c>
      <c r="AL385" s="122">
        <f t="shared" ca="1" si="1424"/>
        <v>0</v>
      </c>
      <c r="AM385" s="122">
        <f t="shared" ca="1" si="1424"/>
        <v>0</v>
      </c>
      <c r="AN385" s="122">
        <f t="shared" ca="1" si="1424"/>
        <v>0</v>
      </c>
      <c r="AO385" s="122">
        <f t="shared" ca="1" si="1424"/>
        <v>0</v>
      </c>
      <c r="AP385" s="122">
        <f t="shared" ca="1" si="1424"/>
        <v>0</v>
      </c>
      <c r="AQ385" s="122">
        <f t="shared" ca="1" si="1424"/>
        <v>0</v>
      </c>
      <c r="AR385" s="122">
        <f t="shared" ca="1" si="1424"/>
        <v>0</v>
      </c>
      <c r="AS385" s="122">
        <f t="shared" ca="1" si="1424"/>
        <v>0</v>
      </c>
      <c r="AT385" s="122">
        <f t="shared" ca="1" si="1424"/>
        <v>0</v>
      </c>
      <c r="AU385" s="122">
        <f t="shared" ca="1" si="1424"/>
        <v>0</v>
      </c>
      <c r="AV385" s="122">
        <f t="shared" ca="1" si="1424"/>
        <v>0</v>
      </c>
      <c r="AW385" s="122">
        <f t="shared" ca="1" si="1424"/>
        <v>0</v>
      </c>
      <c r="AX385" s="122">
        <f t="shared" ca="1" si="1424"/>
        <v>0</v>
      </c>
      <c r="AY385" s="122">
        <f t="shared" ca="1" si="1424"/>
        <v>0</v>
      </c>
      <c r="AZ385" s="122">
        <f t="shared" ca="1" si="1424"/>
        <v>0</v>
      </c>
      <c r="BA385" s="122">
        <f t="shared" ca="1" si="1424"/>
        <v>0</v>
      </c>
      <c r="BB385" s="122">
        <f t="shared" ca="1" si="1424"/>
        <v>0</v>
      </c>
      <c r="BC385" s="122">
        <f t="shared" ca="1" si="1424"/>
        <v>0</v>
      </c>
      <c r="BD385" s="122">
        <f t="shared" ca="1" si="1424"/>
        <v>0</v>
      </c>
      <c r="BE385" s="122">
        <f t="shared" ca="1" si="1424"/>
        <v>0</v>
      </c>
      <c r="BF385" s="122">
        <f t="shared" ca="1" si="1424"/>
        <v>0</v>
      </c>
      <c r="BG385" s="122">
        <f t="shared" ca="1" si="1424"/>
        <v>0</v>
      </c>
      <c r="BH385" s="122">
        <f t="shared" ca="1" si="1424"/>
        <v>0</v>
      </c>
      <c r="BI385" s="122">
        <f t="shared" ca="1" si="1424"/>
        <v>0</v>
      </c>
      <c r="BJ385" s="122">
        <f t="shared" ca="1" si="1424"/>
        <v>0</v>
      </c>
      <c r="BK385" s="122">
        <f t="shared" ca="1" si="1424"/>
        <v>0</v>
      </c>
      <c r="BL385" s="122">
        <f t="shared" ca="1" si="1424"/>
        <v>0</v>
      </c>
      <c r="BM385" s="122">
        <f t="shared" ca="1" si="1424"/>
        <v>0</v>
      </c>
      <c r="BN385" s="122">
        <f t="shared" ca="1" si="1424"/>
        <v>0</v>
      </c>
      <c r="BO385" s="122">
        <f t="shared" ca="1" si="1424"/>
        <v>0</v>
      </c>
      <c r="BP385" s="122">
        <f t="shared" ca="1" si="1424"/>
        <v>0</v>
      </c>
      <c r="BQ385" s="122">
        <f t="shared" ref="BQ385:CO385" ca="1" si="1425">IF(BQ384&gt;EDATE($D$380,12),0,IF(YEAR(BQ384)=$D$381,$D$382/(13-MONTH($D$379)),OFFSET($D$382,0,YEAR(BQ384)-$D$381)/12))</f>
        <v>0</v>
      </c>
      <c r="BR385" s="122">
        <f t="shared" ca="1" si="1425"/>
        <v>0</v>
      </c>
      <c r="BS385" s="122">
        <f t="shared" ca="1" si="1425"/>
        <v>0</v>
      </c>
      <c r="BT385" s="122">
        <f t="shared" ca="1" si="1425"/>
        <v>0</v>
      </c>
      <c r="BU385" s="122">
        <f t="shared" ca="1" si="1425"/>
        <v>0</v>
      </c>
      <c r="BV385" s="122">
        <f t="shared" ca="1" si="1425"/>
        <v>0</v>
      </c>
      <c r="BW385" s="122">
        <f t="shared" ca="1" si="1425"/>
        <v>0</v>
      </c>
      <c r="BX385" s="122">
        <f t="shared" ca="1" si="1425"/>
        <v>0</v>
      </c>
      <c r="BY385" s="122">
        <f t="shared" ca="1" si="1425"/>
        <v>0</v>
      </c>
      <c r="BZ385" s="122">
        <f t="shared" ca="1" si="1425"/>
        <v>0</v>
      </c>
      <c r="CA385" s="122">
        <f t="shared" ca="1" si="1425"/>
        <v>0</v>
      </c>
      <c r="CB385" s="122">
        <f t="shared" ca="1" si="1425"/>
        <v>0</v>
      </c>
      <c r="CC385" s="122">
        <f t="shared" ca="1" si="1425"/>
        <v>0</v>
      </c>
      <c r="CD385" s="122">
        <f t="shared" ca="1" si="1425"/>
        <v>0</v>
      </c>
      <c r="CE385" s="122">
        <f t="shared" ca="1" si="1425"/>
        <v>0</v>
      </c>
      <c r="CF385" s="122">
        <f t="shared" ca="1" si="1425"/>
        <v>0</v>
      </c>
      <c r="CG385" s="122">
        <f t="shared" ca="1" si="1425"/>
        <v>0</v>
      </c>
      <c r="CH385" s="122">
        <f t="shared" ca="1" si="1425"/>
        <v>0</v>
      </c>
      <c r="CI385" s="122">
        <f t="shared" ca="1" si="1425"/>
        <v>0</v>
      </c>
      <c r="CJ385" s="122">
        <f t="shared" ca="1" si="1425"/>
        <v>0</v>
      </c>
      <c r="CK385" s="122">
        <f t="shared" ca="1" si="1425"/>
        <v>0</v>
      </c>
      <c r="CL385" s="122">
        <f t="shared" ca="1" si="1425"/>
        <v>0</v>
      </c>
      <c r="CM385" s="122">
        <f t="shared" ca="1" si="1425"/>
        <v>0</v>
      </c>
      <c r="CN385" s="122">
        <f t="shared" ca="1" si="1425"/>
        <v>0</v>
      </c>
      <c r="CO385" s="122">
        <f t="shared" ca="1" si="1425"/>
        <v>0</v>
      </c>
    </row>
    <row r="387" spans="1:93" s="78" customFormat="1" x14ac:dyDescent="0.15">
      <c r="A387" s="78" t="s">
        <v>232</v>
      </c>
      <c r="D387" s="89"/>
    </row>
    <row r="388" spans="1:93" x14ac:dyDescent="0.15">
      <c r="A388" t="s">
        <v>371</v>
      </c>
      <c r="B388" s="2" t="s">
        <v>153</v>
      </c>
      <c r="C388" t="s">
        <v>89</v>
      </c>
      <c r="D388" s="104">
        <v>43586</v>
      </c>
    </row>
    <row r="389" spans="1:93" x14ac:dyDescent="0.15">
      <c r="C389" t="s">
        <v>214</v>
      </c>
      <c r="D389" s="104">
        <v>44531</v>
      </c>
    </row>
    <row r="390" spans="1:93" x14ac:dyDescent="0.15">
      <c r="C390" t="s">
        <v>231</v>
      </c>
      <c r="D390" s="124">
        <v>124000000</v>
      </c>
    </row>
    <row r="391" spans="1:93" x14ac:dyDescent="0.15">
      <c r="C391" t="s">
        <v>27</v>
      </c>
      <c r="D391" s="97">
        <v>0.05</v>
      </c>
    </row>
    <row r="393" spans="1:93" x14ac:dyDescent="0.15">
      <c r="B393" t="s">
        <v>152</v>
      </c>
      <c r="C393" s="2" t="s">
        <v>183</v>
      </c>
      <c r="D393" s="113">
        <f>D388</f>
        <v>43586</v>
      </c>
      <c r="E393" s="113">
        <f>EDATE(D393,1)</f>
        <v>43617</v>
      </c>
      <c r="F393" s="113">
        <f t="shared" ref="F393" si="1426">EDATE(E393,1)</f>
        <v>43647</v>
      </c>
      <c r="G393" s="113">
        <f t="shared" ref="G393" si="1427">EDATE(F393,1)</f>
        <v>43678</v>
      </c>
      <c r="H393" s="113">
        <f t="shared" ref="H393" si="1428">EDATE(G393,1)</f>
        <v>43709</v>
      </c>
      <c r="I393" s="113">
        <f t="shared" ref="I393" si="1429">EDATE(H393,1)</f>
        <v>43739</v>
      </c>
      <c r="J393" s="113">
        <f t="shared" ref="J393" si="1430">EDATE(I393,1)</f>
        <v>43770</v>
      </c>
      <c r="K393" s="113">
        <f t="shared" ref="K393" si="1431">EDATE(J393,1)</f>
        <v>43800</v>
      </c>
      <c r="L393" s="113">
        <f t="shared" ref="L393" si="1432">EDATE(K393,1)</f>
        <v>43831</v>
      </c>
      <c r="M393" s="113">
        <f t="shared" ref="M393" si="1433">EDATE(L393,1)</f>
        <v>43862</v>
      </c>
      <c r="N393" s="113">
        <f t="shared" ref="N393" si="1434">EDATE(M393,1)</f>
        <v>43891</v>
      </c>
      <c r="O393" s="113">
        <f t="shared" ref="O393" si="1435">EDATE(N393,1)</f>
        <v>43922</v>
      </c>
      <c r="P393" s="113">
        <f t="shared" ref="P393" si="1436">EDATE(O393,1)</f>
        <v>43952</v>
      </c>
      <c r="Q393" s="113">
        <f t="shared" ref="Q393" si="1437">EDATE(P393,1)</f>
        <v>43983</v>
      </c>
      <c r="R393" s="113">
        <f t="shared" ref="R393" si="1438">EDATE(Q393,1)</f>
        <v>44013</v>
      </c>
      <c r="S393" s="113">
        <f t="shared" ref="S393" si="1439">EDATE(R393,1)</f>
        <v>44044</v>
      </c>
      <c r="T393" s="113">
        <f t="shared" ref="T393" si="1440">EDATE(S393,1)</f>
        <v>44075</v>
      </c>
      <c r="U393" s="113">
        <f t="shared" ref="U393" si="1441">EDATE(T393,1)</f>
        <v>44105</v>
      </c>
      <c r="V393" s="113">
        <f t="shared" ref="V393" si="1442">EDATE(U393,1)</f>
        <v>44136</v>
      </c>
      <c r="W393" s="113">
        <f t="shared" ref="W393" si="1443">EDATE(V393,1)</f>
        <v>44166</v>
      </c>
      <c r="X393" s="113">
        <f t="shared" ref="X393" si="1444">EDATE(W393,1)</f>
        <v>44197</v>
      </c>
      <c r="Y393" s="113">
        <f t="shared" ref="Y393" si="1445">EDATE(X393,1)</f>
        <v>44228</v>
      </c>
      <c r="Z393" s="113">
        <f t="shared" ref="Z393" si="1446">EDATE(Y393,1)</f>
        <v>44256</v>
      </c>
      <c r="AA393" s="113">
        <f t="shared" ref="AA393" si="1447">EDATE(Z393,1)</f>
        <v>44287</v>
      </c>
      <c r="AB393" s="113">
        <f t="shared" ref="AB393" si="1448">EDATE(AA393,1)</f>
        <v>44317</v>
      </c>
      <c r="AC393" s="113">
        <f t="shared" ref="AC393" si="1449">EDATE(AB393,1)</f>
        <v>44348</v>
      </c>
      <c r="AD393" s="113">
        <f t="shared" ref="AD393" si="1450">EDATE(AC393,1)</f>
        <v>44378</v>
      </c>
      <c r="AE393" s="113">
        <f t="shared" ref="AE393" si="1451">EDATE(AD393,1)</f>
        <v>44409</v>
      </c>
      <c r="AF393" s="113">
        <f t="shared" ref="AF393" si="1452">EDATE(AE393,1)</f>
        <v>44440</v>
      </c>
      <c r="AG393" s="113">
        <f t="shared" ref="AG393" si="1453">EDATE(AF393,1)</f>
        <v>44470</v>
      </c>
      <c r="AH393" s="113">
        <f t="shared" ref="AH393" si="1454">EDATE(AG393,1)</f>
        <v>44501</v>
      </c>
      <c r="AI393" s="113">
        <f t="shared" ref="AI393" si="1455">EDATE(AH393,1)</f>
        <v>44531</v>
      </c>
      <c r="AJ393" s="113">
        <f t="shared" ref="AJ393" si="1456">EDATE(AI393,1)</f>
        <v>44562</v>
      </c>
      <c r="AK393" s="113">
        <f t="shared" ref="AK393" si="1457">EDATE(AJ393,1)</f>
        <v>44593</v>
      </c>
      <c r="AL393" s="113">
        <f t="shared" ref="AL393" si="1458">EDATE(AK393,1)</f>
        <v>44621</v>
      </c>
      <c r="AM393" s="113">
        <f t="shared" ref="AM393" si="1459">EDATE(AL393,1)</f>
        <v>44652</v>
      </c>
      <c r="AN393" s="113">
        <f t="shared" ref="AN393" si="1460">EDATE(AM393,1)</f>
        <v>44682</v>
      </c>
      <c r="AO393" s="113">
        <f t="shared" ref="AO393" si="1461">EDATE(AN393,1)</f>
        <v>44713</v>
      </c>
      <c r="AP393" s="113">
        <f t="shared" ref="AP393" si="1462">EDATE(AO393,1)</f>
        <v>44743</v>
      </c>
      <c r="AQ393" s="113">
        <f t="shared" ref="AQ393" si="1463">EDATE(AP393,1)</f>
        <v>44774</v>
      </c>
      <c r="AR393" s="113">
        <f t="shared" ref="AR393" si="1464">EDATE(AQ393,1)</f>
        <v>44805</v>
      </c>
      <c r="AS393" s="113">
        <f t="shared" ref="AS393" si="1465">EDATE(AR393,1)</f>
        <v>44835</v>
      </c>
      <c r="AT393" s="113">
        <f t="shared" ref="AT393" si="1466">EDATE(AS393,1)</f>
        <v>44866</v>
      </c>
      <c r="AU393" s="113">
        <f t="shared" ref="AU393" si="1467">EDATE(AT393,1)</f>
        <v>44896</v>
      </c>
      <c r="AV393" s="113">
        <f t="shared" ref="AV393" si="1468">EDATE(AU393,1)</f>
        <v>44927</v>
      </c>
      <c r="AW393" s="113">
        <f t="shared" ref="AW393" si="1469">EDATE(AV393,1)</f>
        <v>44958</v>
      </c>
      <c r="AX393" s="113">
        <f t="shared" ref="AX393" si="1470">EDATE(AW393,1)</f>
        <v>44986</v>
      </c>
      <c r="AY393" s="113">
        <f t="shared" ref="AY393" si="1471">EDATE(AX393,1)</f>
        <v>45017</v>
      </c>
      <c r="AZ393" s="113">
        <f t="shared" ref="AZ393" si="1472">EDATE(AY393,1)</f>
        <v>45047</v>
      </c>
      <c r="BA393" s="113">
        <f t="shared" ref="BA393" si="1473">EDATE(AZ393,1)</f>
        <v>45078</v>
      </c>
      <c r="BB393" s="113">
        <f t="shared" ref="BB393" si="1474">EDATE(BA393,1)</f>
        <v>45108</v>
      </c>
      <c r="BC393" s="113">
        <f t="shared" ref="BC393" si="1475">EDATE(BB393,1)</f>
        <v>45139</v>
      </c>
      <c r="BD393" s="113">
        <f t="shared" ref="BD393" si="1476">EDATE(BC393,1)</f>
        <v>45170</v>
      </c>
      <c r="BE393" s="113">
        <f t="shared" ref="BE393" si="1477">EDATE(BD393,1)</f>
        <v>45200</v>
      </c>
      <c r="BF393" s="113">
        <f t="shared" ref="BF393" si="1478">EDATE(BE393,1)</f>
        <v>45231</v>
      </c>
      <c r="BG393" s="113">
        <f t="shared" ref="BG393" si="1479">EDATE(BF393,1)</f>
        <v>45261</v>
      </c>
      <c r="BH393" s="113">
        <f t="shared" ref="BH393" si="1480">EDATE(BG393,1)</f>
        <v>45292</v>
      </c>
      <c r="BI393" s="113">
        <f t="shared" ref="BI393" si="1481">EDATE(BH393,1)</f>
        <v>45323</v>
      </c>
      <c r="BJ393" s="113">
        <f t="shared" ref="BJ393" si="1482">EDATE(BI393,1)</f>
        <v>45352</v>
      </c>
      <c r="BK393" s="113">
        <f t="shared" ref="BK393" si="1483">EDATE(BJ393,1)</f>
        <v>45383</v>
      </c>
      <c r="BL393" s="113">
        <f t="shared" ref="BL393" si="1484">EDATE(BK393,1)</f>
        <v>45413</v>
      </c>
      <c r="BM393" s="113">
        <f t="shared" ref="BM393" si="1485">EDATE(BL393,1)</f>
        <v>45444</v>
      </c>
      <c r="BN393" s="113">
        <f t="shared" ref="BN393" si="1486">EDATE(BM393,1)</f>
        <v>45474</v>
      </c>
      <c r="BO393" s="113">
        <f t="shared" ref="BO393" si="1487">EDATE(BN393,1)</f>
        <v>45505</v>
      </c>
      <c r="BP393" s="113">
        <f t="shared" ref="BP393" si="1488">EDATE(BO393,1)</f>
        <v>45536</v>
      </c>
      <c r="BQ393" s="113">
        <f t="shared" ref="BQ393" si="1489">EDATE(BP393,1)</f>
        <v>45566</v>
      </c>
      <c r="BR393" s="113">
        <f t="shared" ref="BR393" si="1490">EDATE(BQ393,1)</f>
        <v>45597</v>
      </c>
      <c r="BS393" s="113">
        <f t="shared" ref="BS393" si="1491">EDATE(BR393,1)</f>
        <v>45627</v>
      </c>
      <c r="BT393" s="113">
        <f t="shared" ref="BT393" si="1492">EDATE(BS393,1)</f>
        <v>45658</v>
      </c>
      <c r="BU393" s="113">
        <f t="shared" ref="BU393" si="1493">EDATE(BT393,1)</f>
        <v>45689</v>
      </c>
      <c r="BV393" s="113">
        <f t="shared" ref="BV393" si="1494">EDATE(BU393,1)</f>
        <v>45717</v>
      </c>
      <c r="BW393" s="113">
        <f t="shared" ref="BW393" si="1495">EDATE(BV393,1)</f>
        <v>45748</v>
      </c>
      <c r="BX393" s="113">
        <f t="shared" ref="BX393" si="1496">EDATE(BW393,1)</f>
        <v>45778</v>
      </c>
      <c r="BY393" s="113">
        <f t="shared" ref="BY393" si="1497">EDATE(BX393,1)</f>
        <v>45809</v>
      </c>
      <c r="BZ393" s="113">
        <f t="shared" ref="BZ393" si="1498">EDATE(BY393,1)</f>
        <v>45839</v>
      </c>
      <c r="CA393" s="113">
        <f t="shared" ref="CA393" si="1499">EDATE(BZ393,1)</f>
        <v>45870</v>
      </c>
      <c r="CB393" s="113">
        <f t="shared" ref="CB393" si="1500">EDATE(CA393,1)</f>
        <v>45901</v>
      </c>
      <c r="CC393" s="113">
        <f t="shared" ref="CC393" si="1501">EDATE(CB393,1)</f>
        <v>45931</v>
      </c>
      <c r="CD393" s="113">
        <f t="shared" ref="CD393" si="1502">EDATE(CC393,1)</f>
        <v>45962</v>
      </c>
      <c r="CE393" s="113">
        <f t="shared" ref="CE393" si="1503">EDATE(CD393,1)</f>
        <v>45992</v>
      </c>
      <c r="CF393" s="113">
        <f t="shared" ref="CF393" si="1504">EDATE(CE393,1)</f>
        <v>46023</v>
      </c>
      <c r="CG393" s="113">
        <f t="shared" ref="CG393" si="1505">EDATE(CF393,1)</f>
        <v>46054</v>
      </c>
      <c r="CH393" s="113">
        <f t="shared" ref="CH393" si="1506">EDATE(CG393,1)</f>
        <v>46082</v>
      </c>
      <c r="CI393" s="113">
        <f t="shared" ref="CI393" si="1507">EDATE(CH393,1)</f>
        <v>46113</v>
      </c>
      <c r="CJ393" s="113">
        <f t="shared" ref="CJ393" si="1508">EDATE(CI393,1)</f>
        <v>46143</v>
      </c>
      <c r="CK393" s="113">
        <f t="shared" ref="CK393" si="1509">EDATE(CJ393,1)</f>
        <v>46174</v>
      </c>
      <c r="CL393" s="113">
        <f t="shared" ref="CL393" si="1510">EDATE(CK393,1)</f>
        <v>46204</v>
      </c>
      <c r="CM393" s="113">
        <f t="shared" ref="CM393" si="1511">EDATE(CL393,1)</f>
        <v>46235</v>
      </c>
      <c r="CN393" s="113">
        <f t="shared" ref="CN393" si="1512">EDATE(CM393,1)</f>
        <v>46266</v>
      </c>
      <c r="CO393" s="113">
        <f t="shared" ref="CO393" si="1513">EDATE(CN393,1)</f>
        <v>46296</v>
      </c>
    </row>
    <row r="394" spans="1:93" x14ac:dyDescent="0.15">
      <c r="C394" t="s">
        <v>234</v>
      </c>
      <c r="D394" s="123">
        <f>IF(D393&gt;EDATE($D$389,12),0,$D$390*(1+$D$391)^ROUNDDOWN(DATEDIF($D$388,D393,"m")/12,0)/12)</f>
        <v>10333333.333333334</v>
      </c>
      <c r="E394" s="123">
        <f t="shared" ref="E394:AI394" si="1514">IF(E393&gt;EDATE($D$389,12),0,$D$390*(1+$D$391)^ROUNDDOWN(DATEDIF($D$388,E393,"m")/12,0)/12)</f>
        <v>10333333.333333334</v>
      </c>
      <c r="F394" s="123">
        <f t="shared" si="1514"/>
        <v>10333333.333333334</v>
      </c>
      <c r="G394" s="123">
        <f t="shared" si="1514"/>
        <v>10333333.333333334</v>
      </c>
      <c r="H394" s="123">
        <f t="shared" si="1514"/>
        <v>10333333.333333334</v>
      </c>
      <c r="I394" s="123">
        <f t="shared" si="1514"/>
        <v>10333333.333333334</v>
      </c>
      <c r="J394" s="123">
        <f t="shared" si="1514"/>
        <v>10333333.333333334</v>
      </c>
      <c r="K394" s="123">
        <f t="shared" si="1514"/>
        <v>10333333.333333334</v>
      </c>
      <c r="L394" s="123">
        <f t="shared" si="1514"/>
        <v>10333333.333333334</v>
      </c>
      <c r="M394" s="123">
        <f t="shared" si="1514"/>
        <v>10333333.333333334</v>
      </c>
      <c r="N394" s="123">
        <f t="shared" si="1514"/>
        <v>10333333.333333334</v>
      </c>
      <c r="O394" s="123">
        <f t="shared" si="1514"/>
        <v>10333333.333333334</v>
      </c>
      <c r="P394" s="123">
        <f t="shared" si="1514"/>
        <v>10850000</v>
      </c>
      <c r="Q394" s="123">
        <f t="shared" si="1514"/>
        <v>10850000</v>
      </c>
      <c r="R394" s="123">
        <f t="shared" si="1514"/>
        <v>10850000</v>
      </c>
      <c r="S394" s="123">
        <f t="shared" si="1514"/>
        <v>10850000</v>
      </c>
      <c r="T394" s="123">
        <f t="shared" si="1514"/>
        <v>10850000</v>
      </c>
      <c r="U394" s="123">
        <f t="shared" si="1514"/>
        <v>10850000</v>
      </c>
      <c r="V394" s="123">
        <f t="shared" si="1514"/>
        <v>10850000</v>
      </c>
      <c r="W394" s="123">
        <f t="shared" si="1514"/>
        <v>10850000</v>
      </c>
      <c r="X394" s="123">
        <f t="shared" si="1514"/>
        <v>10850000</v>
      </c>
      <c r="Y394" s="123">
        <f t="shared" si="1514"/>
        <v>10850000</v>
      </c>
      <c r="Z394" s="123">
        <f t="shared" si="1514"/>
        <v>10850000</v>
      </c>
      <c r="AA394" s="123">
        <f t="shared" si="1514"/>
        <v>10850000</v>
      </c>
      <c r="AB394" s="123">
        <f t="shared" si="1514"/>
        <v>11392500</v>
      </c>
      <c r="AC394" s="123">
        <f t="shared" si="1514"/>
        <v>11392500</v>
      </c>
      <c r="AD394" s="123">
        <f t="shared" si="1514"/>
        <v>11392500</v>
      </c>
      <c r="AE394" s="123">
        <f t="shared" si="1514"/>
        <v>11392500</v>
      </c>
      <c r="AF394" s="123">
        <f t="shared" si="1514"/>
        <v>11392500</v>
      </c>
      <c r="AG394" s="123">
        <f t="shared" si="1514"/>
        <v>11392500</v>
      </c>
      <c r="AH394" s="123">
        <f t="shared" si="1514"/>
        <v>11392500</v>
      </c>
      <c r="AI394" s="123">
        <f t="shared" si="1514"/>
        <v>11392500</v>
      </c>
      <c r="AJ394" s="123">
        <f t="shared" ref="AJ394:BO394" si="1515">IF(AJ393&gt;EDATE($D$389,12),0,$D$390*(1+$D$391)^ROUNDDOWN(DATEDIF($D$388,AJ393,"m")/12,0)/12)</f>
        <v>11392500</v>
      </c>
      <c r="AK394" s="123">
        <f t="shared" si="1515"/>
        <v>11392500</v>
      </c>
      <c r="AL394" s="123">
        <f t="shared" si="1515"/>
        <v>11392500</v>
      </c>
      <c r="AM394" s="123">
        <f t="shared" si="1515"/>
        <v>11392500</v>
      </c>
      <c r="AN394" s="123">
        <f t="shared" si="1515"/>
        <v>11962125.000000002</v>
      </c>
      <c r="AO394" s="123">
        <f t="shared" si="1515"/>
        <v>11962125.000000002</v>
      </c>
      <c r="AP394" s="123">
        <f t="shared" si="1515"/>
        <v>11962125.000000002</v>
      </c>
      <c r="AQ394" s="123">
        <f t="shared" si="1515"/>
        <v>11962125.000000002</v>
      </c>
      <c r="AR394" s="123">
        <f t="shared" si="1515"/>
        <v>11962125.000000002</v>
      </c>
      <c r="AS394" s="123">
        <f t="shared" si="1515"/>
        <v>11962125.000000002</v>
      </c>
      <c r="AT394" s="123">
        <f t="shared" si="1515"/>
        <v>11962125.000000002</v>
      </c>
      <c r="AU394" s="123">
        <f t="shared" si="1515"/>
        <v>11962125.000000002</v>
      </c>
      <c r="AV394" s="123">
        <f t="shared" si="1515"/>
        <v>0</v>
      </c>
      <c r="AW394" s="123">
        <f t="shared" si="1515"/>
        <v>0</v>
      </c>
      <c r="AX394" s="123">
        <f t="shared" si="1515"/>
        <v>0</v>
      </c>
      <c r="AY394" s="123">
        <f t="shared" si="1515"/>
        <v>0</v>
      </c>
      <c r="AZ394" s="123">
        <f t="shared" si="1515"/>
        <v>0</v>
      </c>
      <c r="BA394" s="123">
        <f t="shared" si="1515"/>
        <v>0</v>
      </c>
      <c r="BB394" s="123">
        <f t="shared" si="1515"/>
        <v>0</v>
      </c>
      <c r="BC394" s="123">
        <f t="shared" si="1515"/>
        <v>0</v>
      </c>
      <c r="BD394" s="123">
        <f t="shared" si="1515"/>
        <v>0</v>
      </c>
      <c r="BE394" s="123">
        <f t="shared" si="1515"/>
        <v>0</v>
      </c>
      <c r="BF394" s="123">
        <f t="shared" si="1515"/>
        <v>0</v>
      </c>
      <c r="BG394" s="123">
        <f t="shared" si="1515"/>
        <v>0</v>
      </c>
      <c r="BH394" s="123">
        <f t="shared" si="1515"/>
        <v>0</v>
      </c>
      <c r="BI394" s="123">
        <f t="shared" si="1515"/>
        <v>0</v>
      </c>
      <c r="BJ394" s="123">
        <f t="shared" si="1515"/>
        <v>0</v>
      </c>
      <c r="BK394" s="123">
        <f t="shared" si="1515"/>
        <v>0</v>
      </c>
      <c r="BL394" s="123">
        <f t="shared" si="1515"/>
        <v>0</v>
      </c>
      <c r="BM394" s="123">
        <f t="shared" si="1515"/>
        <v>0</v>
      </c>
      <c r="BN394" s="123">
        <f t="shared" si="1515"/>
        <v>0</v>
      </c>
      <c r="BO394" s="123">
        <f t="shared" si="1515"/>
        <v>0</v>
      </c>
      <c r="BP394" s="123">
        <f t="shared" ref="BP394:CO394" si="1516">IF(BP393&gt;EDATE($D$389,12),0,$D$390*(1+$D$391)^ROUNDDOWN(DATEDIF($D$388,BP393,"m")/12,0)/12)</f>
        <v>0</v>
      </c>
      <c r="BQ394" s="123">
        <f t="shared" si="1516"/>
        <v>0</v>
      </c>
      <c r="BR394" s="123">
        <f t="shared" si="1516"/>
        <v>0</v>
      </c>
      <c r="BS394" s="123">
        <f t="shared" si="1516"/>
        <v>0</v>
      </c>
      <c r="BT394" s="123">
        <f t="shared" si="1516"/>
        <v>0</v>
      </c>
      <c r="BU394" s="123">
        <f t="shared" si="1516"/>
        <v>0</v>
      </c>
      <c r="BV394" s="123">
        <f t="shared" si="1516"/>
        <v>0</v>
      </c>
      <c r="BW394" s="123">
        <f t="shared" si="1516"/>
        <v>0</v>
      </c>
      <c r="BX394" s="123">
        <f t="shared" si="1516"/>
        <v>0</v>
      </c>
      <c r="BY394" s="123">
        <f t="shared" si="1516"/>
        <v>0</v>
      </c>
      <c r="BZ394" s="123">
        <f t="shared" si="1516"/>
        <v>0</v>
      </c>
      <c r="CA394" s="123">
        <f t="shared" si="1516"/>
        <v>0</v>
      </c>
      <c r="CB394" s="123">
        <f t="shared" si="1516"/>
        <v>0</v>
      </c>
      <c r="CC394" s="123">
        <f t="shared" si="1516"/>
        <v>0</v>
      </c>
      <c r="CD394" s="123">
        <f t="shared" si="1516"/>
        <v>0</v>
      </c>
      <c r="CE394" s="123">
        <f t="shared" si="1516"/>
        <v>0</v>
      </c>
      <c r="CF394" s="123">
        <f t="shared" si="1516"/>
        <v>0</v>
      </c>
      <c r="CG394" s="123">
        <f t="shared" si="1516"/>
        <v>0</v>
      </c>
      <c r="CH394" s="123">
        <f t="shared" si="1516"/>
        <v>0</v>
      </c>
      <c r="CI394" s="123">
        <f t="shared" si="1516"/>
        <v>0</v>
      </c>
      <c r="CJ394" s="123">
        <f t="shared" si="1516"/>
        <v>0</v>
      </c>
      <c r="CK394" s="123">
        <f t="shared" si="1516"/>
        <v>0</v>
      </c>
      <c r="CL394" s="123">
        <f t="shared" si="1516"/>
        <v>0</v>
      </c>
      <c r="CM394" s="123">
        <f t="shared" si="1516"/>
        <v>0</v>
      </c>
      <c r="CN394" s="123">
        <f t="shared" si="1516"/>
        <v>0</v>
      </c>
      <c r="CO394" s="123">
        <f t="shared" si="1516"/>
        <v>0</v>
      </c>
    </row>
    <row r="396" spans="1:93" x14ac:dyDescent="0.15">
      <c r="A396" t="s">
        <v>372</v>
      </c>
      <c r="B396" s="2" t="s">
        <v>153</v>
      </c>
      <c r="C396" t="s">
        <v>228</v>
      </c>
      <c r="D396" s="104">
        <v>42491</v>
      </c>
    </row>
    <row r="397" spans="1:93" x14ac:dyDescent="0.15">
      <c r="C397" t="s">
        <v>214</v>
      </c>
      <c r="D397" s="104">
        <v>44531</v>
      </c>
    </row>
    <row r="398" spans="1:93" x14ac:dyDescent="0.15">
      <c r="C398" t="s">
        <v>229</v>
      </c>
      <c r="D398" s="106">
        <f>YEAR(D396)</f>
        <v>2016</v>
      </c>
      <c r="E398">
        <f>D398+1</f>
        <v>2017</v>
      </c>
      <c r="F398">
        <f t="shared" ref="F398:M398" si="1517">E398+1</f>
        <v>2018</v>
      </c>
      <c r="G398">
        <f t="shared" si="1517"/>
        <v>2019</v>
      </c>
      <c r="H398">
        <f t="shared" si="1517"/>
        <v>2020</v>
      </c>
      <c r="I398">
        <f t="shared" si="1517"/>
        <v>2021</v>
      </c>
      <c r="J398">
        <f t="shared" si="1517"/>
        <v>2022</v>
      </c>
      <c r="K398">
        <f t="shared" si="1517"/>
        <v>2023</v>
      </c>
      <c r="L398">
        <f t="shared" si="1517"/>
        <v>2024</v>
      </c>
      <c r="M398">
        <f t="shared" si="1517"/>
        <v>2025</v>
      </c>
    </row>
    <row r="399" spans="1:93" x14ac:dyDescent="0.15">
      <c r="C399" t="s">
        <v>29</v>
      </c>
      <c r="D399" s="96">
        <v>0</v>
      </c>
      <c r="E399" s="96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0</v>
      </c>
      <c r="L399" s="96">
        <v>0</v>
      </c>
      <c r="M399" s="96">
        <v>0</v>
      </c>
    </row>
    <row r="401" spans="2:93" x14ac:dyDescent="0.15">
      <c r="B401" t="s">
        <v>152</v>
      </c>
      <c r="C401" s="2" t="s">
        <v>183</v>
      </c>
      <c r="D401" s="113">
        <f>D396</f>
        <v>42491</v>
      </c>
      <c r="E401" s="113">
        <f>EDATE(D401,1)</f>
        <v>42522</v>
      </c>
      <c r="F401" s="113">
        <f t="shared" ref="F401" si="1518">EDATE(E401,1)</f>
        <v>42552</v>
      </c>
      <c r="G401" s="113">
        <f t="shared" ref="G401" si="1519">EDATE(F401,1)</f>
        <v>42583</v>
      </c>
      <c r="H401" s="113">
        <f t="shared" ref="H401" si="1520">EDATE(G401,1)</f>
        <v>42614</v>
      </c>
      <c r="I401" s="113">
        <f t="shared" ref="I401" si="1521">EDATE(H401,1)</f>
        <v>42644</v>
      </c>
      <c r="J401" s="113">
        <f t="shared" ref="J401" si="1522">EDATE(I401,1)</f>
        <v>42675</v>
      </c>
      <c r="K401" s="113">
        <f t="shared" ref="K401" si="1523">EDATE(J401,1)</f>
        <v>42705</v>
      </c>
      <c r="L401" s="113">
        <f t="shared" ref="L401" si="1524">EDATE(K401,1)</f>
        <v>42736</v>
      </c>
      <c r="M401" s="113">
        <f t="shared" ref="M401" si="1525">EDATE(L401,1)</f>
        <v>42767</v>
      </c>
      <c r="N401" s="113">
        <f t="shared" ref="N401" si="1526">EDATE(M401,1)</f>
        <v>42795</v>
      </c>
      <c r="O401" s="113">
        <f t="shared" ref="O401" si="1527">EDATE(N401,1)</f>
        <v>42826</v>
      </c>
      <c r="P401" s="113">
        <f t="shared" ref="P401" si="1528">EDATE(O401,1)</f>
        <v>42856</v>
      </c>
      <c r="Q401" s="113">
        <f t="shared" ref="Q401" si="1529">EDATE(P401,1)</f>
        <v>42887</v>
      </c>
      <c r="R401" s="113">
        <f t="shared" ref="R401" si="1530">EDATE(Q401,1)</f>
        <v>42917</v>
      </c>
      <c r="S401" s="113">
        <f t="shared" ref="S401" si="1531">EDATE(R401,1)</f>
        <v>42948</v>
      </c>
      <c r="T401" s="113">
        <f t="shared" ref="T401" si="1532">EDATE(S401,1)</f>
        <v>42979</v>
      </c>
      <c r="U401" s="113">
        <f t="shared" ref="U401" si="1533">EDATE(T401,1)</f>
        <v>43009</v>
      </c>
      <c r="V401" s="113">
        <f t="shared" ref="V401" si="1534">EDATE(U401,1)</f>
        <v>43040</v>
      </c>
      <c r="W401" s="113">
        <f t="shared" ref="W401" si="1535">EDATE(V401,1)</f>
        <v>43070</v>
      </c>
      <c r="X401" s="113">
        <f t="shared" ref="X401" si="1536">EDATE(W401,1)</f>
        <v>43101</v>
      </c>
      <c r="Y401" s="113">
        <f t="shared" ref="Y401" si="1537">EDATE(X401,1)</f>
        <v>43132</v>
      </c>
      <c r="Z401" s="113">
        <f t="shared" ref="Z401" si="1538">EDATE(Y401,1)</f>
        <v>43160</v>
      </c>
      <c r="AA401" s="113">
        <f t="shared" ref="AA401" si="1539">EDATE(Z401,1)</f>
        <v>43191</v>
      </c>
      <c r="AB401" s="113">
        <f t="shared" ref="AB401" si="1540">EDATE(AA401,1)</f>
        <v>43221</v>
      </c>
      <c r="AC401" s="113">
        <f t="shared" ref="AC401" si="1541">EDATE(AB401,1)</f>
        <v>43252</v>
      </c>
      <c r="AD401" s="113">
        <f t="shared" ref="AD401" si="1542">EDATE(AC401,1)</f>
        <v>43282</v>
      </c>
      <c r="AE401" s="113">
        <f t="shared" ref="AE401" si="1543">EDATE(AD401,1)</f>
        <v>43313</v>
      </c>
      <c r="AF401" s="113">
        <f t="shared" ref="AF401" si="1544">EDATE(AE401,1)</f>
        <v>43344</v>
      </c>
      <c r="AG401" s="113">
        <f t="shared" ref="AG401" si="1545">EDATE(AF401,1)</f>
        <v>43374</v>
      </c>
      <c r="AH401" s="113">
        <f t="shared" ref="AH401" si="1546">EDATE(AG401,1)</f>
        <v>43405</v>
      </c>
      <c r="AI401" s="113">
        <f t="shared" ref="AI401" si="1547">EDATE(AH401,1)</f>
        <v>43435</v>
      </c>
      <c r="AJ401" s="113">
        <f t="shared" ref="AJ401" si="1548">EDATE(AI401,1)</f>
        <v>43466</v>
      </c>
      <c r="AK401" s="113">
        <f t="shared" ref="AK401" si="1549">EDATE(AJ401,1)</f>
        <v>43497</v>
      </c>
      <c r="AL401" s="113">
        <f t="shared" ref="AL401" si="1550">EDATE(AK401,1)</f>
        <v>43525</v>
      </c>
      <c r="AM401" s="113">
        <f t="shared" ref="AM401" si="1551">EDATE(AL401,1)</f>
        <v>43556</v>
      </c>
      <c r="AN401" s="113">
        <f t="shared" ref="AN401" si="1552">EDATE(AM401,1)</f>
        <v>43586</v>
      </c>
      <c r="AO401" s="113">
        <f t="shared" ref="AO401" si="1553">EDATE(AN401,1)</f>
        <v>43617</v>
      </c>
      <c r="AP401" s="113">
        <f t="shared" ref="AP401" si="1554">EDATE(AO401,1)</f>
        <v>43647</v>
      </c>
      <c r="AQ401" s="113">
        <f t="shared" ref="AQ401" si="1555">EDATE(AP401,1)</f>
        <v>43678</v>
      </c>
      <c r="AR401" s="113">
        <f t="shared" ref="AR401" si="1556">EDATE(AQ401,1)</f>
        <v>43709</v>
      </c>
      <c r="AS401" s="113">
        <f t="shared" ref="AS401" si="1557">EDATE(AR401,1)</f>
        <v>43739</v>
      </c>
      <c r="AT401" s="113">
        <f t="shared" ref="AT401" si="1558">EDATE(AS401,1)</f>
        <v>43770</v>
      </c>
      <c r="AU401" s="113">
        <f t="shared" ref="AU401" si="1559">EDATE(AT401,1)</f>
        <v>43800</v>
      </c>
      <c r="AV401" s="113">
        <f t="shared" ref="AV401" si="1560">EDATE(AU401,1)</f>
        <v>43831</v>
      </c>
      <c r="AW401" s="113">
        <f t="shared" ref="AW401" si="1561">EDATE(AV401,1)</f>
        <v>43862</v>
      </c>
      <c r="AX401" s="113">
        <f t="shared" ref="AX401" si="1562">EDATE(AW401,1)</f>
        <v>43891</v>
      </c>
      <c r="AY401" s="113">
        <f t="shared" ref="AY401" si="1563">EDATE(AX401,1)</f>
        <v>43922</v>
      </c>
      <c r="AZ401" s="113">
        <f t="shared" ref="AZ401" si="1564">EDATE(AY401,1)</f>
        <v>43952</v>
      </c>
      <c r="BA401" s="113">
        <f t="shared" ref="BA401" si="1565">EDATE(AZ401,1)</f>
        <v>43983</v>
      </c>
      <c r="BB401" s="113">
        <f t="shared" ref="BB401" si="1566">EDATE(BA401,1)</f>
        <v>44013</v>
      </c>
      <c r="BC401" s="113">
        <f t="shared" ref="BC401" si="1567">EDATE(BB401,1)</f>
        <v>44044</v>
      </c>
      <c r="BD401" s="113">
        <f t="shared" ref="BD401" si="1568">EDATE(BC401,1)</f>
        <v>44075</v>
      </c>
      <c r="BE401" s="113">
        <f t="shared" ref="BE401" si="1569">EDATE(BD401,1)</f>
        <v>44105</v>
      </c>
      <c r="BF401" s="113">
        <f t="shared" ref="BF401" si="1570">EDATE(BE401,1)</f>
        <v>44136</v>
      </c>
      <c r="BG401" s="113">
        <f t="shared" ref="BG401" si="1571">EDATE(BF401,1)</f>
        <v>44166</v>
      </c>
      <c r="BH401" s="113">
        <f t="shared" ref="BH401" si="1572">EDATE(BG401,1)</f>
        <v>44197</v>
      </c>
      <c r="BI401" s="113">
        <f t="shared" ref="BI401" si="1573">EDATE(BH401,1)</f>
        <v>44228</v>
      </c>
      <c r="BJ401" s="113">
        <f t="shared" ref="BJ401" si="1574">EDATE(BI401,1)</f>
        <v>44256</v>
      </c>
      <c r="BK401" s="113">
        <f t="shared" ref="BK401" si="1575">EDATE(BJ401,1)</f>
        <v>44287</v>
      </c>
      <c r="BL401" s="113">
        <f t="shared" ref="BL401" si="1576">EDATE(BK401,1)</f>
        <v>44317</v>
      </c>
      <c r="BM401" s="113">
        <f t="shared" ref="BM401" si="1577">EDATE(BL401,1)</f>
        <v>44348</v>
      </c>
      <c r="BN401" s="113">
        <f t="shared" ref="BN401" si="1578">EDATE(BM401,1)</f>
        <v>44378</v>
      </c>
      <c r="BO401" s="113">
        <f t="shared" ref="BO401" si="1579">EDATE(BN401,1)</f>
        <v>44409</v>
      </c>
      <c r="BP401" s="113">
        <f t="shared" ref="BP401" si="1580">EDATE(BO401,1)</f>
        <v>44440</v>
      </c>
      <c r="BQ401" s="113">
        <f t="shared" ref="BQ401" si="1581">EDATE(BP401,1)</f>
        <v>44470</v>
      </c>
      <c r="BR401" s="113">
        <f t="shared" ref="BR401" si="1582">EDATE(BQ401,1)</f>
        <v>44501</v>
      </c>
      <c r="BS401" s="113">
        <f t="shared" ref="BS401" si="1583">EDATE(BR401,1)</f>
        <v>44531</v>
      </c>
      <c r="BT401" s="113">
        <f t="shared" ref="BT401" si="1584">EDATE(BS401,1)</f>
        <v>44562</v>
      </c>
      <c r="BU401" s="113">
        <f t="shared" ref="BU401" si="1585">EDATE(BT401,1)</f>
        <v>44593</v>
      </c>
      <c r="BV401" s="113">
        <f t="shared" ref="BV401" si="1586">EDATE(BU401,1)</f>
        <v>44621</v>
      </c>
      <c r="BW401" s="113">
        <f t="shared" ref="BW401" si="1587">EDATE(BV401,1)</f>
        <v>44652</v>
      </c>
      <c r="BX401" s="113">
        <f t="shared" ref="BX401" si="1588">EDATE(BW401,1)</f>
        <v>44682</v>
      </c>
      <c r="BY401" s="113">
        <f t="shared" ref="BY401" si="1589">EDATE(BX401,1)</f>
        <v>44713</v>
      </c>
      <c r="BZ401" s="113">
        <f t="shared" ref="BZ401" si="1590">EDATE(BY401,1)</f>
        <v>44743</v>
      </c>
      <c r="CA401" s="113">
        <f t="shared" ref="CA401" si="1591">EDATE(BZ401,1)</f>
        <v>44774</v>
      </c>
      <c r="CB401" s="113">
        <f t="shared" ref="CB401" si="1592">EDATE(CA401,1)</f>
        <v>44805</v>
      </c>
      <c r="CC401" s="113">
        <f t="shared" ref="CC401" si="1593">EDATE(CB401,1)</f>
        <v>44835</v>
      </c>
      <c r="CD401" s="113">
        <f t="shared" ref="CD401" si="1594">EDATE(CC401,1)</f>
        <v>44866</v>
      </c>
      <c r="CE401" s="113">
        <f t="shared" ref="CE401" si="1595">EDATE(CD401,1)</f>
        <v>44896</v>
      </c>
      <c r="CF401" s="113">
        <f t="shared" ref="CF401" si="1596">EDATE(CE401,1)</f>
        <v>44927</v>
      </c>
      <c r="CG401" s="113">
        <f t="shared" ref="CG401" si="1597">EDATE(CF401,1)</f>
        <v>44958</v>
      </c>
      <c r="CH401" s="113">
        <f t="shared" ref="CH401" si="1598">EDATE(CG401,1)</f>
        <v>44986</v>
      </c>
      <c r="CI401" s="113">
        <f t="shared" ref="CI401" si="1599">EDATE(CH401,1)</f>
        <v>45017</v>
      </c>
      <c r="CJ401" s="113">
        <f t="shared" ref="CJ401" si="1600">EDATE(CI401,1)</f>
        <v>45047</v>
      </c>
      <c r="CK401" s="113">
        <f t="shared" ref="CK401" si="1601">EDATE(CJ401,1)</f>
        <v>45078</v>
      </c>
      <c r="CL401" s="113">
        <f t="shared" ref="CL401" si="1602">EDATE(CK401,1)</f>
        <v>45108</v>
      </c>
      <c r="CM401" s="113">
        <f t="shared" ref="CM401" si="1603">EDATE(CL401,1)</f>
        <v>45139</v>
      </c>
      <c r="CN401" s="113">
        <f t="shared" ref="CN401" si="1604">EDATE(CM401,1)</f>
        <v>45170</v>
      </c>
      <c r="CO401" s="113">
        <f t="shared" ref="CO401" si="1605">EDATE(CN401,1)</f>
        <v>45200</v>
      </c>
    </row>
    <row r="402" spans="2:93" x14ac:dyDescent="0.15">
      <c r="C402" t="s">
        <v>233</v>
      </c>
      <c r="D402" s="122">
        <f ca="1">IF(D401&gt;EDATE($D$397,12),0,IF(YEAR(D401)=$D$398,$D$399/(13-MONTH($D$396)),OFFSET($D$399,0,YEAR(D401)-$D$398)/12))</f>
        <v>0</v>
      </c>
      <c r="E402" s="122">
        <f t="shared" ref="E402:P402" ca="1" si="1606">IF(E401&gt;EDATE($D$397,12),0,IF(YEAR(E401)=$D$398,$D$399/(13-MONTH($D$396)),OFFSET($D$399,0,YEAR(E401)-$D$398)/12))</f>
        <v>0</v>
      </c>
      <c r="F402" s="122">
        <f t="shared" ca="1" si="1606"/>
        <v>0</v>
      </c>
      <c r="G402" s="122">
        <f t="shared" ca="1" si="1606"/>
        <v>0</v>
      </c>
      <c r="H402" s="122">
        <f t="shared" ca="1" si="1606"/>
        <v>0</v>
      </c>
      <c r="I402" s="122">
        <f t="shared" ca="1" si="1606"/>
        <v>0</v>
      </c>
      <c r="J402" s="122">
        <f t="shared" ca="1" si="1606"/>
        <v>0</v>
      </c>
      <c r="K402" s="122">
        <f t="shared" ca="1" si="1606"/>
        <v>0</v>
      </c>
      <c r="L402" s="122">
        <f t="shared" ca="1" si="1606"/>
        <v>0</v>
      </c>
      <c r="M402" s="122">
        <f t="shared" ca="1" si="1606"/>
        <v>0</v>
      </c>
      <c r="N402" s="122">
        <f t="shared" ca="1" si="1606"/>
        <v>0</v>
      </c>
      <c r="O402" s="122">
        <f t="shared" ca="1" si="1606"/>
        <v>0</v>
      </c>
      <c r="P402" s="122">
        <f t="shared" ca="1" si="1606"/>
        <v>0</v>
      </c>
      <c r="Q402" s="122">
        <f t="shared" ref="Q402" ca="1" si="1607">IF(Q401&gt;EDATE($D$397,12),0,IF(YEAR(Q401)=$D$398,$D$399/(13-MONTH($D$396)),OFFSET($D$399,0,YEAR(Q401)-$D$398)/12))</f>
        <v>0</v>
      </c>
      <c r="R402" s="122">
        <f t="shared" ref="R402" ca="1" si="1608">IF(R401&gt;EDATE($D$397,12),0,IF(YEAR(R401)=$D$398,$D$399/(13-MONTH($D$396)),OFFSET($D$399,0,YEAR(R401)-$D$398)/12))</f>
        <v>0</v>
      </c>
      <c r="S402" s="122">
        <f t="shared" ref="S402" ca="1" si="1609">IF(S401&gt;EDATE($D$397,12),0,IF(YEAR(S401)=$D$398,$D$399/(13-MONTH($D$396)),OFFSET($D$399,0,YEAR(S401)-$D$398)/12))</f>
        <v>0</v>
      </c>
      <c r="T402" s="122">
        <f t="shared" ref="T402" ca="1" si="1610">IF(T401&gt;EDATE($D$397,12),0,IF(YEAR(T401)=$D$398,$D$399/(13-MONTH($D$396)),OFFSET($D$399,0,YEAR(T401)-$D$398)/12))</f>
        <v>0</v>
      </c>
      <c r="U402" s="122">
        <f t="shared" ref="U402" ca="1" si="1611">IF(U401&gt;EDATE($D$397,12),0,IF(YEAR(U401)=$D$398,$D$399/(13-MONTH($D$396)),OFFSET($D$399,0,YEAR(U401)-$D$398)/12))</f>
        <v>0</v>
      </c>
      <c r="V402" s="122">
        <f t="shared" ref="V402" ca="1" si="1612">IF(V401&gt;EDATE($D$397,12),0,IF(YEAR(V401)=$D$398,$D$399/(13-MONTH($D$396)),OFFSET($D$399,0,YEAR(V401)-$D$398)/12))</f>
        <v>0</v>
      </c>
      <c r="W402" s="122">
        <f t="shared" ref="W402" ca="1" si="1613">IF(W401&gt;EDATE($D$397,12),0,IF(YEAR(W401)=$D$398,$D$399/(13-MONTH($D$396)),OFFSET($D$399,0,YEAR(W401)-$D$398)/12))</f>
        <v>0</v>
      </c>
      <c r="X402" s="122">
        <f t="shared" ref="X402" ca="1" si="1614">IF(X401&gt;EDATE($D$397,12),0,IF(YEAR(X401)=$D$398,$D$399/(13-MONTH($D$396)),OFFSET($D$399,0,YEAR(X401)-$D$398)/12))</f>
        <v>0</v>
      </c>
      <c r="Y402" s="122">
        <f t="shared" ref="Y402" ca="1" si="1615">IF(Y401&gt;EDATE($D$397,12),0,IF(YEAR(Y401)=$D$398,$D$399/(13-MONTH($D$396)),OFFSET($D$399,0,YEAR(Y401)-$D$398)/12))</f>
        <v>0</v>
      </c>
      <c r="Z402" s="122">
        <f t="shared" ref="Z402" ca="1" si="1616">IF(Z401&gt;EDATE($D$397,12),0,IF(YEAR(Z401)=$D$398,$D$399/(13-MONTH($D$396)),OFFSET($D$399,0,YEAR(Z401)-$D$398)/12))</f>
        <v>0</v>
      </c>
      <c r="AA402" s="122">
        <f t="shared" ref="AA402:AB402" ca="1" si="1617">IF(AA401&gt;EDATE($D$397,12),0,IF(YEAR(AA401)=$D$398,$D$399/(13-MONTH($D$396)),OFFSET($D$399,0,YEAR(AA401)-$D$398)/12))</f>
        <v>0</v>
      </c>
      <c r="AB402" s="122">
        <f t="shared" ca="1" si="1617"/>
        <v>0</v>
      </c>
      <c r="AC402" s="122">
        <f t="shared" ref="AC402" ca="1" si="1618">IF(AC401&gt;EDATE($D$397,12),0,IF(YEAR(AC401)=$D$398,$D$399/(13-MONTH($D$396)),OFFSET($D$399,0,YEAR(AC401)-$D$398)/12))</f>
        <v>0</v>
      </c>
      <c r="AD402" s="122">
        <f t="shared" ref="AD402" ca="1" si="1619">IF(AD401&gt;EDATE($D$397,12),0,IF(YEAR(AD401)=$D$398,$D$399/(13-MONTH($D$396)),OFFSET($D$399,0,YEAR(AD401)-$D$398)/12))</f>
        <v>0</v>
      </c>
      <c r="AE402" s="122">
        <f t="shared" ref="AE402" ca="1" si="1620">IF(AE401&gt;EDATE($D$397,12),0,IF(YEAR(AE401)=$D$398,$D$399/(13-MONTH($D$396)),OFFSET($D$399,0,YEAR(AE401)-$D$398)/12))</f>
        <v>0</v>
      </c>
      <c r="AF402" s="122">
        <f t="shared" ref="AF402" ca="1" si="1621">IF(AF401&gt;EDATE($D$397,12),0,IF(YEAR(AF401)=$D$398,$D$399/(13-MONTH($D$396)),OFFSET($D$399,0,YEAR(AF401)-$D$398)/12))</f>
        <v>0</v>
      </c>
      <c r="AG402" s="122">
        <f t="shared" ref="AG402" ca="1" si="1622">IF(AG401&gt;EDATE($D$397,12),0,IF(YEAR(AG401)=$D$398,$D$399/(13-MONTH($D$396)),OFFSET($D$399,0,YEAR(AG401)-$D$398)/12))</f>
        <v>0</v>
      </c>
      <c r="AH402" s="122">
        <f t="shared" ref="AH402" ca="1" si="1623">IF(AH401&gt;EDATE($D$397,12),0,IF(YEAR(AH401)=$D$398,$D$399/(13-MONTH($D$396)),OFFSET($D$399,0,YEAR(AH401)-$D$398)/12))</f>
        <v>0</v>
      </c>
      <c r="AI402" s="122">
        <f t="shared" ref="AI402" ca="1" si="1624">IF(AI401&gt;EDATE($D$397,12),0,IF(YEAR(AI401)=$D$398,$D$399/(13-MONTH($D$396)),OFFSET($D$399,0,YEAR(AI401)-$D$398)/12))</f>
        <v>0</v>
      </c>
      <c r="AJ402" s="122">
        <f t="shared" ref="AJ402" ca="1" si="1625">IF(AJ401&gt;EDATE($D$397,12),0,IF(YEAR(AJ401)=$D$398,$D$399/(13-MONTH($D$396)),OFFSET($D$399,0,YEAR(AJ401)-$D$398)/12))</f>
        <v>0</v>
      </c>
      <c r="AK402" s="122">
        <f t="shared" ref="AK402" ca="1" si="1626">IF(AK401&gt;EDATE($D$397,12),0,IF(YEAR(AK401)=$D$398,$D$399/(13-MONTH($D$396)),OFFSET($D$399,0,YEAR(AK401)-$D$398)/12))</f>
        <v>0</v>
      </c>
      <c r="AL402" s="122">
        <f t="shared" ref="AL402" ca="1" si="1627">IF(AL401&gt;EDATE($D$397,12),0,IF(YEAR(AL401)=$D$398,$D$399/(13-MONTH($D$396)),OFFSET($D$399,0,YEAR(AL401)-$D$398)/12))</f>
        <v>0</v>
      </c>
      <c r="AM402" s="122">
        <f t="shared" ref="AM402:AN402" ca="1" si="1628">IF(AM401&gt;EDATE($D$397,12),0,IF(YEAR(AM401)=$D$398,$D$399/(13-MONTH($D$396)),OFFSET($D$399,0,YEAR(AM401)-$D$398)/12))</f>
        <v>0</v>
      </c>
      <c r="AN402" s="122">
        <f t="shared" ca="1" si="1628"/>
        <v>0</v>
      </c>
      <c r="AO402" s="122">
        <f t="shared" ref="AO402" ca="1" si="1629">IF(AO401&gt;EDATE($D$397,12),0,IF(YEAR(AO401)=$D$398,$D$399/(13-MONTH($D$396)),OFFSET($D$399,0,YEAR(AO401)-$D$398)/12))</f>
        <v>0</v>
      </c>
      <c r="AP402" s="122">
        <f t="shared" ref="AP402" ca="1" si="1630">IF(AP401&gt;EDATE($D$397,12),0,IF(YEAR(AP401)=$D$398,$D$399/(13-MONTH($D$396)),OFFSET($D$399,0,YEAR(AP401)-$D$398)/12))</f>
        <v>0</v>
      </c>
      <c r="AQ402" s="122">
        <f t="shared" ref="AQ402" ca="1" si="1631">IF(AQ401&gt;EDATE($D$397,12),0,IF(YEAR(AQ401)=$D$398,$D$399/(13-MONTH($D$396)),OFFSET($D$399,0,YEAR(AQ401)-$D$398)/12))</f>
        <v>0</v>
      </c>
      <c r="AR402" s="122">
        <f t="shared" ref="AR402" ca="1" si="1632">IF(AR401&gt;EDATE($D$397,12),0,IF(YEAR(AR401)=$D$398,$D$399/(13-MONTH($D$396)),OFFSET($D$399,0,YEAR(AR401)-$D$398)/12))</f>
        <v>0</v>
      </c>
      <c r="AS402" s="122">
        <f t="shared" ref="AS402" ca="1" si="1633">IF(AS401&gt;EDATE($D$397,12),0,IF(YEAR(AS401)=$D$398,$D$399/(13-MONTH($D$396)),OFFSET($D$399,0,YEAR(AS401)-$D$398)/12))</f>
        <v>0</v>
      </c>
      <c r="AT402" s="122">
        <f t="shared" ref="AT402" ca="1" si="1634">IF(AT401&gt;EDATE($D$397,12),0,IF(YEAR(AT401)=$D$398,$D$399/(13-MONTH($D$396)),OFFSET($D$399,0,YEAR(AT401)-$D$398)/12))</f>
        <v>0</v>
      </c>
      <c r="AU402" s="122">
        <f t="shared" ref="AU402" ca="1" si="1635">IF(AU401&gt;EDATE($D$397,12),0,IF(YEAR(AU401)=$D$398,$D$399/(13-MONTH($D$396)),OFFSET($D$399,0,YEAR(AU401)-$D$398)/12))</f>
        <v>0</v>
      </c>
      <c r="AV402" s="122">
        <f t="shared" ref="AV402" ca="1" si="1636">IF(AV401&gt;EDATE($D$397,12),0,IF(YEAR(AV401)=$D$398,$D$399/(13-MONTH($D$396)),OFFSET($D$399,0,YEAR(AV401)-$D$398)/12))</f>
        <v>0</v>
      </c>
      <c r="AW402" s="122">
        <f t="shared" ref="AW402" ca="1" si="1637">IF(AW401&gt;EDATE($D$397,12),0,IF(YEAR(AW401)=$D$398,$D$399/(13-MONTH($D$396)),OFFSET($D$399,0,YEAR(AW401)-$D$398)/12))</f>
        <v>0</v>
      </c>
      <c r="AX402" s="122">
        <f t="shared" ref="AX402" ca="1" si="1638">IF(AX401&gt;EDATE($D$397,12),0,IF(YEAR(AX401)=$D$398,$D$399/(13-MONTH($D$396)),OFFSET($D$399,0,YEAR(AX401)-$D$398)/12))</f>
        <v>0</v>
      </c>
      <c r="AY402" s="122">
        <f t="shared" ref="AY402:AZ402" ca="1" si="1639">IF(AY401&gt;EDATE($D$397,12),0,IF(YEAR(AY401)=$D$398,$D$399/(13-MONTH($D$396)),OFFSET($D$399,0,YEAR(AY401)-$D$398)/12))</f>
        <v>0</v>
      </c>
      <c r="AZ402" s="122">
        <f t="shared" ca="1" si="1639"/>
        <v>0</v>
      </c>
      <c r="BA402" s="122">
        <f t="shared" ref="BA402" ca="1" si="1640">IF(BA401&gt;EDATE($D$397,12),0,IF(YEAR(BA401)=$D$398,$D$399/(13-MONTH($D$396)),OFFSET($D$399,0,YEAR(BA401)-$D$398)/12))</f>
        <v>0</v>
      </c>
      <c r="BB402" s="122">
        <f t="shared" ref="BB402" ca="1" si="1641">IF(BB401&gt;EDATE($D$397,12),0,IF(YEAR(BB401)=$D$398,$D$399/(13-MONTH($D$396)),OFFSET($D$399,0,YEAR(BB401)-$D$398)/12))</f>
        <v>0</v>
      </c>
      <c r="BC402" s="122">
        <f t="shared" ref="BC402" ca="1" si="1642">IF(BC401&gt;EDATE($D$397,12),0,IF(YEAR(BC401)=$D$398,$D$399/(13-MONTH($D$396)),OFFSET($D$399,0,YEAR(BC401)-$D$398)/12))</f>
        <v>0</v>
      </c>
      <c r="BD402" s="122">
        <f t="shared" ref="BD402" ca="1" si="1643">IF(BD401&gt;EDATE($D$397,12),0,IF(YEAR(BD401)=$D$398,$D$399/(13-MONTH($D$396)),OFFSET($D$399,0,YEAR(BD401)-$D$398)/12))</f>
        <v>0</v>
      </c>
      <c r="BE402" s="122">
        <f t="shared" ref="BE402" ca="1" si="1644">IF(BE401&gt;EDATE($D$397,12),0,IF(YEAR(BE401)=$D$398,$D$399/(13-MONTH($D$396)),OFFSET($D$399,0,YEAR(BE401)-$D$398)/12))</f>
        <v>0</v>
      </c>
      <c r="BF402" s="122">
        <f t="shared" ref="BF402" ca="1" si="1645">IF(BF401&gt;EDATE($D$397,12),0,IF(YEAR(BF401)=$D$398,$D$399/(13-MONTH($D$396)),OFFSET($D$399,0,YEAR(BF401)-$D$398)/12))</f>
        <v>0</v>
      </c>
      <c r="BG402" s="122">
        <f t="shared" ref="BG402" ca="1" si="1646">IF(BG401&gt;EDATE($D$397,12),0,IF(YEAR(BG401)=$D$398,$D$399/(13-MONTH($D$396)),OFFSET($D$399,0,YEAR(BG401)-$D$398)/12))</f>
        <v>0</v>
      </c>
      <c r="BH402" s="122">
        <f t="shared" ref="BH402" ca="1" si="1647">IF(BH401&gt;EDATE($D$397,12),0,IF(YEAR(BH401)=$D$398,$D$399/(13-MONTH($D$396)),OFFSET($D$399,0,YEAR(BH401)-$D$398)/12))</f>
        <v>0</v>
      </c>
      <c r="BI402" s="122">
        <f t="shared" ref="BI402" ca="1" si="1648">IF(BI401&gt;EDATE($D$397,12),0,IF(YEAR(BI401)=$D$398,$D$399/(13-MONTH($D$396)),OFFSET($D$399,0,YEAR(BI401)-$D$398)/12))</f>
        <v>0</v>
      </c>
      <c r="BJ402" s="122">
        <f t="shared" ref="BJ402" ca="1" si="1649">IF(BJ401&gt;EDATE($D$397,12),0,IF(YEAR(BJ401)=$D$398,$D$399/(13-MONTH($D$396)),OFFSET($D$399,0,YEAR(BJ401)-$D$398)/12))</f>
        <v>0</v>
      </c>
      <c r="BK402" s="122">
        <f t="shared" ref="BK402:BL402" ca="1" si="1650">IF(BK401&gt;EDATE($D$397,12),0,IF(YEAR(BK401)=$D$398,$D$399/(13-MONTH($D$396)),OFFSET($D$399,0,YEAR(BK401)-$D$398)/12))</f>
        <v>0</v>
      </c>
      <c r="BL402" s="122">
        <f t="shared" ca="1" si="1650"/>
        <v>0</v>
      </c>
      <c r="BM402" s="122">
        <f t="shared" ref="BM402" ca="1" si="1651">IF(BM401&gt;EDATE($D$397,12),0,IF(YEAR(BM401)=$D$398,$D$399/(13-MONTH($D$396)),OFFSET($D$399,0,YEAR(BM401)-$D$398)/12))</f>
        <v>0</v>
      </c>
      <c r="BN402" s="122">
        <f t="shared" ref="BN402" ca="1" si="1652">IF(BN401&gt;EDATE($D$397,12),0,IF(YEAR(BN401)=$D$398,$D$399/(13-MONTH($D$396)),OFFSET($D$399,0,YEAR(BN401)-$D$398)/12))</f>
        <v>0</v>
      </c>
      <c r="BO402" s="122">
        <f t="shared" ref="BO402" ca="1" si="1653">IF(BO401&gt;EDATE($D$397,12),0,IF(YEAR(BO401)=$D$398,$D$399/(13-MONTH($D$396)),OFFSET($D$399,0,YEAR(BO401)-$D$398)/12))</f>
        <v>0</v>
      </c>
      <c r="BP402" s="122">
        <f t="shared" ref="BP402" ca="1" si="1654">IF(BP401&gt;EDATE($D$397,12),0,IF(YEAR(BP401)=$D$398,$D$399/(13-MONTH($D$396)),OFFSET($D$399,0,YEAR(BP401)-$D$398)/12))</f>
        <v>0</v>
      </c>
      <c r="BQ402" s="122">
        <f t="shared" ref="BQ402" ca="1" si="1655">IF(BQ401&gt;EDATE($D$397,12),0,IF(YEAR(BQ401)=$D$398,$D$399/(13-MONTH($D$396)),OFFSET($D$399,0,YEAR(BQ401)-$D$398)/12))</f>
        <v>0</v>
      </c>
      <c r="BR402" s="122">
        <f t="shared" ref="BR402" ca="1" si="1656">IF(BR401&gt;EDATE($D$397,12),0,IF(YEAR(BR401)=$D$398,$D$399/(13-MONTH($D$396)),OFFSET($D$399,0,YEAR(BR401)-$D$398)/12))</f>
        <v>0</v>
      </c>
      <c r="BS402" s="122">
        <f t="shared" ref="BS402" ca="1" si="1657">IF(BS401&gt;EDATE($D$397,12),0,IF(YEAR(BS401)=$D$398,$D$399/(13-MONTH($D$396)),OFFSET($D$399,0,YEAR(BS401)-$D$398)/12))</f>
        <v>0</v>
      </c>
      <c r="BT402" s="122">
        <f t="shared" ref="BT402" ca="1" si="1658">IF(BT401&gt;EDATE($D$397,12),0,IF(YEAR(BT401)=$D$398,$D$399/(13-MONTH($D$396)),OFFSET($D$399,0,YEAR(BT401)-$D$398)/12))</f>
        <v>0</v>
      </c>
      <c r="BU402" s="122">
        <f t="shared" ref="BU402" ca="1" si="1659">IF(BU401&gt;EDATE($D$397,12),0,IF(YEAR(BU401)=$D$398,$D$399/(13-MONTH($D$396)),OFFSET($D$399,0,YEAR(BU401)-$D$398)/12))</f>
        <v>0</v>
      </c>
      <c r="BV402" s="122">
        <f t="shared" ref="BV402" ca="1" si="1660">IF(BV401&gt;EDATE($D$397,12),0,IF(YEAR(BV401)=$D$398,$D$399/(13-MONTH($D$396)),OFFSET($D$399,0,YEAR(BV401)-$D$398)/12))</f>
        <v>0</v>
      </c>
      <c r="BW402" s="122">
        <f t="shared" ref="BW402:BX402" ca="1" si="1661">IF(BW401&gt;EDATE($D$397,12),0,IF(YEAR(BW401)=$D$398,$D$399/(13-MONTH($D$396)),OFFSET($D$399,0,YEAR(BW401)-$D$398)/12))</f>
        <v>0</v>
      </c>
      <c r="BX402" s="122">
        <f t="shared" ca="1" si="1661"/>
        <v>0</v>
      </c>
      <c r="BY402" s="122">
        <f t="shared" ref="BY402" ca="1" si="1662">IF(BY401&gt;EDATE($D$397,12),0,IF(YEAR(BY401)=$D$398,$D$399/(13-MONTH($D$396)),OFFSET($D$399,0,YEAR(BY401)-$D$398)/12))</f>
        <v>0</v>
      </c>
      <c r="BZ402" s="122">
        <f t="shared" ref="BZ402" ca="1" si="1663">IF(BZ401&gt;EDATE($D$397,12),0,IF(YEAR(BZ401)=$D$398,$D$399/(13-MONTH($D$396)),OFFSET($D$399,0,YEAR(BZ401)-$D$398)/12))</f>
        <v>0</v>
      </c>
      <c r="CA402" s="122">
        <f t="shared" ref="CA402" ca="1" si="1664">IF(CA401&gt;EDATE($D$397,12),0,IF(YEAR(CA401)=$D$398,$D$399/(13-MONTH($D$396)),OFFSET($D$399,0,YEAR(CA401)-$D$398)/12))</f>
        <v>0</v>
      </c>
      <c r="CB402" s="122">
        <f t="shared" ref="CB402" ca="1" si="1665">IF(CB401&gt;EDATE($D$397,12),0,IF(YEAR(CB401)=$D$398,$D$399/(13-MONTH($D$396)),OFFSET($D$399,0,YEAR(CB401)-$D$398)/12))</f>
        <v>0</v>
      </c>
      <c r="CC402" s="122">
        <f t="shared" ref="CC402" ca="1" si="1666">IF(CC401&gt;EDATE($D$397,12),0,IF(YEAR(CC401)=$D$398,$D$399/(13-MONTH($D$396)),OFFSET($D$399,0,YEAR(CC401)-$D$398)/12))</f>
        <v>0</v>
      </c>
      <c r="CD402" s="122">
        <f t="shared" ref="CD402" ca="1" si="1667">IF(CD401&gt;EDATE($D$397,12),0,IF(YEAR(CD401)=$D$398,$D$399/(13-MONTH($D$396)),OFFSET($D$399,0,YEAR(CD401)-$D$398)/12))</f>
        <v>0</v>
      </c>
      <c r="CE402" s="122">
        <f t="shared" ref="CE402" ca="1" si="1668">IF(CE401&gt;EDATE($D$397,12),0,IF(YEAR(CE401)=$D$398,$D$399/(13-MONTH($D$396)),OFFSET($D$399,0,YEAR(CE401)-$D$398)/12))</f>
        <v>0</v>
      </c>
      <c r="CF402" s="122">
        <f t="shared" ref="CF402" ca="1" si="1669">IF(CF401&gt;EDATE($D$397,12),0,IF(YEAR(CF401)=$D$398,$D$399/(13-MONTH($D$396)),OFFSET($D$399,0,YEAR(CF401)-$D$398)/12))</f>
        <v>0</v>
      </c>
      <c r="CG402" s="122">
        <f t="shared" ref="CG402" ca="1" si="1670">IF(CG401&gt;EDATE($D$397,12),0,IF(YEAR(CG401)=$D$398,$D$399/(13-MONTH($D$396)),OFFSET($D$399,0,YEAR(CG401)-$D$398)/12))</f>
        <v>0</v>
      </c>
      <c r="CH402" s="122">
        <f t="shared" ref="CH402" ca="1" si="1671">IF(CH401&gt;EDATE($D$397,12),0,IF(YEAR(CH401)=$D$398,$D$399/(13-MONTH($D$396)),OFFSET($D$399,0,YEAR(CH401)-$D$398)/12))</f>
        <v>0</v>
      </c>
      <c r="CI402" s="122">
        <f t="shared" ref="CI402:CJ402" ca="1" si="1672">IF(CI401&gt;EDATE($D$397,12),0,IF(YEAR(CI401)=$D$398,$D$399/(13-MONTH($D$396)),OFFSET($D$399,0,YEAR(CI401)-$D$398)/12))</f>
        <v>0</v>
      </c>
      <c r="CJ402" s="122">
        <f t="shared" ca="1" si="1672"/>
        <v>0</v>
      </c>
      <c r="CK402" s="122">
        <f t="shared" ref="CK402" ca="1" si="1673">IF(CK401&gt;EDATE($D$397,12),0,IF(YEAR(CK401)=$D$398,$D$399/(13-MONTH($D$396)),OFFSET($D$399,0,YEAR(CK401)-$D$398)/12))</f>
        <v>0</v>
      </c>
      <c r="CL402" s="122">
        <f t="shared" ref="CL402" ca="1" si="1674">IF(CL401&gt;EDATE($D$397,12),0,IF(YEAR(CL401)=$D$398,$D$399/(13-MONTH($D$396)),OFFSET($D$399,0,YEAR(CL401)-$D$398)/12))</f>
        <v>0</v>
      </c>
      <c r="CM402" s="122">
        <f t="shared" ref="CM402" ca="1" si="1675">IF(CM401&gt;EDATE($D$397,12),0,IF(YEAR(CM401)=$D$398,$D$399/(13-MONTH($D$396)),OFFSET($D$399,0,YEAR(CM401)-$D$398)/12))</f>
        <v>0</v>
      </c>
      <c r="CN402" s="122">
        <f t="shared" ref="CN402" ca="1" si="1676">IF(CN401&gt;EDATE($D$397,12),0,IF(YEAR(CN401)=$D$398,$D$399/(13-MONTH($D$396)),OFFSET($D$399,0,YEAR(CN401)-$D$398)/12))</f>
        <v>0</v>
      </c>
      <c r="CO402" s="122">
        <f t="shared" ref="CO402" ca="1" si="1677">IF(CO401&gt;EDATE($D$397,12),0,IF(YEAR(CO401)=$D$398,$D$399/(13-MONTH($D$396)),OFFSET($D$399,0,YEAR(CO401)-$D$398)/12))</f>
        <v>0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0"/>
  <sheetViews>
    <sheetView showGridLines="0" topLeftCell="A38" zoomScale="70" zoomScaleNormal="70" workbookViewId="0">
      <selection activeCell="G52" sqref="G52"/>
    </sheetView>
  </sheetViews>
  <sheetFormatPr defaultColWidth="11.25" defaultRowHeight="14.25" x14ac:dyDescent="0.15"/>
  <cols>
    <col min="1" max="1" width="36.5" customWidth="1"/>
    <col min="3" max="3" width="25.5" customWidth="1"/>
    <col min="4" max="93" width="16.75" bestFit="1" customWidth="1"/>
  </cols>
  <sheetData>
    <row r="1" spans="1:93" s="78" customFormat="1" x14ac:dyDescent="0.15">
      <c r="A1" s="78" t="s">
        <v>232</v>
      </c>
      <c r="D1" s="89"/>
    </row>
    <row r="2" spans="1:93" x14ac:dyDescent="0.15">
      <c r="A2" t="s">
        <v>27</v>
      </c>
      <c r="B2" s="2" t="s">
        <v>153</v>
      </c>
      <c r="C2" t="s">
        <v>89</v>
      </c>
      <c r="D2" s="104">
        <v>43586</v>
      </c>
    </row>
    <row r="3" spans="1:93" x14ac:dyDescent="0.15">
      <c r="C3" t="s">
        <v>214</v>
      </c>
      <c r="D3" s="104">
        <v>44531</v>
      </c>
    </row>
    <row r="4" spans="1:93" x14ac:dyDescent="0.15">
      <c r="C4" t="s">
        <v>231</v>
      </c>
      <c r="D4" s="124">
        <v>32000000</v>
      </c>
    </row>
    <row r="5" spans="1:93" x14ac:dyDescent="0.15">
      <c r="C5" t="s">
        <v>27</v>
      </c>
      <c r="D5" s="97">
        <v>0.04</v>
      </c>
    </row>
    <row r="6" spans="1:93" x14ac:dyDescent="0.15">
      <c r="D6" s="98"/>
    </row>
    <row r="7" spans="1:93" x14ac:dyDescent="0.15">
      <c r="B7" t="s">
        <v>152</v>
      </c>
      <c r="C7" s="2" t="s">
        <v>183</v>
      </c>
      <c r="D7" s="113">
        <f>D2</f>
        <v>43586</v>
      </c>
      <c r="E7" s="113">
        <f>EDATE(D7,1)</f>
        <v>43617</v>
      </c>
      <c r="F7" s="113">
        <f t="shared" ref="F7:BQ7" si="0">EDATE(E7,1)</f>
        <v>43647</v>
      </c>
      <c r="G7" s="113">
        <f t="shared" si="0"/>
        <v>43678</v>
      </c>
      <c r="H7" s="113">
        <f t="shared" si="0"/>
        <v>43709</v>
      </c>
      <c r="I7" s="113">
        <f t="shared" si="0"/>
        <v>43739</v>
      </c>
      <c r="J7" s="113">
        <f t="shared" si="0"/>
        <v>43770</v>
      </c>
      <c r="K7" s="113">
        <f t="shared" si="0"/>
        <v>43800</v>
      </c>
      <c r="L7" s="113">
        <f t="shared" si="0"/>
        <v>43831</v>
      </c>
      <c r="M7" s="113">
        <f t="shared" si="0"/>
        <v>43862</v>
      </c>
      <c r="N7" s="113">
        <f t="shared" si="0"/>
        <v>43891</v>
      </c>
      <c r="O7" s="113">
        <f t="shared" si="0"/>
        <v>43922</v>
      </c>
      <c r="P7" s="113">
        <f t="shared" si="0"/>
        <v>43952</v>
      </c>
      <c r="Q7" s="113">
        <f t="shared" si="0"/>
        <v>43983</v>
      </c>
      <c r="R7" s="113">
        <f t="shared" si="0"/>
        <v>44013</v>
      </c>
      <c r="S7" s="113">
        <f t="shared" si="0"/>
        <v>44044</v>
      </c>
      <c r="T7" s="113">
        <f t="shared" si="0"/>
        <v>44075</v>
      </c>
      <c r="U7" s="113">
        <f t="shared" si="0"/>
        <v>44105</v>
      </c>
      <c r="V7" s="113">
        <f t="shared" si="0"/>
        <v>44136</v>
      </c>
      <c r="W7" s="113">
        <f t="shared" si="0"/>
        <v>44166</v>
      </c>
      <c r="X7" s="113">
        <f t="shared" si="0"/>
        <v>44197</v>
      </c>
      <c r="Y7" s="113">
        <f t="shared" si="0"/>
        <v>44228</v>
      </c>
      <c r="Z7" s="113">
        <f t="shared" si="0"/>
        <v>44256</v>
      </c>
      <c r="AA7" s="113">
        <f t="shared" si="0"/>
        <v>44287</v>
      </c>
      <c r="AB7" s="113">
        <f t="shared" si="0"/>
        <v>44317</v>
      </c>
      <c r="AC7" s="113">
        <f t="shared" si="0"/>
        <v>44348</v>
      </c>
      <c r="AD7" s="113">
        <f t="shared" si="0"/>
        <v>44378</v>
      </c>
      <c r="AE7" s="113">
        <f t="shared" si="0"/>
        <v>44409</v>
      </c>
      <c r="AF7" s="113">
        <f t="shared" si="0"/>
        <v>44440</v>
      </c>
      <c r="AG7" s="113">
        <f t="shared" si="0"/>
        <v>44470</v>
      </c>
      <c r="AH7" s="113">
        <f t="shared" si="0"/>
        <v>44501</v>
      </c>
      <c r="AI7" s="113">
        <f t="shared" si="0"/>
        <v>44531</v>
      </c>
      <c r="AJ7" s="113">
        <f t="shared" si="0"/>
        <v>44562</v>
      </c>
      <c r="AK7" s="113">
        <f t="shared" si="0"/>
        <v>44593</v>
      </c>
      <c r="AL7" s="113">
        <f t="shared" si="0"/>
        <v>44621</v>
      </c>
      <c r="AM7" s="113">
        <f t="shared" si="0"/>
        <v>44652</v>
      </c>
      <c r="AN7" s="113">
        <f t="shared" si="0"/>
        <v>44682</v>
      </c>
      <c r="AO7" s="113">
        <f t="shared" si="0"/>
        <v>44713</v>
      </c>
      <c r="AP7" s="113">
        <f t="shared" si="0"/>
        <v>44743</v>
      </c>
      <c r="AQ7" s="113">
        <f t="shared" si="0"/>
        <v>44774</v>
      </c>
      <c r="AR7" s="113">
        <f t="shared" si="0"/>
        <v>44805</v>
      </c>
      <c r="AS7" s="113">
        <f t="shared" si="0"/>
        <v>44835</v>
      </c>
      <c r="AT7" s="113">
        <f t="shared" si="0"/>
        <v>44866</v>
      </c>
      <c r="AU7" s="113">
        <f t="shared" si="0"/>
        <v>44896</v>
      </c>
      <c r="AV7" s="113">
        <f t="shared" si="0"/>
        <v>44927</v>
      </c>
      <c r="AW7" s="113">
        <f t="shared" si="0"/>
        <v>44958</v>
      </c>
      <c r="AX7" s="113">
        <f t="shared" si="0"/>
        <v>44986</v>
      </c>
      <c r="AY7" s="113">
        <f t="shared" si="0"/>
        <v>45017</v>
      </c>
      <c r="AZ7" s="113">
        <f t="shared" si="0"/>
        <v>45047</v>
      </c>
      <c r="BA7" s="113">
        <f t="shared" si="0"/>
        <v>45078</v>
      </c>
      <c r="BB7" s="113">
        <f t="shared" si="0"/>
        <v>45108</v>
      </c>
      <c r="BC7" s="113">
        <f t="shared" si="0"/>
        <v>45139</v>
      </c>
      <c r="BD7" s="113">
        <f t="shared" si="0"/>
        <v>45170</v>
      </c>
      <c r="BE7" s="113">
        <f t="shared" si="0"/>
        <v>45200</v>
      </c>
      <c r="BF7" s="113">
        <f t="shared" si="0"/>
        <v>45231</v>
      </c>
      <c r="BG7" s="113">
        <f t="shared" si="0"/>
        <v>45261</v>
      </c>
      <c r="BH7" s="113">
        <f t="shared" si="0"/>
        <v>45292</v>
      </c>
      <c r="BI7" s="113">
        <f t="shared" si="0"/>
        <v>45323</v>
      </c>
      <c r="BJ7" s="113">
        <f t="shared" si="0"/>
        <v>45352</v>
      </c>
      <c r="BK7" s="113">
        <f t="shared" si="0"/>
        <v>45383</v>
      </c>
      <c r="BL7" s="113">
        <f t="shared" si="0"/>
        <v>45413</v>
      </c>
      <c r="BM7" s="113">
        <f t="shared" si="0"/>
        <v>45444</v>
      </c>
      <c r="BN7" s="113">
        <f t="shared" si="0"/>
        <v>45474</v>
      </c>
      <c r="BO7" s="113">
        <f t="shared" si="0"/>
        <v>45505</v>
      </c>
      <c r="BP7" s="113">
        <f t="shared" si="0"/>
        <v>45536</v>
      </c>
      <c r="BQ7" s="113">
        <f t="shared" si="0"/>
        <v>45566</v>
      </c>
      <c r="BR7" s="113">
        <f t="shared" ref="BR7:CO7" si="1">EDATE(BQ7,1)</f>
        <v>45597</v>
      </c>
      <c r="BS7" s="113">
        <f t="shared" si="1"/>
        <v>45627</v>
      </c>
      <c r="BT7" s="113">
        <f t="shared" si="1"/>
        <v>45658</v>
      </c>
      <c r="BU7" s="113">
        <f t="shared" si="1"/>
        <v>45689</v>
      </c>
      <c r="BV7" s="113">
        <f t="shared" si="1"/>
        <v>45717</v>
      </c>
      <c r="BW7" s="113">
        <f t="shared" si="1"/>
        <v>45748</v>
      </c>
      <c r="BX7" s="113">
        <f t="shared" si="1"/>
        <v>45778</v>
      </c>
      <c r="BY7" s="113">
        <f t="shared" si="1"/>
        <v>45809</v>
      </c>
      <c r="BZ7" s="113">
        <f t="shared" si="1"/>
        <v>45839</v>
      </c>
      <c r="CA7" s="113">
        <f t="shared" si="1"/>
        <v>45870</v>
      </c>
      <c r="CB7" s="113">
        <f t="shared" si="1"/>
        <v>45901</v>
      </c>
      <c r="CC7" s="113">
        <f t="shared" si="1"/>
        <v>45931</v>
      </c>
      <c r="CD7" s="113">
        <f t="shared" si="1"/>
        <v>45962</v>
      </c>
      <c r="CE7" s="113">
        <f t="shared" si="1"/>
        <v>45992</v>
      </c>
      <c r="CF7" s="113">
        <f t="shared" si="1"/>
        <v>46023</v>
      </c>
      <c r="CG7" s="113">
        <f t="shared" si="1"/>
        <v>46054</v>
      </c>
      <c r="CH7" s="113">
        <f t="shared" si="1"/>
        <v>46082</v>
      </c>
      <c r="CI7" s="113">
        <f t="shared" si="1"/>
        <v>46113</v>
      </c>
      <c r="CJ7" s="113">
        <f t="shared" si="1"/>
        <v>46143</v>
      </c>
      <c r="CK7" s="113">
        <f t="shared" si="1"/>
        <v>46174</v>
      </c>
      <c r="CL7" s="113">
        <f t="shared" si="1"/>
        <v>46204</v>
      </c>
      <c r="CM7" s="113">
        <f t="shared" si="1"/>
        <v>46235</v>
      </c>
      <c r="CN7" s="113">
        <f t="shared" si="1"/>
        <v>46266</v>
      </c>
      <c r="CO7" s="113">
        <f t="shared" si="1"/>
        <v>46296</v>
      </c>
    </row>
    <row r="8" spans="1:93" x14ac:dyDescent="0.15">
      <c r="C8" t="s">
        <v>234</v>
      </c>
      <c r="D8" s="123">
        <f>IF(D7&gt;EDATE($D$3,12),0,$D$4*(1+$D$5)^ROUNDDOWN(DATEDIF($D$2,D7,"m")/12,0)/12)</f>
        <v>2666666.6666666665</v>
      </c>
      <c r="E8" s="123">
        <f t="shared" ref="E8:AW8" si="2">IF(E7&gt;EDATE($D$3,12),0,$D$4*(1+$D$5)^ROUNDDOWN(DATEDIF($D$2,E7,"m")/12,0)/12)</f>
        <v>2666666.6666666665</v>
      </c>
      <c r="F8" s="123">
        <f t="shared" si="2"/>
        <v>2666666.6666666665</v>
      </c>
      <c r="G8" s="123">
        <f t="shared" si="2"/>
        <v>2666666.6666666665</v>
      </c>
      <c r="H8" s="123">
        <f t="shared" si="2"/>
        <v>2666666.6666666665</v>
      </c>
      <c r="I8" s="123">
        <f t="shared" si="2"/>
        <v>2666666.6666666665</v>
      </c>
      <c r="J8" s="123">
        <f t="shared" si="2"/>
        <v>2666666.6666666665</v>
      </c>
      <c r="K8" s="123">
        <f t="shared" si="2"/>
        <v>2666666.6666666665</v>
      </c>
      <c r="L8" s="123">
        <f t="shared" si="2"/>
        <v>2666666.6666666665</v>
      </c>
      <c r="M8" s="123">
        <f t="shared" si="2"/>
        <v>2666666.6666666665</v>
      </c>
      <c r="N8" s="123">
        <f t="shared" si="2"/>
        <v>2666666.6666666665</v>
      </c>
      <c r="O8" s="123">
        <f t="shared" si="2"/>
        <v>2666666.6666666665</v>
      </c>
      <c r="P8" s="123">
        <f t="shared" si="2"/>
        <v>2773333.3333333335</v>
      </c>
      <c r="Q8" s="123">
        <f t="shared" si="2"/>
        <v>2773333.3333333335</v>
      </c>
      <c r="R8" s="123">
        <f t="shared" si="2"/>
        <v>2773333.3333333335</v>
      </c>
      <c r="S8" s="123">
        <f t="shared" si="2"/>
        <v>2773333.3333333335</v>
      </c>
      <c r="T8" s="123">
        <f t="shared" si="2"/>
        <v>2773333.3333333335</v>
      </c>
      <c r="U8" s="123">
        <f t="shared" si="2"/>
        <v>2773333.3333333335</v>
      </c>
      <c r="V8" s="123">
        <f t="shared" si="2"/>
        <v>2773333.3333333335</v>
      </c>
      <c r="W8" s="123">
        <f t="shared" si="2"/>
        <v>2773333.3333333335</v>
      </c>
      <c r="X8" s="123">
        <f t="shared" si="2"/>
        <v>2773333.3333333335</v>
      </c>
      <c r="Y8" s="123">
        <f t="shared" si="2"/>
        <v>2773333.3333333335</v>
      </c>
      <c r="Z8" s="123">
        <f t="shared" si="2"/>
        <v>2773333.3333333335</v>
      </c>
      <c r="AA8" s="123">
        <f t="shared" si="2"/>
        <v>2773333.3333333335</v>
      </c>
      <c r="AB8" s="123">
        <f t="shared" si="2"/>
        <v>2884266.6666666674</v>
      </c>
      <c r="AC8" s="123">
        <f t="shared" si="2"/>
        <v>2884266.6666666674</v>
      </c>
      <c r="AD8" s="123">
        <f t="shared" si="2"/>
        <v>2884266.6666666674</v>
      </c>
      <c r="AE8" s="123">
        <f t="shared" si="2"/>
        <v>2884266.6666666674</v>
      </c>
      <c r="AF8" s="123">
        <f t="shared" si="2"/>
        <v>2884266.6666666674</v>
      </c>
      <c r="AG8" s="123">
        <f t="shared" si="2"/>
        <v>2884266.6666666674</v>
      </c>
      <c r="AH8" s="123">
        <f t="shared" si="2"/>
        <v>2884266.6666666674</v>
      </c>
      <c r="AI8" s="123">
        <f t="shared" si="2"/>
        <v>2884266.6666666674</v>
      </c>
      <c r="AJ8" s="123">
        <f t="shared" si="2"/>
        <v>2884266.6666666674</v>
      </c>
      <c r="AK8" s="123">
        <f t="shared" si="2"/>
        <v>2884266.6666666674</v>
      </c>
      <c r="AL8" s="123">
        <f t="shared" si="2"/>
        <v>2884266.6666666674</v>
      </c>
      <c r="AM8" s="123">
        <f t="shared" si="2"/>
        <v>2884266.6666666674</v>
      </c>
      <c r="AN8" s="123">
        <f t="shared" si="2"/>
        <v>2999637.3333333335</v>
      </c>
      <c r="AO8" s="123">
        <f t="shared" si="2"/>
        <v>2999637.3333333335</v>
      </c>
      <c r="AP8" s="123">
        <f t="shared" si="2"/>
        <v>2999637.3333333335</v>
      </c>
      <c r="AQ8" s="123">
        <f t="shared" si="2"/>
        <v>2999637.3333333335</v>
      </c>
      <c r="AR8" s="123">
        <f t="shared" si="2"/>
        <v>2999637.3333333335</v>
      </c>
      <c r="AS8" s="123">
        <f t="shared" si="2"/>
        <v>2999637.3333333335</v>
      </c>
      <c r="AT8" s="123">
        <f t="shared" si="2"/>
        <v>2999637.3333333335</v>
      </c>
      <c r="AU8" s="123">
        <f t="shared" si="2"/>
        <v>2999637.3333333335</v>
      </c>
      <c r="AV8" s="123">
        <f t="shared" si="2"/>
        <v>0</v>
      </c>
      <c r="AW8" s="123">
        <f t="shared" si="2"/>
        <v>0</v>
      </c>
      <c r="AX8" s="123">
        <f>IF(AX7&gt;EDATE($D$3,12),0,$D$4*(1+$D$5)^ROUNDDOWN(DATEDIF($D$2,AX7,"m")/12,0)/12)</f>
        <v>0</v>
      </c>
      <c r="AY8" s="123">
        <f t="shared" ref="AY8" si="3">IF(AY7&gt;EDATE($D$3,12),0,$D$4*(1+$D$5)^ROUNDDOWN(DATEDIF($D$2,AY7,"m")/12,0)/12)</f>
        <v>0</v>
      </c>
      <c r="AZ8" s="123">
        <f t="shared" ref="AZ8" si="4">IF(AZ7&gt;EDATE($D$3,12),0,$D$4*(1+$D$5)^ROUNDDOWN(DATEDIF($D$2,AZ7,"m")/12,0)/12)</f>
        <v>0</v>
      </c>
      <c r="BA8" s="123">
        <f t="shared" ref="BA8" si="5">IF(BA7&gt;EDATE($D$3,12),0,$D$4*(1+$D$5)^ROUNDDOWN(DATEDIF($D$2,BA7,"m")/12,0)/12)</f>
        <v>0</v>
      </c>
      <c r="BB8" s="123">
        <f t="shared" ref="BB8" si="6">IF(BB7&gt;EDATE($D$3,12),0,$D$4*(1+$D$5)^ROUNDDOWN(DATEDIF($D$2,BB7,"m")/12,0)/12)</f>
        <v>0</v>
      </c>
      <c r="BC8" s="123">
        <f t="shared" ref="BC8" si="7">IF(BC7&gt;EDATE($D$3,12),0,$D$4*(1+$D$5)^ROUNDDOWN(DATEDIF($D$2,BC7,"m")/12,0)/12)</f>
        <v>0</v>
      </c>
      <c r="BD8" s="123">
        <f t="shared" ref="BD8" si="8">IF(BD7&gt;EDATE($D$3,12),0,$D$4*(1+$D$5)^ROUNDDOWN(DATEDIF($D$2,BD7,"m")/12,0)/12)</f>
        <v>0</v>
      </c>
      <c r="BE8" s="123">
        <f t="shared" ref="BE8" si="9">IF(BE7&gt;EDATE($D$3,12),0,$D$4*(1+$D$5)^ROUNDDOWN(DATEDIF($D$2,BE7,"m")/12,0)/12)</f>
        <v>0</v>
      </c>
      <c r="BF8" s="123">
        <f t="shared" ref="BF8" si="10">IF(BF7&gt;EDATE($D$3,12),0,$D$4*(1+$D$5)^ROUNDDOWN(DATEDIF($D$2,BF7,"m")/12,0)/12)</f>
        <v>0</v>
      </c>
      <c r="BG8" s="123">
        <f t="shared" ref="BG8" si="11">IF(BG7&gt;EDATE($D$3,12),0,$D$4*(1+$D$5)^ROUNDDOWN(DATEDIF($D$2,BG7,"m")/12,0)/12)</f>
        <v>0</v>
      </c>
      <c r="BH8" s="123">
        <f t="shared" ref="BH8" si="12">IF(BH7&gt;EDATE($D$3,12),0,$D$4*(1+$D$5)^ROUNDDOWN(DATEDIF($D$2,BH7,"m")/12,0)/12)</f>
        <v>0</v>
      </c>
      <c r="BI8" s="123">
        <f t="shared" ref="BI8" si="13">IF(BI7&gt;EDATE($D$3,12),0,$D$4*(1+$D$5)^ROUNDDOWN(DATEDIF($D$2,BI7,"m")/12,0)/12)</f>
        <v>0</v>
      </c>
      <c r="BJ8" s="123">
        <f t="shared" ref="BJ8" si="14">IF(BJ7&gt;EDATE($D$3,12),0,$D$4*(1+$D$5)^ROUNDDOWN(DATEDIF($D$2,BJ7,"m")/12,0)/12)</f>
        <v>0</v>
      </c>
      <c r="BK8" s="123">
        <f t="shared" ref="BK8" si="15">IF(BK7&gt;EDATE($D$3,12),0,$D$4*(1+$D$5)^ROUNDDOWN(DATEDIF($D$2,BK7,"m")/12,0)/12)</f>
        <v>0</v>
      </c>
      <c r="BL8" s="123">
        <f t="shared" ref="BL8" si="16">IF(BL7&gt;EDATE($D$3,12),0,$D$4*(1+$D$5)^ROUNDDOWN(DATEDIF($D$2,BL7,"m")/12,0)/12)</f>
        <v>0</v>
      </c>
      <c r="BM8" s="123">
        <f t="shared" ref="BM8" si="17">IF(BM7&gt;EDATE($D$3,12),0,$D$4*(1+$D$5)^ROUNDDOWN(DATEDIF($D$2,BM7,"m")/12,0)/12)</f>
        <v>0</v>
      </c>
      <c r="BN8" s="123">
        <f t="shared" ref="BN8" si="18">IF(BN7&gt;EDATE($D$3,12),0,$D$4*(1+$D$5)^ROUNDDOWN(DATEDIF($D$2,BN7,"m")/12,0)/12)</f>
        <v>0</v>
      </c>
      <c r="BO8" s="123">
        <f t="shared" ref="BO8" si="19">IF(BO7&gt;EDATE($D$3,12),0,$D$4*(1+$D$5)^ROUNDDOWN(DATEDIF($D$2,BO7,"m")/12,0)/12)</f>
        <v>0</v>
      </c>
      <c r="BP8" s="123">
        <f t="shared" ref="BP8" si="20">IF(BP7&gt;EDATE($D$3,12),0,$D$4*(1+$D$5)^ROUNDDOWN(DATEDIF($D$2,BP7,"m")/12,0)/12)</f>
        <v>0</v>
      </c>
      <c r="BQ8" s="123">
        <f t="shared" ref="BQ8" si="21">IF(BQ7&gt;EDATE($D$3,12),0,$D$4*(1+$D$5)^ROUNDDOWN(DATEDIF($D$2,BQ7,"m")/12,0)/12)</f>
        <v>0</v>
      </c>
      <c r="BR8" s="123">
        <f t="shared" ref="BR8" si="22">IF(BR7&gt;EDATE($D$3,12),0,$D$4*(1+$D$5)^ROUNDDOWN(DATEDIF($D$2,BR7,"m")/12,0)/12)</f>
        <v>0</v>
      </c>
      <c r="BS8" s="123">
        <f t="shared" ref="BS8" si="23">IF(BS7&gt;EDATE($D$3,12),0,$D$4*(1+$D$5)^ROUNDDOWN(DATEDIF($D$2,BS7,"m")/12,0)/12)</f>
        <v>0</v>
      </c>
      <c r="BT8" s="123">
        <f t="shared" ref="BT8" si="24">IF(BT7&gt;EDATE($D$3,12),0,$D$4*(1+$D$5)^ROUNDDOWN(DATEDIF($D$2,BT7,"m")/12,0)/12)</f>
        <v>0</v>
      </c>
      <c r="BU8" s="123">
        <f t="shared" ref="BU8:CO8" si="25">IF(BU7&gt;EDATE($D$327,12),0,$D$328*(1+$D$329)^ROUNDDOWN(DATEDIF($D$326,BU7,"m")/12,0)/12)</f>
        <v>0</v>
      </c>
      <c r="BV8" s="123">
        <f t="shared" si="25"/>
        <v>0</v>
      </c>
      <c r="BW8" s="123">
        <f t="shared" si="25"/>
        <v>0</v>
      </c>
      <c r="BX8" s="123">
        <f t="shared" si="25"/>
        <v>0</v>
      </c>
      <c r="BY8" s="123">
        <f t="shared" si="25"/>
        <v>0</v>
      </c>
      <c r="BZ8" s="123">
        <f t="shared" si="25"/>
        <v>0</v>
      </c>
      <c r="CA8" s="123">
        <f t="shared" si="25"/>
        <v>0</v>
      </c>
      <c r="CB8" s="123">
        <f t="shared" si="25"/>
        <v>0</v>
      </c>
      <c r="CC8" s="123">
        <f t="shared" si="25"/>
        <v>0</v>
      </c>
      <c r="CD8" s="123">
        <f t="shared" si="25"/>
        <v>0</v>
      </c>
      <c r="CE8" s="123">
        <f t="shared" si="25"/>
        <v>0</v>
      </c>
      <c r="CF8" s="123">
        <f t="shared" si="25"/>
        <v>0</v>
      </c>
      <c r="CG8" s="123">
        <f t="shared" si="25"/>
        <v>0</v>
      </c>
      <c r="CH8" s="123">
        <f t="shared" si="25"/>
        <v>0</v>
      </c>
      <c r="CI8" s="123">
        <f t="shared" si="25"/>
        <v>0</v>
      </c>
      <c r="CJ8" s="123">
        <f t="shared" si="25"/>
        <v>0</v>
      </c>
      <c r="CK8" s="123">
        <f t="shared" si="25"/>
        <v>0</v>
      </c>
      <c r="CL8" s="123">
        <f t="shared" si="25"/>
        <v>0</v>
      </c>
      <c r="CM8" s="123">
        <f t="shared" si="25"/>
        <v>0</v>
      </c>
      <c r="CN8" s="123">
        <f t="shared" si="25"/>
        <v>0</v>
      </c>
      <c r="CO8" s="123">
        <f t="shared" si="25"/>
        <v>0</v>
      </c>
    </row>
    <row r="9" spans="1:93" x14ac:dyDescent="0.15">
      <c r="D9" s="98"/>
    </row>
    <row r="10" spans="1:93" x14ac:dyDescent="0.15">
      <c r="A10" t="s">
        <v>370</v>
      </c>
      <c r="B10" s="2" t="s">
        <v>153</v>
      </c>
      <c r="C10" t="s">
        <v>228</v>
      </c>
      <c r="D10" s="104">
        <v>42491</v>
      </c>
    </row>
    <row r="11" spans="1:93" x14ac:dyDescent="0.15">
      <c r="C11" t="s">
        <v>214</v>
      </c>
      <c r="D11" s="104">
        <v>44531</v>
      </c>
    </row>
    <row r="12" spans="1:93" x14ac:dyDescent="0.15">
      <c r="C12" t="s">
        <v>229</v>
      </c>
      <c r="D12" s="106">
        <f>YEAR(D10)</f>
        <v>2016</v>
      </c>
      <c r="E12">
        <f>D12+1</f>
        <v>2017</v>
      </c>
      <c r="F12">
        <f t="shared" ref="F12:M12" si="26">E12+1</f>
        <v>2018</v>
      </c>
      <c r="G12">
        <f t="shared" si="26"/>
        <v>2019</v>
      </c>
      <c r="H12">
        <f t="shared" si="26"/>
        <v>2020</v>
      </c>
      <c r="I12">
        <f t="shared" si="26"/>
        <v>2021</v>
      </c>
      <c r="J12">
        <f t="shared" si="26"/>
        <v>2022</v>
      </c>
      <c r="K12">
        <f t="shared" si="26"/>
        <v>2023</v>
      </c>
      <c r="L12">
        <f t="shared" si="26"/>
        <v>2024</v>
      </c>
      <c r="M12">
        <f t="shared" si="26"/>
        <v>2025</v>
      </c>
    </row>
    <row r="13" spans="1:93" x14ac:dyDescent="0.15">
      <c r="C13" t="s">
        <v>29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</row>
    <row r="14" spans="1:93" x14ac:dyDescent="0.15">
      <c r="D14" s="98"/>
    </row>
    <row r="15" spans="1:93" x14ac:dyDescent="0.15">
      <c r="B15" t="s">
        <v>152</v>
      </c>
      <c r="C15" s="2" t="s">
        <v>183</v>
      </c>
      <c r="D15" s="113">
        <f>D10</f>
        <v>42491</v>
      </c>
      <c r="E15" s="113">
        <f>EDATE(D15,1)</f>
        <v>42522</v>
      </c>
      <c r="F15" s="113">
        <f t="shared" ref="F15:BQ15" si="27">EDATE(E15,1)</f>
        <v>42552</v>
      </c>
      <c r="G15" s="113">
        <f t="shared" si="27"/>
        <v>42583</v>
      </c>
      <c r="H15" s="113">
        <f t="shared" si="27"/>
        <v>42614</v>
      </c>
      <c r="I15" s="113">
        <f t="shared" si="27"/>
        <v>42644</v>
      </c>
      <c r="J15" s="113">
        <f t="shared" si="27"/>
        <v>42675</v>
      </c>
      <c r="K15" s="113">
        <f t="shared" si="27"/>
        <v>42705</v>
      </c>
      <c r="L15" s="113">
        <f t="shared" si="27"/>
        <v>42736</v>
      </c>
      <c r="M15" s="113">
        <f t="shared" si="27"/>
        <v>42767</v>
      </c>
      <c r="N15" s="113">
        <f t="shared" si="27"/>
        <v>42795</v>
      </c>
      <c r="O15" s="113">
        <f t="shared" si="27"/>
        <v>42826</v>
      </c>
      <c r="P15" s="113">
        <f t="shared" si="27"/>
        <v>42856</v>
      </c>
      <c r="Q15" s="113">
        <f t="shared" si="27"/>
        <v>42887</v>
      </c>
      <c r="R15" s="113">
        <f t="shared" si="27"/>
        <v>42917</v>
      </c>
      <c r="S15" s="113">
        <f t="shared" si="27"/>
        <v>42948</v>
      </c>
      <c r="T15" s="113">
        <f t="shared" si="27"/>
        <v>42979</v>
      </c>
      <c r="U15" s="113">
        <f t="shared" si="27"/>
        <v>43009</v>
      </c>
      <c r="V15" s="113">
        <f t="shared" si="27"/>
        <v>43040</v>
      </c>
      <c r="W15" s="113">
        <f t="shared" si="27"/>
        <v>43070</v>
      </c>
      <c r="X15" s="113">
        <f t="shared" si="27"/>
        <v>43101</v>
      </c>
      <c r="Y15" s="113">
        <f t="shared" si="27"/>
        <v>43132</v>
      </c>
      <c r="Z15" s="113">
        <f t="shared" si="27"/>
        <v>43160</v>
      </c>
      <c r="AA15" s="113">
        <f t="shared" si="27"/>
        <v>43191</v>
      </c>
      <c r="AB15" s="113">
        <f t="shared" si="27"/>
        <v>43221</v>
      </c>
      <c r="AC15" s="113">
        <f t="shared" si="27"/>
        <v>43252</v>
      </c>
      <c r="AD15" s="113">
        <f t="shared" si="27"/>
        <v>43282</v>
      </c>
      <c r="AE15" s="113">
        <f t="shared" si="27"/>
        <v>43313</v>
      </c>
      <c r="AF15" s="113">
        <f t="shared" si="27"/>
        <v>43344</v>
      </c>
      <c r="AG15" s="113">
        <f t="shared" si="27"/>
        <v>43374</v>
      </c>
      <c r="AH15" s="113">
        <f t="shared" si="27"/>
        <v>43405</v>
      </c>
      <c r="AI15" s="113">
        <f t="shared" si="27"/>
        <v>43435</v>
      </c>
      <c r="AJ15" s="113">
        <f t="shared" si="27"/>
        <v>43466</v>
      </c>
      <c r="AK15" s="113">
        <f t="shared" si="27"/>
        <v>43497</v>
      </c>
      <c r="AL15" s="113">
        <f t="shared" si="27"/>
        <v>43525</v>
      </c>
      <c r="AM15" s="113">
        <f t="shared" si="27"/>
        <v>43556</v>
      </c>
      <c r="AN15" s="113">
        <f t="shared" si="27"/>
        <v>43586</v>
      </c>
      <c r="AO15" s="113">
        <f t="shared" si="27"/>
        <v>43617</v>
      </c>
      <c r="AP15" s="113">
        <f t="shared" si="27"/>
        <v>43647</v>
      </c>
      <c r="AQ15" s="113">
        <f t="shared" si="27"/>
        <v>43678</v>
      </c>
      <c r="AR15" s="113">
        <f t="shared" si="27"/>
        <v>43709</v>
      </c>
      <c r="AS15" s="113">
        <f t="shared" si="27"/>
        <v>43739</v>
      </c>
      <c r="AT15" s="113">
        <f t="shared" si="27"/>
        <v>43770</v>
      </c>
      <c r="AU15" s="113">
        <f t="shared" si="27"/>
        <v>43800</v>
      </c>
      <c r="AV15" s="113">
        <f t="shared" si="27"/>
        <v>43831</v>
      </c>
      <c r="AW15" s="113">
        <f t="shared" si="27"/>
        <v>43862</v>
      </c>
      <c r="AX15" s="113">
        <f t="shared" si="27"/>
        <v>43891</v>
      </c>
      <c r="AY15" s="113">
        <f t="shared" si="27"/>
        <v>43922</v>
      </c>
      <c r="AZ15" s="113">
        <f t="shared" si="27"/>
        <v>43952</v>
      </c>
      <c r="BA15" s="113">
        <f t="shared" si="27"/>
        <v>43983</v>
      </c>
      <c r="BB15" s="113">
        <f t="shared" si="27"/>
        <v>44013</v>
      </c>
      <c r="BC15" s="113">
        <f t="shared" si="27"/>
        <v>44044</v>
      </c>
      <c r="BD15" s="113">
        <f t="shared" si="27"/>
        <v>44075</v>
      </c>
      <c r="BE15" s="113">
        <f t="shared" si="27"/>
        <v>44105</v>
      </c>
      <c r="BF15" s="113">
        <f t="shared" si="27"/>
        <v>44136</v>
      </c>
      <c r="BG15" s="113">
        <f t="shared" si="27"/>
        <v>44166</v>
      </c>
      <c r="BH15" s="113">
        <f t="shared" si="27"/>
        <v>44197</v>
      </c>
      <c r="BI15" s="113">
        <f t="shared" si="27"/>
        <v>44228</v>
      </c>
      <c r="BJ15" s="113">
        <f t="shared" si="27"/>
        <v>44256</v>
      </c>
      <c r="BK15" s="113">
        <f t="shared" si="27"/>
        <v>44287</v>
      </c>
      <c r="BL15" s="113">
        <f t="shared" si="27"/>
        <v>44317</v>
      </c>
      <c r="BM15" s="113">
        <f t="shared" si="27"/>
        <v>44348</v>
      </c>
      <c r="BN15" s="113">
        <f t="shared" si="27"/>
        <v>44378</v>
      </c>
      <c r="BO15" s="113">
        <f t="shared" si="27"/>
        <v>44409</v>
      </c>
      <c r="BP15" s="113">
        <f t="shared" si="27"/>
        <v>44440</v>
      </c>
      <c r="BQ15" s="113">
        <f t="shared" si="27"/>
        <v>44470</v>
      </c>
      <c r="BR15" s="113">
        <f t="shared" ref="BR15:CO15" si="28">EDATE(BQ15,1)</f>
        <v>44501</v>
      </c>
      <c r="BS15" s="113">
        <f t="shared" si="28"/>
        <v>44531</v>
      </c>
      <c r="BT15" s="113">
        <f t="shared" si="28"/>
        <v>44562</v>
      </c>
      <c r="BU15" s="113">
        <f t="shared" si="28"/>
        <v>44593</v>
      </c>
      <c r="BV15" s="113">
        <f t="shared" si="28"/>
        <v>44621</v>
      </c>
      <c r="BW15" s="113">
        <f t="shared" si="28"/>
        <v>44652</v>
      </c>
      <c r="BX15" s="113">
        <f t="shared" si="28"/>
        <v>44682</v>
      </c>
      <c r="BY15" s="113">
        <f t="shared" si="28"/>
        <v>44713</v>
      </c>
      <c r="BZ15" s="113">
        <f t="shared" si="28"/>
        <v>44743</v>
      </c>
      <c r="CA15" s="113">
        <f t="shared" si="28"/>
        <v>44774</v>
      </c>
      <c r="CB15" s="113">
        <f t="shared" si="28"/>
        <v>44805</v>
      </c>
      <c r="CC15" s="113">
        <f t="shared" si="28"/>
        <v>44835</v>
      </c>
      <c r="CD15" s="113">
        <f t="shared" si="28"/>
        <v>44866</v>
      </c>
      <c r="CE15" s="113">
        <f t="shared" si="28"/>
        <v>44896</v>
      </c>
      <c r="CF15" s="113">
        <f t="shared" si="28"/>
        <v>44927</v>
      </c>
      <c r="CG15" s="113">
        <f t="shared" si="28"/>
        <v>44958</v>
      </c>
      <c r="CH15" s="113">
        <f t="shared" si="28"/>
        <v>44986</v>
      </c>
      <c r="CI15" s="113">
        <f t="shared" si="28"/>
        <v>45017</v>
      </c>
      <c r="CJ15" s="113">
        <f t="shared" si="28"/>
        <v>45047</v>
      </c>
      <c r="CK15" s="113">
        <f t="shared" si="28"/>
        <v>45078</v>
      </c>
      <c r="CL15" s="113">
        <f t="shared" si="28"/>
        <v>45108</v>
      </c>
      <c r="CM15" s="113">
        <f t="shared" si="28"/>
        <v>45139</v>
      </c>
      <c r="CN15" s="113">
        <f t="shared" si="28"/>
        <v>45170</v>
      </c>
      <c r="CO15" s="113">
        <f t="shared" si="28"/>
        <v>45200</v>
      </c>
    </row>
    <row r="16" spans="1:93" x14ac:dyDescent="0.15">
      <c r="C16" t="s">
        <v>233</v>
      </c>
      <c r="D16" s="122">
        <f ca="1">IF(D15&gt;EDATE($D$11,12),0,IF(YEAR(D15)=$D$12,$D$13/(13-MONTH($D$10)),OFFSET($D$13,0,YEAR(D15)-$D$12)/12))</f>
        <v>0</v>
      </c>
      <c r="E16" s="122">
        <f t="shared" ref="E16:BP16" ca="1" si="29">IF(E15&gt;EDATE($D$11,12),0,IF(YEAR(E15)=$D$12,$D$13/(13-MONTH($D$10)),OFFSET($D$13,0,YEAR(E15)-$D$12)/12))</f>
        <v>0</v>
      </c>
      <c r="F16" s="122">
        <f t="shared" ca="1" si="29"/>
        <v>0</v>
      </c>
      <c r="G16" s="122">
        <f t="shared" ca="1" si="29"/>
        <v>0</v>
      </c>
      <c r="H16" s="122">
        <f t="shared" ca="1" si="29"/>
        <v>0</v>
      </c>
      <c r="I16" s="122">
        <f t="shared" ca="1" si="29"/>
        <v>0</v>
      </c>
      <c r="J16" s="122">
        <f t="shared" ca="1" si="29"/>
        <v>0</v>
      </c>
      <c r="K16" s="122">
        <f t="shared" ca="1" si="29"/>
        <v>0</v>
      </c>
      <c r="L16" s="122">
        <f t="shared" ca="1" si="29"/>
        <v>0</v>
      </c>
      <c r="M16" s="122">
        <f t="shared" ca="1" si="29"/>
        <v>0</v>
      </c>
      <c r="N16" s="122">
        <f t="shared" ca="1" si="29"/>
        <v>0</v>
      </c>
      <c r="O16" s="122">
        <f t="shared" ca="1" si="29"/>
        <v>0</v>
      </c>
      <c r="P16" s="122">
        <f t="shared" ca="1" si="29"/>
        <v>0</v>
      </c>
      <c r="Q16" s="122">
        <f t="shared" ca="1" si="29"/>
        <v>0</v>
      </c>
      <c r="R16" s="122">
        <f t="shared" ca="1" si="29"/>
        <v>0</v>
      </c>
      <c r="S16" s="122">
        <f t="shared" ca="1" si="29"/>
        <v>0</v>
      </c>
      <c r="T16" s="122">
        <f t="shared" ca="1" si="29"/>
        <v>0</v>
      </c>
      <c r="U16" s="122">
        <f t="shared" ca="1" si="29"/>
        <v>0</v>
      </c>
      <c r="V16" s="122">
        <f t="shared" ca="1" si="29"/>
        <v>0</v>
      </c>
      <c r="W16" s="122">
        <f t="shared" ca="1" si="29"/>
        <v>0</v>
      </c>
      <c r="X16" s="122">
        <f t="shared" ca="1" si="29"/>
        <v>0</v>
      </c>
      <c r="Y16" s="122">
        <f t="shared" ca="1" si="29"/>
        <v>0</v>
      </c>
      <c r="Z16" s="122">
        <f t="shared" ca="1" si="29"/>
        <v>0</v>
      </c>
      <c r="AA16" s="122">
        <f t="shared" ca="1" si="29"/>
        <v>0</v>
      </c>
      <c r="AB16" s="122">
        <f t="shared" ca="1" si="29"/>
        <v>0</v>
      </c>
      <c r="AC16" s="122">
        <f t="shared" ca="1" si="29"/>
        <v>0</v>
      </c>
      <c r="AD16" s="122">
        <f t="shared" ca="1" si="29"/>
        <v>0</v>
      </c>
      <c r="AE16" s="122">
        <f t="shared" ca="1" si="29"/>
        <v>0</v>
      </c>
      <c r="AF16" s="122">
        <f t="shared" ca="1" si="29"/>
        <v>0</v>
      </c>
      <c r="AG16" s="122">
        <f t="shared" ca="1" si="29"/>
        <v>0</v>
      </c>
      <c r="AH16" s="122">
        <f t="shared" ca="1" si="29"/>
        <v>0</v>
      </c>
      <c r="AI16" s="122">
        <f t="shared" ca="1" si="29"/>
        <v>0</v>
      </c>
      <c r="AJ16" s="122">
        <f t="shared" ca="1" si="29"/>
        <v>0</v>
      </c>
      <c r="AK16" s="122">
        <f t="shared" ca="1" si="29"/>
        <v>0</v>
      </c>
      <c r="AL16" s="122">
        <f t="shared" ca="1" si="29"/>
        <v>0</v>
      </c>
      <c r="AM16" s="122">
        <f t="shared" ca="1" si="29"/>
        <v>0</v>
      </c>
      <c r="AN16" s="122">
        <f t="shared" ca="1" si="29"/>
        <v>0</v>
      </c>
      <c r="AO16" s="122">
        <f t="shared" ca="1" si="29"/>
        <v>0</v>
      </c>
      <c r="AP16" s="122">
        <f t="shared" ca="1" si="29"/>
        <v>0</v>
      </c>
      <c r="AQ16" s="122">
        <f t="shared" ca="1" si="29"/>
        <v>0</v>
      </c>
      <c r="AR16" s="122">
        <f t="shared" ca="1" si="29"/>
        <v>0</v>
      </c>
      <c r="AS16" s="122">
        <f t="shared" ca="1" si="29"/>
        <v>0</v>
      </c>
      <c r="AT16" s="122">
        <f t="shared" ca="1" si="29"/>
        <v>0</v>
      </c>
      <c r="AU16" s="122">
        <f t="shared" ca="1" si="29"/>
        <v>0</v>
      </c>
      <c r="AV16" s="122">
        <f t="shared" ca="1" si="29"/>
        <v>0</v>
      </c>
      <c r="AW16" s="122">
        <f t="shared" ca="1" si="29"/>
        <v>0</v>
      </c>
      <c r="AX16" s="122">
        <f t="shared" ca="1" si="29"/>
        <v>0</v>
      </c>
      <c r="AY16" s="122">
        <f t="shared" ca="1" si="29"/>
        <v>0</v>
      </c>
      <c r="AZ16" s="122">
        <f t="shared" ca="1" si="29"/>
        <v>0</v>
      </c>
      <c r="BA16" s="122">
        <f t="shared" ca="1" si="29"/>
        <v>0</v>
      </c>
      <c r="BB16" s="122">
        <f t="shared" ca="1" si="29"/>
        <v>0</v>
      </c>
      <c r="BC16" s="122">
        <f t="shared" ca="1" si="29"/>
        <v>0</v>
      </c>
      <c r="BD16" s="122">
        <f t="shared" ca="1" si="29"/>
        <v>0</v>
      </c>
      <c r="BE16" s="122">
        <f t="shared" ca="1" si="29"/>
        <v>0</v>
      </c>
      <c r="BF16" s="122">
        <f t="shared" ca="1" si="29"/>
        <v>0</v>
      </c>
      <c r="BG16" s="122">
        <f t="shared" ca="1" si="29"/>
        <v>0</v>
      </c>
      <c r="BH16" s="122">
        <f t="shared" ca="1" si="29"/>
        <v>0</v>
      </c>
      <c r="BI16" s="122">
        <f t="shared" ca="1" si="29"/>
        <v>0</v>
      </c>
      <c r="BJ16" s="122">
        <f t="shared" ca="1" si="29"/>
        <v>0</v>
      </c>
      <c r="BK16" s="122">
        <f t="shared" ca="1" si="29"/>
        <v>0</v>
      </c>
      <c r="BL16" s="122">
        <f t="shared" ca="1" si="29"/>
        <v>0</v>
      </c>
      <c r="BM16" s="122">
        <f t="shared" ca="1" si="29"/>
        <v>0</v>
      </c>
      <c r="BN16" s="122">
        <f t="shared" ca="1" si="29"/>
        <v>0</v>
      </c>
      <c r="BO16" s="122">
        <f t="shared" ca="1" si="29"/>
        <v>0</v>
      </c>
      <c r="BP16" s="122">
        <f t="shared" ca="1" si="29"/>
        <v>0</v>
      </c>
      <c r="BQ16" s="122">
        <f t="shared" ref="BQ16:CO16" ca="1" si="30">IF(BQ15&gt;EDATE($D$11,12),0,IF(YEAR(BQ15)=$D$12,$D$13/(13-MONTH($D$10)),OFFSET($D$13,0,YEAR(BQ15)-$D$12)/12))</f>
        <v>0</v>
      </c>
      <c r="BR16" s="122">
        <f t="shared" ca="1" si="30"/>
        <v>0</v>
      </c>
      <c r="BS16" s="122">
        <f t="shared" ca="1" si="30"/>
        <v>0</v>
      </c>
      <c r="BT16" s="122">
        <f t="shared" ca="1" si="30"/>
        <v>0</v>
      </c>
      <c r="BU16" s="122">
        <f t="shared" ca="1" si="30"/>
        <v>0</v>
      </c>
      <c r="BV16" s="122">
        <f t="shared" ca="1" si="30"/>
        <v>0</v>
      </c>
      <c r="BW16" s="122">
        <f t="shared" ca="1" si="30"/>
        <v>0</v>
      </c>
      <c r="BX16" s="122">
        <f t="shared" ca="1" si="30"/>
        <v>0</v>
      </c>
      <c r="BY16" s="122">
        <f t="shared" ca="1" si="30"/>
        <v>0</v>
      </c>
      <c r="BZ16" s="122">
        <f t="shared" ca="1" si="30"/>
        <v>0</v>
      </c>
      <c r="CA16" s="122">
        <f t="shared" ca="1" si="30"/>
        <v>0</v>
      </c>
      <c r="CB16" s="122">
        <f t="shared" ca="1" si="30"/>
        <v>0</v>
      </c>
      <c r="CC16" s="122">
        <f t="shared" ca="1" si="30"/>
        <v>0</v>
      </c>
      <c r="CD16" s="122">
        <f t="shared" ca="1" si="30"/>
        <v>0</v>
      </c>
      <c r="CE16" s="122">
        <f t="shared" ca="1" si="30"/>
        <v>0</v>
      </c>
      <c r="CF16" s="122">
        <f t="shared" ca="1" si="30"/>
        <v>0</v>
      </c>
      <c r="CG16" s="122">
        <f t="shared" ca="1" si="30"/>
        <v>0</v>
      </c>
      <c r="CH16" s="122">
        <f t="shared" ca="1" si="30"/>
        <v>0</v>
      </c>
      <c r="CI16" s="122">
        <f t="shared" ca="1" si="30"/>
        <v>0</v>
      </c>
      <c r="CJ16" s="122">
        <f t="shared" ca="1" si="30"/>
        <v>0</v>
      </c>
      <c r="CK16" s="122">
        <f t="shared" ca="1" si="30"/>
        <v>0</v>
      </c>
      <c r="CL16" s="122">
        <f t="shared" ca="1" si="30"/>
        <v>0</v>
      </c>
      <c r="CM16" s="122">
        <f t="shared" ca="1" si="30"/>
        <v>0</v>
      </c>
      <c r="CN16" s="122">
        <f t="shared" ca="1" si="30"/>
        <v>0</v>
      </c>
      <c r="CO16" s="122">
        <f t="shared" ca="1" si="30"/>
        <v>0</v>
      </c>
    </row>
    <row r="17" spans="1:93" x14ac:dyDescent="0.15">
      <c r="D17" s="98"/>
    </row>
    <row r="18" spans="1:93" s="78" customFormat="1" x14ac:dyDescent="0.15">
      <c r="A18" s="78" t="s">
        <v>235</v>
      </c>
      <c r="D18" s="89"/>
    </row>
    <row r="19" spans="1:93" x14ac:dyDescent="0.15">
      <c r="B19" s="2" t="s">
        <v>153</v>
      </c>
      <c r="C19" t="s">
        <v>89</v>
      </c>
      <c r="D19" s="104">
        <v>43586</v>
      </c>
    </row>
    <row r="20" spans="1:93" x14ac:dyDescent="0.15">
      <c r="B20" s="2"/>
      <c r="C20" t="s">
        <v>237</v>
      </c>
      <c r="D20" s="104">
        <v>44531</v>
      </c>
    </row>
    <row r="21" spans="1:93" x14ac:dyDescent="0.15">
      <c r="B21" s="2"/>
      <c r="C21" t="s">
        <v>236</v>
      </c>
      <c r="D21" s="97">
        <v>1.2</v>
      </c>
    </row>
    <row r="22" spans="1:93" x14ac:dyDescent="0.15">
      <c r="C22" s="2" t="s">
        <v>183</v>
      </c>
      <c r="D22" s="113">
        <f>D19</f>
        <v>43586</v>
      </c>
      <c r="E22" s="113">
        <f>EDATE(D22,1)</f>
        <v>43617</v>
      </c>
      <c r="F22" s="113">
        <f t="shared" ref="F22:BQ22" si="31">EDATE(E22,1)</f>
        <v>43647</v>
      </c>
      <c r="G22" s="113">
        <f t="shared" si="31"/>
        <v>43678</v>
      </c>
      <c r="H22" s="113">
        <f t="shared" si="31"/>
        <v>43709</v>
      </c>
      <c r="I22" s="113">
        <f t="shared" si="31"/>
        <v>43739</v>
      </c>
      <c r="J22" s="113">
        <f t="shared" si="31"/>
        <v>43770</v>
      </c>
      <c r="K22" s="113">
        <f t="shared" si="31"/>
        <v>43800</v>
      </c>
      <c r="L22" s="113">
        <f t="shared" si="31"/>
        <v>43831</v>
      </c>
      <c r="M22" s="113">
        <f t="shared" si="31"/>
        <v>43862</v>
      </c>
      <c r="N22" s="113">
        <f t="shared" si="31"/>
        <v>43891</v>
      </c>
      <c r="O22" s="113">
        <f t="shared" si="31"/>
        <v>43922</v>
      </c>
      <c r="P22" s="113">
        <f t="shared" si="31"/>
        <v>43952</v>
      </c>
      <c r="Q22" s="113">
        <f t="shared" si="31"/>
        <v>43983</v>
      </c>
      <c r="R22" s="113">
        <f t="shared" si="31"/>
        <v>44013</v>
      </c>
      <c r="S22" s="113">
        <f t="shared" si="31"/>
        <v>44044</v>
      </c>
      <c r="T22" s="113">
        <f t="shared" si="31"/>
        <v>44075</v>
      </c>
      <c r="U22" s="113">
        <f t="shared" si="31"/>
        <v>44105</v>
      </c>
      <c r="V22" s="113">
        <f t="shared" si="31"/>
        <v>44136</v>
      </c>
      <c r="W22" s="113">
        <f t="shared" si="31"/>
        <v>44166</v>
      </c>
      <c r="X22" s="113">
        <f t="shared" si="31"/>
        <v>44197</v>
      </c>
      <c r="Y22" s="113">
        <f t="shared" si="31"/>
        <v>44228</v>
      </c>
      <c r="Z22" s="113">
        <f t="shared" si="31"/>
        <v>44256</v>
      </c>
      <c r="AA22" s="113">
        <f t="shared" si="31"/>
        <v>44287</v>
      </c>
      <c r="AB22" s="113">
        <f t="shared" si="31"/>
        <v>44317</v>
      </c>
      <c r="AC22" s="113">
        <f t="shared" si="31"/>
        <v>44348</v>
      </c>
      <c r="AD22" s="113">
        <f t="shared" si="31"/>
        <v>44378</v>
      </c>
      <c r="AE22" s="113">
        <f t="shared" si="31"/>
        <v>44409</v>
      </c>
      <c r="AF22" s="113">
        <f t="shared" si="31"/>
        <v>44440</v>
      </c>
      <c r="AG22" s="113">
        <f t="shared" si="31"/>
        <v>44470</v>
      </c>
      <c r="AH22" s="113">
        <f t="shared" si="31"/>
        <v>44501</v>
      </c>
      <c r="AI22" s="113">
        <f t="shared" si="31"/>
        <v>44531</v>
      </c>
      <c r="AJ22" s="113">
        <f t="shared" si="31"/>
        <v>44562</v>
      </c>
      <c r="AK22" s="113">
        <f t="shared" si="31"/>
        <v>44593</v>
      </c>
      <c r="AL22" s="113">
        <f t="shared" si="31"/>
        <v>44621</v>
      </c>
      <c r="AM22" s="113">
        <f t="shared" si="31"/>
        <v>44652</v>
      </c>
      <c r="AN22" s="113">
        <f t="shared" si="31"/>
        <v>44682</v>
      </c>
      <c r="AO22" s="113">
        <f t="shared" si="31"/>
        <v>44713</v>
      </c>
      <c r="AP22" s="113">
        <f t="shared" si="31"/>
        <v>44743</v>
      </c>
      <c r="AQ22" s="113">
        <f t="shared" si="31"/>
        <v>44774</v>
      </c>
      <c r="AR22" s="113">
        <f t="shared" si="31"/>
        <v>44805</v>
      </c>
      <c r="AS22" s="113">
        <f t="shared" si="31"/>
        <v>44835</v>
      </c>
      <c r="AT22" s="113">
        <f t="shared" si="31"/>
        <v>44866</v>
      </c>
      <c r="AU22" s="113">
        <f t="shared" si="31"/>
        <v>44896</v>
      </c>
      <c r="AV22" s="113">
        <f t="shared" si="31"/>
        <v>44927</v>
      </c>
      <c r="AW22" s="113">
        <f t="shared" si="31"/>
        <v>44958</v>
      </c>
      <c r="AX22" s="113">
        <f t="shared" si="31"/>
        <v>44986</v>
      </c>
      <c r="AY22" s="113">
        <f t="shared" si="31"/>
        <v>45017</v>
      </c>
      <c r="AZ22" s="113">
        <f t="shared" si="31"/>
        <v>45047</v>
      </c>
      <c r="BA22" s="113">
        <f t="shared" si="31"/>
        <v>45078</v>
      </c>
      <c r="BB22" s="113">
        <f t="shared" si="31"/>
        <v>45108</v>
      </c>
      <c r="BC22" s="113">
        <f t="shared" si="31"/>
        <v>45139</v>
      </c>
      <c r="BD22" s="113">
        <f t="shared" si="31"/>
        <v>45170</v>
      </c>
      <c r="BE22" s="113">
        <f t="shared" si="31"/>
        <v>45200</v>
      </c>
      <c r="BF22" s="113">
        <f t="shared" si="31"/>
        <v>45231</v>
      </c>
      <c r="BG22" s="113">
        <f t="shared" si="31"/>
        <v>45261</v>
      </c>
      <c r="BH22" s="113">
        <f t="shared" si="31"/>
        <v>45292</v>
      </c>
      <c r="BI22" s="113">
        <f t="shared" si="31"/>
        <v>45323</v>
      </c>
      <c r="BJ22" s="113">
        <f t="shared" si="31"/>
        <v>45352</v>
      </c>
      <c r="BK22" s="113">
        <f t="shared" si="31"/>
        <v>45383</v>
      </c>
      <c r="BL22" s="113">
        <f t="shared" si="31"/>
        <v>45413</v>
      </c>
      <c r="BM22" s="113">
        <f t="shared" si="31"/>
        <v>45444</v>
      </c>
      <c r="BN22" s="113">
        <f t="shared" si="31"/>
        <v>45474</v>
      </c>
      <c r="BO22" s="113">
        <f t="shared" si="31"/>
        <v>45505</v>
      </c>
      <c r="BP22" s="113">
        <f t="shared" si="31"/>
        <v>45536</v>
      </c>
      <c r="BQ22" s="113">
        <f t="shared" si="31"/>
        <v>45566</v>
      </c>
      <c r="BR22" s="113">
        <f t="shared" ref="BR22:CO22" si="32">EDATE(BQ22,1)</f>
        <v>45597</v>
      </c>
      <c r="BS22" s="113">
        <f t="shared" si="32"/>
        <v>45627</v>
      </c>
      <c r="BT22" s="113">
        <f t="shared" si="32"/>
        <v>45658</v>
      </c>
      <c r="BU22" s="113">
        <f t="shared" si="32"/>
        <v>45689</v>
      </c>
      <c r="BV22" s="113">
        <f t="shared" si="32"/>
        <v>45717</v>
      </c>
      <c r="BW22" s="113">
        <f t="shared" si="32"/>
        <v>45748</v>
      </c>
      <c r="BX22" s="113">
        <f t="shared" si="32"/>
        <v>45778</v>
      </c>
      <c r="BY22" s="113">
        <f t="shared" si="32"/>
        <v>45809</v>
      </c>
      <c r="BZ22" s="113">
        <f t="shared" si="32"/>
        <v>45839</v>
      </c>
      <c r="CA22" s="113">
        <f t="shared" si="32"/>
        <v>45870</v>
      </c>
      <c r="CB22" s="113">
        <f t="shared" si="32"/>
        <v>45901</v>
      </c>
      <c r="CC22" s="113">
        <f t="shared" si="32"/>
        <v>45931</v>
      </c>
      <c r="CD22" s="113">
        <f t="shared" si="32"/>
        <v>45962</v>
      </c>
      <c r="CE22" s="113">
        <f t="shared" si="32"/>
        <v>45992</v>
      </c>
      <c r="CF22" s="113">
        <f t="shared" si="32"/>
        <v>46023</v>
      </c>
      <c r="CG22" s="113">
        <f t="shared" si="32"/>
        <v>46054</v>
      </c>
      <c r="CH22" s="113">
        <f t="shared" si="32"/>
        <v>46082</v>
      </c>
      <c r="CI22" s="113">
        <f t="shared" si="32"/>
        <v>46113</v>
      </c>
      <c r="CJ22" s="113">
        <f t="shared" si="32"/>
        <v>46143</v>
      </c>
      <c r="CK22" s="113">
        <f t="shared" si="32"/>
        <v>46174</v>
      </c>
      <c r="CL22" s="113">
        <f t="shared" si="32"/>
        <v>46204</v>
      </c>
      <c r="CM22" s="113">
        <f t="shared" si="32"/>
        <v>46235</v>
      </c>
      <c r="CN22" s="113">
        <f t="shared" si="32"/>
        <v>46266</v>
      </c>
      <c r="CO22" s="113">
        <f t="shared" si="32"/>
        <v>46296</v>
      </c>
    </row>
    <row r="23" spans="1:93" x14ac:dyDescent="0.15">
      <c r="C23" t="s">
        <v>225</v>
      </c>
      <c r="D23" s="88">
        <v>60840</v>
      </c>
      <c r="E23" s="3">
        <v>60840</v>
      </c>
      <c r="F23" s="3">
        <v>60840</v>
      </c>
      <c r="G23" s="3">
        <v>60840</v>
      </c>
      <c r="H23" s="3">
        <v>60840</v>
      </c>
      <c r="I23" s="3">
        <v>60840</v>
      </c>
      <c r="J23" s="3">
        <v>60840</v>
      </c>
      <c r="K23" s="3">
        <v>60840</v>
      </c>
      <c r="L23" s="3">
        <v>60840</v>
      </c>
      <c r="M23" s="3">
        <v>60840</v>
      </c>
      <c r="N23" s="3">
        <v>60840</v>
      </c>
      <c r="O23" s="3">
        <v>60840</v>
      </c>
      <c r="P23" s="3">
        <v>62665.200000000004</v>
      </c>
      <c r="Q23" s="3">
        <v>62665.200000000004</v>
      </c>
      <c r="R23" s="3">
        <v>62665.200000000004</v>
      </c>
      <c r="S23" s="3">
        <v>62665.200000000004</v>
      </c>
      <c r="T23" s="3">
        <v>62665.200000000004</v>
      </c>
      <c r="U23" s="3">
        <v>62665.200000000004</v>
      </c>
      <c r="V23" s="3">
        <v>62665.200000000004</v>
      </c>
      <c r="W23" s="3">
        <v>62665.200000000004</v>
      </c>
      <c r="X23" s="3">
        <v>62665.200000000004</v>
      </c>
      <c r="Y23" s="3">
        <v>62665.200000000004</v>
      </c>
      <c r="Z23" s="3">
        <v>62665.200000000004</v>
      </c>
      <c r="AA23" s="3">
        <v>62665.200000000004</v>
      </c>
      <c r="AB23" s="3">
        <v>64545.155999999995</v>
      </c>
      <c r="AC23" s="3">
        <v>64545.155999999995</v>
      </c>
      <c r="AD23" s="3">
        <v>64545.155999999995</v>
      </c>
      <c r="AE23" s="3">
        <v>64545.155999999995</v>
      </c>
      <c r="AF23" s="3">
        <v>64545.155999999995</v>
      </c>
      <c r="AG23" s="3">
        <v>64545.155999999995</v>
      </c>
      <c r="AH23" s="3">
        <v>64545.155999999995</v>
      </c>
      <c r="AI23" s="3">
        <v>64545.155999999995</v>
      </c>
      <c r="AJ23" s="3">
        <v>64545.155999999995</v>
      </c>
      <c r="AK23" s="3">
        <v>64545.155999999995</v>
      </c>
      <c r="AL23" s="3">
        <v>64545.155999999995</v>
      </c>
      <c r="AM23" s="3">
        <v>64545.155999999995</v>
      </c>
      <c r="AN23" s="3">
        <v>66481.510680000007</v>
      </c>
      <c r="AO23" s="3">
        <v>66481.510680000007</v>
      </c>
      <c r="AP23" s="3">
        <v>66481.510680000007</v>
      </c>
      <c r="AQ23" s="3">
        <v>66481.510680000007</v>
      </c>
      <c r="AR23" s="3">
        <v>66481.510680000007</v>
      </c>
      <c r="AS23" s="3">
        <v>66481.510680000007</v>
      </c>
      <c r="AT23" s="3">
        <v>66481.510680000007</v>
      </c>
      <c r="AU23" s="3">
        <v>66481.510680000007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 x14ac:dyDescent="0.15">
      <c r="D24" s="98"/>
    </row>
    <row r="25" spans="1:93" x14ac:dyDescent="0.15">
      <c r="B25" t="s">
        <v>152</v>
      </c>
      <c r="C25" s="2" t="s">
        <v>183</v>
      </c>
      <c r="D25" s="113">
        <f>D22</f>
        <v>43586</v>
      </c>
      <c r="E25" s="113">
        <f>EDATE(D25,1)</f>
        <v>43617</v>
      </c>
      <c r="F25" s="113">
        <f t="shared" ref="F25:BQ25" si="33">EDATE(E25,1)</f>
        <v>43647</v>
      </c>
      <c r="G25" s="113">
        <f t="shared" si="33"/>
        <v>43678</v>
      </c>
      <c r="H25" s="113">
        <f t="shared" si="33"/>
        <v>43709</v>
      </c>
      <c r="I25" s="113">
        <f t="shared" si="33"/>
        <v>43739</v>
      </c>
      <c r="J25" s="113">
        <f t="shared" si="33"/>
        <v>43770</v>
      </c>
      <c r="K25" s="113">
        <f t="shared" si="33"/>
        <v>43800</v>
      </c>
      <c r="L25" s="113">
        <f t="shared" si="33"/>
        <v>43831</v>
      </c>
      <c r="M25" s="113">
        <f t="shared" si="33"/>
        <v>43862</v>
      </c>
      <c r="N25" s="113">
        <f t="shared" si="33"/>
        <v>43891</v>
      </c>
      <c r="O25" s="113">
        <f t="shared" si="33"/>
        <v>43922</v>
      </c>
      <c r="P25" s="113">
        <f t="shared" si="33"/>
        <v>43952</v>
      </c>
      <c r="Q25" s="113">
        <f t="shared" si="33"/>
        <v>43983</v>
      </c>
      <c r="R25" s="113">
        <f t="shared" si="33"/>
        <v>44013</v>
      </c>
      <c r="S25" s="113">
        <f t="shared" si="33"/>
        <v>44044</v>
      </c>
      <c r="T25" s="113">
        <f t="shared" si="33"/>
        <v>44075</v>
      </c>
      <c r="U25" s="113">
        <f t="shared" si="33"/>
        <v>44105</v>
      </c>
      <c r="V25" s="113">
        <f t="shared" si="33"/>
        <v>44136</v>
      </c>
      <c r="W25" s="113">
        <f t="shared" si="33"/>
        <v>44166</v>
      </c>
      <c r="X25" s="113">
        <f t="shared" si="33"/>
        <v>44197</v>
      </c>
      <c r="Y25" s="113">
        <f t="shared" si="33"/>
        <v>44228</v>
      </c>
      <c r="Z25" s="113">
        <f t="shared" si="33"/>
        <v>44256</v>
      </c>
      <c r="AA25" s="113">
        <f t="shared" si="33"/>
        <v>44287</v>
      </c>
      <c r="AB25" s="113">
        <f t="shared" si="33"/>
        <v>44317</v>
      </c>
      <c r="AC25" s="113">
        <f t="shared" si="33"/>
        <v>44348</v>
      </c>
      <c r="AD25" s="113">
        <f t="shared" si="33"/>
        <v>44378</v>
      </c>
      <c r="AE25" s="113">
        <f t="shared" si="33"/>
        <v>44409</v>
      </c>
      <c r="AF25" s="113">
        <f t="shared" si="33"/>
        <v>44440</v>
      </c>
      <c r="AG25" s="113">
        <f t="shared" si="33"/>
        <v>44470</v>
      </c>
      <c r="AH25" s="113">
        <f t="shared" si="33"/>
        <v>44501</v>
      </c>
      <c r="AI25" s="113">
        <f t="shared" si="33"/>
        <v>44531</v>
      </c>
      <c r="AJ25" s="113">
        <f t="shared" si="33"/>
        <v>44562</v>
      </c>
      <c r="AK25" s="113">
        <f t="shared" si="33"/>
        <v>44593</v>
      </c>
      <c r="AL25" s="113">
        <f t="shared" si="33"/>
        <v>44621</v>
      </c>
      <c r="AM25" s="113">
        <f t="shared" si="33"/>
        <v>44652</v>
      </c>
      <c r="AN25" s="113">
        <f t="shared" si="33"/>
        <v>44682</v>
      </c>
      <c r="AO25" s="113">
        <f t="shared" si="33"/>
        <v>44713</v>
      </c>
      <c r="AP25" s="113">
        <f t="shared" si="33"/>
        <v>44743</v>
      </c>
      <c r="AQ25" s="113">
        <f t="shared" si="33"/>
        <v>44774</v>
      </c>
      <c r="AR25" s="113">
        <f t="shared" si="33"/>
        <v>44805</v>
      </c>
      <c r="AS25" s="113">
        <f t="shared" si="33"/>
        <v>44835</v>
      </c>
      <c r="AT25" s="113">
        <f t="shared" si="33"/>
        <v>44866</v>
      </c>
      <c r="AU25" s="113">
        <f t="shared" si="33"/>
        <v>44896</v>
      </c>
      <c r="AV25" s="113">
        <f t="shared" si="33"/>
        <v>44927</v>
      </c>
      <c r="AW25" s="113">
        <f t="shared" si="33"/>
        <v>44958</v>
      </c>
      <c r="AX25" s="113">
        <f t="shared" si="33"/>
        <v>44986</v>
      </c>
      <c r="AY25" s="113">
        <f t="shared" si="33"/>
        <v>45017</v>
      </c>
      <c r="AZ25" s="113">
        <f t="shared" si="33"/>
        <v>45047</v>
      </c>
      <c r="BA25" s="113">
        <f t="shared" si="33"/>
        <v>45078</v>
      </c>
      <c r="BB25" s="113">
        <f t="shared" si="33"/>
        <v>45108</v>
      </c>
      <c r="BC25" s="113">
        <f t="shared" si="33"/>
        <v>45139</v>
      </c>
      <c r="BD25" s="113">
        <f t="shared" si="33"/>
        <v>45170</v>
      </c>
      <c r="BE25" s="113">
        <f t="shared" si="33"/>
        <v>45200</v>
      </c>
      <c r="BF25" s="113">
        <f t="shared" si="33"/>
        <v>45231</v>
      </c>
      <c r="BG25" s="113">
        <f t="shared" si="33"/>
        <v>45261</v>
      </c>
      <c r="BH25" s="113">
        <f t="shared" si="33"/>
        <v>45292</v>
      </c>
      <c r="BI25" s="113">
        <f t="shared" si="33"/>
        <v>45323</v>
      </c>
      <c r="BJ25" s="113">
        <f t="shared" si="33"/>
        <v>45352</v>
      </c>
      <c r="BK25" s="113">
        <f t="shared" si="33"/>
        <v>45383</v>
      </c>
      <c r="BL25" s="113">
        <f t="shared" si="33"/>
        <v>45413</v>
      </c>
      <c r="BM25" s="113">
        <f t="shared" si="33"/>
        <v>45444</v>
      </c>
      <c r="BN25" s="113">
        <f t="shared" si="33"/>
        <v>45474</v>
      </c>
      <c r="BO25" s="113">
        <f t="shared" si="33"/>
        <v>45505</v>
      </c>
      <c r="BP25" s="113">
        <f t="shared" si="33"/>
        <v>45536</v>
      </c>
      <c r="BQ25" s="113">
        <f t="shared" si="33"/>
        <v>45566</v>
      </c>
      <c r="BR25" s="113">
        <f t="shared" ref="BR25:CO25" si="34">EDATE(BQ25,1)</f>
        <v>45597</v>
      </c>
      <c r="BS25" s="113">
        <f t="shared" si="34"/>
        <v>45627</v>
      </c>
      <c r="BT25" s="113">
        <f t="shared" si="34"/>
        <v>45658</v>
      </c>
      <c r="BU25" s="113">
        <f t="shared" si="34"/>
        <v>45689</v>
      </c>
      <c r="BV25" s="113">
        <f t="shared" si="34"/>
        <v>45717</v>
      </c>
      <c r="BW25" s="113">
        <f t="shared" si="34"/>
        <v>45748</v>
      </c>
      <c r="BX25" s="113">
        <f t="shared" si="34"/>
        <v>45778</v>
      </c>
      <c r="BY25" s="113">
        <f t="shared" si="34"/>
        <v>45809</v>
      </c>
      <c r="BZ25" s="113">
        <f t="shared" si="34"/>
        <v>45839</v>
      </c>
      <c r="CA25" s="113">
        <f t="shared" si="34"/>
        <v>45870</v>
      </c>
      <c r="CB25" s="113">
        <f t="shared" si="34"/>
        <v>45901</v>
      </c>
      <c r="CC25" s="113">
        <f t="shared" si="34"/>
        <v>45931</v>
      </c>
      <c r="CD25" s="113">
        <f t="shared" si="34"/>
        <v>45962</v>
      </c>
      <c r="CE25" s="113">
        <f t="shared" si="34"/>
        <v>45992</v>
      </c>
      <c r="CF25" s="113">
        <f t="shared" si="34"/>
        <v>46023</v>
      </c>
      <c r="CG25" s="113">
        <f t="shared" si="34"/>
        <v>46054</v>
      </c>
      <c r="CH25" s="113">
        <f t="shared" si="34"/>
        <v>46082</v>
      </c>
      <c r="CI25" s="113">
        <f t="shared" si="34"/>
        <v>46113</v>
      </c>
      <c r="CJ25" s="113">
        <f t="shared" si="34"/>
        <v>46143</v>
      </c>
      <c r="CK25" s="113">
        <f t="shared" si="34"/>
        <v>46174</v>
      </c>
      <c r="CL25" s="113">
        <f t="shared" si="34"/>
        <v>46204</v>
      </c>
      <c r="CM25" s="113">
        <f t="shared" si="34"/>
        <v>46235</v>
      </c>
      <c r="CN25" s="113">
        <f t="shared" si="34"/>
        <v>46266</v>
      </c>
      <c r="CO25" s="113">
        <f t="shared" si="34"/>
        <v>46296</v>
      </c>
    </row>
    <row r="26" spans="1:93" x14ac:dyDescent="0.15">
      <c r="C26" t="s">
        <v>30</v>
      </c>
      <c r="D26" s="98">
        <f>D23*$D$21</f>
        <v>73008</v>
      </c>
      <c r="E26" s="98">
        <f t="shared" ref="E26:BP26" si="35">E23*$D$21</f>
        <v>73008</v>
      </c>
      <c r="F26" s="98">
        <f t="shared" si="35"/>
        <v>73008</v>
      </c>
      <c r="G26" s="98">
        <f t="shared" si="35"/>
        <v>73008</v>
      </c>
      <c r="H26" s="98">
        <f t="shared" si="35"/>
        <v>73008</v>
      </c>
      <c r="I26" s="98">
        <f t="shared" si="35"/>
        <v>73008</v>
      </c>
      <c r="J26" s="98">
        <f t="shared" si="35"/>
        <v>73008</v>
      </c>
      <c r="K26" s="98">
        <f t="shared" si="35"/>
        <v>73008</v>
      </c>
      <c r="L26" s="98">
        <f t="shared" si="35"/>
        <v>73008</v>
      </c>
      <c r="M26" s="98">
        <f t="shared" si="35"/>
        <v>73008</v>
      </c>
      <c r="N26" s="98">
        <f t="shared" si="35"/>
        <v>73008</v>
      </c>
      <c r="O26" s="98">
        <f t="shared" si="35"/>
        <v>73008</v>
      </c>
      <c r="P26" s="98">
        <f t="shared" si="35"/>
        <v>75198.240000000005</v>
      </c>
      <c r="Q26" s="98">
        <f t="shared" si="35"/>
        <v>75198.240000000005</v>
      </c>
      <c r="R26" s="98">
        <f t="shared" si="35"/>
        <v>75198.240000000005</v>
      </c>
      <c r="S26" s="98">
        <f t="shared" si="35"/>
        <v>75198.240000000005</v>
      </c>
      <c r="T26" s="98">
        <f t="shared" si="35"/>
        <v>75198.240000000005</v>
      </c>
      <c r="U26" s="98">
        <f t="shared" si="35"/>
        <v>75198.240000000005</v>
      </c>
      <c r="V26" s="98">
        <f t="shared" si="35"/>
        <v>75198.240000000005</v>
      </c>
      <c r="W26" s="98">
        <f t="shared" si="35"/>
        <v>75198.240000000005</v>
      </c>
      <c r="X26" s="98">
        <f t="shared" si="35"/>
        <v>75198.240000000005</v>
      </c>
      <c r="Y26" s="98">
        <f t="shared" si="35"/>
        <v>75198.240000000005</v>
      </c>
      <c r="Z26" s="98">
        <f t="shared" si="35"/>
        <v>75198.240000000005</v>
      </c>
      <c r="AA26" s="98">
        <f t="shared" si="35"/>
        <v>75198.240000000005</v>
      </c>
      <c r="AB26" s="98">
        <f t="shared" si="35"/>
        <v>77454.187199999986</v>
      </c>
      <c r="AC26" s="98">
        <f t="shared" si="35"/>
        <v>77454.187199999986</v>
      </c>
      <c r="AD26" s="98">
        <f t="shared" si="35"/>
        <v>77454.187199999986</v>
      </c>
      <c r="AE26" s="98">
        <f t="shared" si="35"/>
        <v>77454.187199999986</v>
      </c>
      <c r="AF26" s="98">
        <f t="shared" si="35"/>
        <v>77454.187199999986</v>
      </c>
      <c r="AG26" s="98">
        <f t="shared" si="35"/>
        <v>77454.187199999986</v>
      </c>
      <c r="AH26" s="98">
        <f t="shared" si="35"/>
        <v>77454.187199999986</v>
      </c>
      <c r="AI26" s="98">
        <f t="shared" si="35"/>
        <v>77454.187199999986</v>
      </c>
      <c r="AJ26" s="98">
        <f t="shared" si="35"/>
        <v>77454.187199999986</v>
      </c>
      <c r="AK26" s="98">
        <f t="shared" si="35"/>
        <v>77454.187199999986</v>
      </c>
      <c r="AL26" s="98">
        <f t="shared" si="35"/>
        <v>77454.187199999986</v>
      </c>
      <c r="AM26" s="98">
        <f t="shared" si="35"/>
        <v>77454.187199999986</v>
      </c>
      <c r="AN26" s="98">
        <f t="shared" si="35"/>
        <v>79777.812816000005</v>
      </c>
      <c r="AO26" s="98">
        <f t="shared" si="35"/>
        <v>79777.812816000005</v>
      </c>
      <c r="AP26" s="98">
        <f t="shared" si="35"/>
        <v>79777.812816000005</v>
      </c>
      <c r="AQ26" s="98">
        <f t="shared" si="35"/>
        <v>79777.812816000005</v>
      </c>
      <c r="AR26" s="98">
        <f t="shared" si="35"/>
        <v>79777.812816000005</v>
      </c>
      <c r="AS26" s="98">
        <f t="shared" si="35"/>
        <v>79777.812816000005</v>
      </c>
      <c r="AT26" s="98">
        <f t="shared" si="35"/>
        <v>79777.812816000005</v>
      </c>
      <c r="AU26" s="98">
        <f t="shared" si="35"/>
        <v>79777.812816000005</v>
      </c>
      <c r="AV26" s="98">
        <f t="shared" si="35"/>
        <v>0</v>
      </c>
      <c r="AW26" s="98">
        <f t="shared" si="35"/>
        <v>0</v>
      </c>
      <c r="AX26" s="98">
        <f t="shared" si="35"/>
        <v>0</v>
      </c>
      <c r="AY26" s="98">
        <f t="shared" si="35"/>
        <v>0</v>
      </c>
      <c r="AZ26" s="98">
        <f t="shared" si="35"/>
        <v>0</v>
      </c>
      <c r="BA26" s="98">
        <f t="shared" si="35"/>
        <v>0</v>
      </c>
      <c r="BB26" s="98">
        <f t="shared" si="35"/>
        <v>0</v>
      </c>
      <c r="BC26" s="98">
        <f t="shared" si="35"/>
        <v>0</v>
      </c>
      <c r="BD26" s="98">
        <f t="shared" si="35"/>
        <v>0</v>
      </c>
      <c r="BE26" s="98">
        <f t="shared" si="35"/>
        <v>0</v>
      </c>
      <c r="BF26" s="98">
        <f t="shared" si="35"/>
        <v>0</v>
      </c>
      <c r="BG26" s="98">
        <f t="shared" si="35"/>
        <v>0</v>
      </c>
      <c r="BH26" s="98">
        <f t="shared" si="35"/>
        <v>0</v>
      </c>
      <c r="BI26" s="98">
        <f t="shared" si="35"/>
        <v>0</v>
      </c>
      <c r="BJ26" s="98">
        <f t="shared" si="35"/>
        <v>0</v>
      </c>
      <c r="BK26" s="98">
        <f t="shared" si="35"/>
        <v>0</v>
      </c>
      <c r="BL26" s="98">
        <f t="shared" si="35"/>
        <v>0</v>
      </c>
      <c r="BM26" s="98">
        <f t="shared" si="35"/>
        <v>0</v>
      </c>
      <c r="BN26" s="98">
        <f t="shared" si="35"/>
        <v>0</v>
      </c>
      <c r="BO26" s="98">
        <f t="shared" si="35"/>
        <v>0</v>
      </c>
      <c r="BP26" s="98">
        <f t="shared" si="35"/>
        <v>0</v>
      </c>
      <c r="BQ26" s="98">
        <f t="shared" ref="BQ26:CO26" si="36">BQ23*$D$21</f>
        <v>0</v>
      </c>
      <c r="BR26" s="98">
        <f t="shared" si="36"/>
        <v>0</v>
      </c>
      <c r="BS26" s="98">
        <f t="shared" si="36"/>
        <v>0</v>
      </c>
      <c r="BT26" s="98">
        <f t="shared" si="36"/>
        <v>0</v>
      </c>
      <c r="BU26" s="98">
        <f t="shared" si="36"/>
        <v>0</v>
      </c>
      <c r="BV26" s="98">
        <f t="shared" si="36"/>
        <v>0</v>
      </c>
      <c r="BW26" s="98">
        <f t="shared" si="36"/>
        <v>0</v>
      </c>
      <c r="BX26" s="98">
        <f t="shared" si="36"/>
        <v>0</v>
      </c>
      <c r="BY26" s="98">
        <f t="shared" si="36"/>
        <v>0</v>
      </c>
      <c r="BZ26" s="98">
        <f t="shared" si="36"/>
        <v>0</v>
      </c>
      <c r="CA26" s="98">
        <f t="shared" si="36"/>
        <v>0</v>
      </c>
      <c r="CB26" s="98">
        <f t="shared" si="36"/>
        <v>0</v>
      </c>
      <c r="CC26" s="98">
        <f t="shared" si="36"/>
        <v>0</v>
      </c>
      <c r="CD26" s="98">
        <f t="shared" si="36"/>
        <v>0</v>
      </c>
      <c r="CE26" s="98">
        <f t="shared" si="36"/>
        <v>0</v>
      </c>
      <c r="CF26" s="98">
        <f t="shared" si="36"/>
        <v>0</v>
      </c>
      <c r="CG26" s="98">
        <f t="shared" si="36"/>
        <v>0</v>
      </c>
      <c r="CH26" s="98">
        <f t="shared" si="36"/>
        <v>0</v>
      </c>
      <c r="CI26" s="98">
        <f t="shared" si="36"/>
        <v>0</v>
      </c>
      <c r="CJ26" s="98">
        <f t="shared" si="36"/>
        <v>0</v>
      </c>
      <c r="CK26" s="98">
        <f t="shared" si="36"/>
        <v>0</v>
      </c>
      <c r="CL26" s="98">
        <f t="shared" si="36"/>
        <v>0</v>
      </c>
      <c r="CM26" s="98">
        <f t="shared" si="36"/>
        <v>0</v>
      </c>
      <c r="CN26" s="98">
        <f t="shared" si="36"/>
        <v>0</v>
      </c>
      <c r="CO26" s="98">
        <f t="shared" si="36"/>
        <v>0</v>
      </c>
    </row>
    <row r="27" spans="1:93" x14ac:dyDescent="0.15">
      <c r="D27" s="98"/>
    </row>
    <row r="28" spans="1:93" s="78" customFormat="1" x14ac:dyDescent="0.15">
      <c r="A28" s="78" t="s">
        <v>146</v>
      </c>
      <c r="D28" s="89"/>
    </row>
    <row r="29" spans="1:93" x14ac:dyDescent="0.15">
      <c r="B29" t="s">
        <v>153</v>
      </c>
      <c r="C29" t="s">
        <v>212</v>
      </c>
      <c r="D29" s="104">
        <v>42491</v>
      </c>
    </row>
    <row r="30" spans="1:93" x14ac:dyDescent="0.15">
      <c r="C30" t="s">
        <v>237</v>
      </c>
      <c r="D30" s="104">
        <v>44531</v>
      </c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</row>
    <row r="31" spans="1:93" x14ac:dyDescent="0.15">
      <c r="C31" t="s">
        <v>239</v>
      </c>
      <c r="D31" s="4">
        <v>0.1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</row>
    <row r="32" spans="1:93" x14ac:dyDescent="0.15">
      <c r="C32" t="s">
        <v>240</v>
      </c>
      <c r="D32" s="4">
        <v>0.05</v>
      </c>
    </row>
    <row r="33" spans="1:93" x14ac:dyDescent="0.15">
      <c r="D33" s="35">
        <f>YEAR(D34)</f>
        <v>2016</v>
      </c>
      <c r="E33" s="35">
        <f t="shared" ref="E33:U33" si="37">YEAR(E34)</f>
        <v>2016</v>
      </c>
      <c r="F33" s="35">
        <f t="shared" si="37"/>
        <v>2016</v>
      </c>
      <c r="G33" s="35">
        <f t="shared" si="37"/>
        <v>2016</v>
      </c>
      <c r="H33" s="35">
        <f t="shared" si="37"/>
        <v>2016</v>
      </c>
      <c r="I33" s="35">
        <f t="shared" si="37"/>
        <v>2016</v>
      </c>
      <c r="J33" s="35">
        <f t="shared" si="37"/>
        <v>2016</v>
      </c>
      <c r="K33" s="35">
        <f t="shared" si="37"/>
        <v>2016</v>
      </c>
      <c r="L33" s="35">
        <f t="shared" si="37"/>
        <v>2017</v>
      </c>
      <c r="M33" s="35">
        <f t="shared" si="37"/>
        <v>2017</v>
      </c>
      <c r="N33" s="35">
        <f t="shared" si="37"/>
        <v>2017</v>
      </c>
      <c r="O33" s="35">
        <f t="shared" si="37"/>
        <v>2017</v>
      </c>
      <c r="P33" s="35">
        <f t="shared" si="37"/>
        <v>2017</v>
      </c>
      <c r="Q33" s="35">
        <f t="shared" si="37"/>
        <v>2017</v>
      </c>
      <c r="R33" s="35">
        <f t="shared" si="37"/>
        <v>2017</v>
      </c>
      <c r="S33" s="35">
        <f t="shared" si="37"/>
        <v>2017</v>
      </c>
      <c r="T33" s="35">
        <f t="shared" si="37"/>
        <v>2017</v>
      </c>
      <c r="U33" s="35">
        <f t="shared" si="37"/>
        <v>2017</v>
      </c>
      <c r="V33" s="35">
        <f t="shared" ref="V33" si="38">YEAR(V34)</f>
        <v>2017</v>
      </c>
      <c r="W33" s="35">
        <f t="shared" ref="W33" si="39">YEAR(W34)</f>
        <v>2017</v>
      </c>
      <c r="X33" s="35">
        <f t="shared" ref="X33" si="40">YEAR(X34)</f>
        <v>2018</v>
      </c>
      <c r="Y33" s="35">
        <f t="shared" ref="Y33" si="41">YEAR(Y34)</f>
        <v>2018</v>
      </c>
      <c r="Z33" s="35">
        <f t="shared" ref="Z33" si="42">YEAR(Z34)</f>
        <v>2018</v>
      </c>
      <c r="AA33" s="35">
        <f t="shared" ref="AA33" si="43">YEAR(AA34)</f>
        <v>2018</v>
      </c>
      <c r="AB33" s="35">
        <f t="shared" ref="AB33" si="44">YEAR(AB34)</f>
        <v>2018</v>
      </c>
      <c r="AC33" s="35">
        <f t="shared" ref="AC33" si="45">YEAR(AC34)</f>
        <v>2018</v>
      </c>
      <c r="AD33" s="35">
        <f t="shared" ref="AD33" si="46">YEAR(AD34)</f>
        <v>2018</v>
      </c>
      <c r="AE33" s="35">
        <f t="shared" ref="AE33" si="47">YEAR(AE34)</f>
        <v>2018</v>
      </c>
      <c r="AF33" s="35">
        <f t="shared" ref="AF33" si="48">YEAR(AF34)</f>
        <v>2018</v>
      </c>
      <c r="AG33" s="35">
        <f t="shared" ref="AG33" si="49">YEAR(AG34)</f>
        <v>2018</v>
      </c>
      <c r="AH33" s="35">
        <f t="shared" ref="AH33" si="50">YEAR(AH34)</f>
        <v>2018</v>
      </c>
      <c r="AI33" s="35">
        <f t="shared" ref="AI33" si="51">YEAR(AI34)</f>
        <v>2018</v>
      </c>
      <c r="AJ33" s="35">
        <f t="shared" ref="AJ33" si="52">YEAR(AJ34)</f>
        <v>2019</v>
      </c>
      <c r="AK33" s="35">
        <f t="shared" ref="AK33:AL33" si="53">YEAR(AK34)</f>
        <v>2019</v>
      </c>
      <c r="AL33" s="35">
        <f t="shared" si="53"/>
        <v>2019</v>
      </c>
      <c r="AM33" s="35">
        <f t="shared" ref="AM33" si="54">YEAR(AM34)</f>
        <v>2019</v>
      </c>
      <c r="AN33" s="35">
        <f t="shared" ref="AN33" si="55">YEAR(AN34)</f>
        <v>2019</v>
      </c>
      <c r="AO33" s="35">
        <f t="shared" ref="AO33" si="56">YEAR(AO34)</f>
        <v>2019</v>
      </c>
      <c r="AP33" s="35">
        <f t="shared" ref="AP33" si="57">YEAR(AP34)</f>
        <v>2019</v>
      </c>
      <c r="AQ33" s="35">
        <f t="shared" ref="AQ33" si="58">YEAR(AQ34)</f>
        <v>2019</v>
      </c>
      <c r="AR33" s="35">
        <f t="shared" ref="AR33" si="59">YEAR(AR34)</f>
        <v>2019</v>
      </c>
      <c r="AS33" s="35">
        <f t="shared" ref="AS33" si="60">YEAR(AS34)</f>
        <v>2019</v>
      </c>
      <c r="AT33" s="35">
        <f t="shared" ref="AT33" si="61">YEAR(AT34)</f>
        <v>2019</v>
      </c>
      <c r="AU33" s="35">
        <f t="shared" ref="AU33" si="62">YEAR(AU34)</f>
        <v>2019</v>
      </c>
      <c r="AV33" s="35">
        <f t="shared" ref="AV33" si="63">YEAR(AV34)</f>
        <v>2020</v>
      </c>
      <c r="AW33" s="35">
        <f t="shared" ref="AW33" si="64">YEAR(AW34)</f>
        <v>2020</v>
      </c>
      <c r="AX33" s="35">
        <f t="shared" ref="AX33" si="65">YEAR(AX34)</f>
        <v>2020</v>
      </c>
      <c r="AY33" s="35">
        <f t="shared" ref="AY33" si="66">YEAR(AY34)</f>
        <v>2020</v>
      </c>
      <c r="AZ33" s="35">
        <f t="shared" ref="AZ33" si="67">YEAR(AZ34)</f>
        <v>2020</v>
      </c>
      <c r="BA33" s="35">
        <f t="shared" ref="BA33" si="68">YEAR(BA34)</f>
        <v>2020</v>
      </c>
      <c r="BB33" s="35">
        <f t="shared" ref="BB33:BC33" si="69">YEAR(BB34)</f>
        <v>2020</v>
      </c>
      <c r="BC33" s="35">
        <f t="shared" si="69"/>
        <v>2020</v>
      </c>
      <c r="BD33" s="35">
        <f t="shared" ref="BD33" si="70">YEAR(BD34)</f>
        <v>2020</v>
      </c>
      <c r="BE33" s="35">
        <f t="shared" ref="BE33" si="71">YEAR(BE34)</f>
        <v>2020</v>
      </c>
      <c r="BF33" s="35">
        <f t="shared" ref="BF33" si="72">YEAR(BF34)</f>
        <v>2020</v>
      </c>
      <c r="BG33" s="35">
        <f t="shared" ref="BG33" si="73">YEAR(BG34)</f>
        <v>2020</v>
      </c>
      <c r="BH33" s="35">
        <f t="shared" ref="BH33" si="74">YEAR(BH34)</f>
        <v>2021</v>
      </c>
      <c r="BI33" s="35">
        <f t="shared" ref="BI33" si="75">YEAR(BI34)</f>
        <v>2021</v>
      </c>
      <c r="BJ33" s="35">
        <f t="shared" ref="BJ33" si="76">YEAR(BJ34)</f>
        <v>2021</v>
      </c>
      <c r="BK33" s="35">
        <f t="shared" ref="BK33" si="77">YEAR(BK34)</f>
        <v>2021</v>
      </c>
      <c r="BL33" s="35">
        <f t="shared" ref="BL33" si="78">YEAR(BL34)</f>
        <v>2021</v>
      </c>
      <c r="BM33" s="35">
        <f t="shared" ref="BM33" si="79">YEAR(BM34)</f>
        <v>2021</v>
      </c>
      <c r="BN33" s="35">
        <f t="shared" ref="BN33" si="80">YEAR(BN34)</f>
        <v>2021</v>
      </c>
      <c r="BO33" s="35">
        <f t="shared" ref="BO33" si="81">YEAR(BO34)</f>
        <v>2021</v>
      </c>
      <c r="BP33" s="35">
        <f t="shared" ref="BP33" si="82">YEAR(BP34)</f>
        <v>2021</v>
      </c>
      <c r="BQ33" s="35">
        <f t="shared" ref="BQ33" si="83">YEAR(BQ34)</f>
        <v>2021</v>
      </c>
      <c r="BR33" s="35">
        <f t="shared" ref="BR33" si="84">YEAR(BR34)</f>
        <v>2021</v>
      </c>
      <c r="BS33" s="35">
        <f t="shared" ref="BS33:BT33" si="85">YEAR(BS34)</f>
        <v>2021</v>
      </c>
      <c r="BT33" s="35">
        <f t="shared" si="85"/>
        <v>2022</v>
      </c>
      <c r="BU33" s="35">
        <f t="shared" ref="BU33" si="86">YEAR(BU34)</f>
        <v>2022</v>
      </c>
      <c r="BV33" s="35">
        <f t="shared" ref="BV33" si="87">YEAR(BV34)</f>
        <v>2022</v>
      </c>
      <c r="BW33" s="35">
        <f t="shared" ref="BW33" si="88">YEAR(BW34)</f>
        <v>2022</v>
      </c>
      <c r="BX33" s="35">
        <f t="shared" ref="BX33" si="89">YEAR(BX34)</f>
        <v>2022</v>
      </c>
      <c r="BY33" s="35">
        <f t="shared" ref="BY33" si="90">YEAR(BY34)</f>
        <v>2022</v>
      </c>
      <c r="BZ33" s="35">
        <f t="shared" ref="BZ33" si="91">YEAR(BZ34)</f>
        <v>2022</v>
      </c>
      <c r="CA33" s="35">
        <f t="shared" ref="CA33" si="92">YEAR(CA34)</f>
        <v>2022</v>
      </c>
      <c r="CB33" s="35">
        <f t="shared" ref="CB33" si="93">YEAR(CB34)</f>
        <v>2022</v>
      </c>
      <c r="CC33" s="35">
        <f t="shared" ref="CC33" si="94">YEAR(CC34)</f>
        <v>2022</v>
      </c>
      <c r="CD33" s="35">
        <f t="shared" ref="CD33" si="95">YEAR(CD34)</f>
        <v>2022</v>
      </c>
      <c r="CE33" s="35">
        <f t="shared" ref="CE33" si="96">YEAR(CE34)</f>
        <v>2022</v>
      </c>
      <c r="CF33" s="35">
        <f t="shared" ref="CF33" si="97">YEAR(CF34)</f>
        <v>2023</v>
      </c>
      <c r="CG33" s="35">
        <f t="shared" ref="CG33" si="98">YEAR(CG34)</f>
        <v>2023</v>
      </c>
      <c r="CH33" s="35">
        <f t="shared" ref="CH33" si="99">YEAR(CH34)</f>
        <v>2023</v>
      </c>
      <c r="CI33" s="35">
        <f t="shared" ref="CI33" si="100">YEAR(CI34)</f>
        <v>2023</v>
      </c>
      <c r="CJ33" s="35">
        <f t="shared" ref="CJ33:CK33" si="101">YEAR(CJ34)</f>
        <v>2023</v>
      </c>
      <c r="CK33" s="35">
        <f t="shared" si="101"/>
        <v>2023</v>
      </c>
      <c r="CL33" s="35">
        <f t="shared" ref="CL33" si="102">YEAR(CL34)</f>
        <v>2023</v>
      </c>
      <c r="CM33" s="35">
        <f t="shared" ref="CM33" si="103">YEAR(CM34)</f>
        <v>2023</v>
      </c>
      <c r="CN33" s="35">
        <f t="shared" ref="CN33" si="104">YEAR(CN34)</f>
        <v>2023</v>
      </c>
      <c r="CO33" s="35">
        <f t="shared" ref="CO33" si="105">YEAR(CO34)</f>
        <v>2023</v>
      </c>
    </row>
    <row r="34" spans="1:93" x14ac:dyDescent="0.15">
      <c r="C34" s="2" t="s">
        <v>183</v>
      </c>
      <c r="D34" s="113">
        <f>D29</f>
        <v>42491</v>
      </c>
      <c r="E34" s="113">
        <f>EDATE(D34,1)</f>
        <v>42522</v>
      </c>
      <c r="F34" s="113">
        <f t="shared" ref="F34" si="106">EDATE(E34,1)</f>
        <v>42552</v>
      </c>
      <c r="G34" s="113">
        <f t="shared" ref="G34" si="107">EDATE(F34,1)</f>
        <v>42583</v>
      </c>
      <c r="H34" s="113">
        <f t="shared" ref="H34" si="108">EDATE(G34,1)</f>
        <v>42614</v>
      </c>
      <c r="I34" s="113">
        <f t="shared" ref="I34" si="109">EDATE(H34,1)</f>
        <v>42644</v>
      </c>
      <c r="J34" s="113">
        <f t="shared" ref="J34" si="110">EDATE(I34,1)</f>
        <v>42675</v>
      </c>
      <c r="K34" s="113">
        <f t="shared" ref="K34" si="111">EDATE(J34,1)</f>
        <v>42705</v>
      </c>
      <c r="L34" s="113">
        <f t="shared" ref="L34" si="112">EDATE(K34,1)</f>
        <v>42736</v>
      </c>
      <c r="M34" s="113">
        <f t="shared" ref="M34" si="113">EDATE(L34,1)</f>
        <v>42767</v>
      </c>
      <c r="N34" s="113">
        <f t="shared" ref="N34" si="114">EDATE(M34,1)</f>
        <v>42795</v>
      </c>
      <c r="O34" s="113">
        <f t="shared" ref="O34" si="115">EDATE(N34,1)</f>
        <v>42826</v>
      </c>
      <c r="P34" s="113">
        <f t="shared" ref="P34" si="116">EDATE(O34,1)</f>
        <v>42856</v>
      </c>
      <c r="Q34" s="113">
        <f t="shared" ref="Q34" si="117">EDATE(P34,1)</f>
        <v>42887</v>
      </c>
      <c r="R34" s="113">
        <f t="shared" ref="R34" si="118">EDATE(Q34,1)</f>
        <v>42917</v>
      </c>
      <c r="S34" s="113">
        <f t="shared" ref="S34" si="119">EDATE(R34,1)</f>
        <v>42948</v>
      </c>
      <c r="T34" s="113">
        <f t="shared" ref="T34" si="120">EDATE(S34,1)</f>
        <v>42979</v>
      </c>
      <c r="U34" s="113">
        <f t="shared" ref="U34" si="121">EDATE(T34,1)</f>
        <v>43009</v>
      </c>
      <c r="V34" s="113">
        <f t="shared" ref="V34" si="122">EDATE(U34,1)</f>
        <v>43040</v>
      </c>
      <c r="W34" s="113">
        <f t="shared" ref="W34" si="123">EDATE(V34,1)</f>
        <v>43070</v>
      </c>
      <c r="X34" s="113">
        <f t="shared" ref="X34" si="124">EDATE(W34,1)</f>
        <v>43101</v>
      </c>
      <c r="Y34" s="113">
        <f t="shared" ref="Y34" si="125">EDATE(X34,1)</f>
        <v>43132</v>
      </c>
      <c r="Z34" s="113">
        <f t="shared" ref="Z34" si="126">EDATE(Y34,1)</f>
        <v>43160</v>
      </c>
      <c r="AA34" s="113">
        <f t="shared" ref="AA34" si="127">EDATE(Z34,1)</f>
        <v>43191</v>
      </c>
      <c r="AB34" s="113">
        <f t="shared" ref="AB34" si="128">EDATE(AA34,1)</f>
        <v>43221</v>
      </c>
      <c r="AC34" s="113">
        <f t="shared" ref="AC34" si="129">EDATE(AB34,1)</f>
        <v>43252</v>
      </c>
      <c r="AD34" s="113">
        <f t="shared" ref="AD34" si="130">EDATE(AC34,1)</f>
        <v>43282</v>
      </c>
      <c r="AE34" s="113">
        <f t="shared" ref="AE34" si="131">EDATE(AD34,1)</f>
        <v>43313</v>
      </c>
      <c r="AF34" s="113">
        <f t="shared" ref="AF34" si="132">EDATE(AE34,1)</f>
        <v>43344</v>
      </c>
      <c r="AG34" s="113">
        <f t="shared" ref="AG34" si="133">EDATE(AF34,1)</f>
        <v>43374</v>
      </c>
      <c r="AH34" s="113">
        <f t="shared" ref="AH34" si="134">EDATE(AG34,1)</f>
        <v>43405</v>
      </c>
      <c r="AI34" s="113">
        <f t="shared" ref="AI34" si="135">EDATE(AH34,1)</f>
        <v>43435</v>
      </c>
      <c r="AJ34" s="113">
        <f t="shared" ref="AJ34" si="136">EDATE(AI34,1)</f>
        <v>43466</v>
      </c>
      <c r="AK34" s="113">
        <f t="shared" ref="AK34" si="137">EDATE(AJ34,1)</f>
        <v>43497</v>
      </c>
      <c r="AL34" s="113">
        <f t="shared" ref="AL34" si="138">EDATE(AK34,1)</f>
        <v>43525</v>
      </c>
      <c r="AM34" s="113">
        <f t="shared" ref="AM34" si="139">EDATE(AL34,1)</f>
        <v>43556</v>
      </c>
      <c r="AN34" s="113">
        <f t="shared" ref="AN34" si="140">EDATE(AM34,1)</f>
        <v>43586</v>
      </c>
      <c r="AO34" s="113">
        <f t="shared" ref="AO34" si="141">EDATE(AN34,1)</f>
        <v>43617</v>
      </c>
      <c r="AP34" s="113">
        <f t="shared" ref="AP34" si="142">EDATE(AO34,1)</f>
        <v>43647</v>
      </c>
      <c r="AQ34" s="113">
        <f t="shared" ref="AQ34" si="143">EDATE(AP34,1)</f>
        <v>43678</v>
      </c>
      <c r="AR34" s="113">
        <f t="shared" ref="AR34" si="144">EDATE(AQ34,1)</f>
        <v>43709</v>
      </c>
      <c r="AS34" s="113">
        <f t="shared" ref="AS34" si="145">EDATE(AR34,1)</f>
        <v>43739</v>
      </c>
      <c r="AT34" s="113">
        <f t="shared" ref="AT34" si="146">EDATE(AS34,1)</f>
        <v>43770</v>
      </c>
      <c r="AU34" s="113">
        <f t="shared" ref="AU34" si="147">EDATE(AT34,1)</f>
        <v>43800</v>
      </c>
      <c r="AV34" s="113">
        <f t="shared" ref="AV34" si="148">EDATE(AU34,1)</f>
        <v>43831</v>
      </c>
      <c r="AW34" s="113">
        <f t="shared" ref="AW34" si="149">EDATE(AV34,1)</f>
        <v>43862</v>
      </c>
      <c r="AX34" s="113">
        <f t="shared" ref="AX34" si="150">EDATE(AW34,1)</f>
        <v>43891</v>
      </c>
      <c r="AY34" s="113">
        <f t="shared" ref="AY34" si="151">EDATE(AX34,1)</f>
        <v>43922</v>
      </c>
      <c r="AZ34" s="113">
        <f t="shared" ref="AZ34" si="152">EDATE(AY34,1)</f>
        <v>43952</v>
      </c>
      <c r="BA34" s="113">
        <f t="shared" ref="BA34" si="153">EDATE(AZ34,1)</f>
        <v>43983</v>
      </c>
      <c r="BB34" s="113">
        <f t="shared" ref="BB34" si="154">EDATE(BA34,1)</f>
        <v>44013</v>
      </c>
      <c r="BC34" s="113">
        <f t="shared" ref="BC34" si="155">EDATE(BB34,1)</f>
        <v>44044</v>
      </c>
      <c r="BD34" s="113">
        <f t="shared" ref="BD34" si="156">EDATE(BC34,1)</f>
        <v>44075</v>
      </c>
      <c r="BE34" s="113">
        <f t="shared" ref="BE34" si="157">EDATE(BD34,1)</f>
        <v>44105</v>
      </c>
      <c r="BF34" s="113">
        <f t="shared" ref="BF34" si="158">EDATE(BE34,1)</f>
        <v>44136</v>
      </c>
      <c r="BG34" s="113">
        <f t="shared" ref="BG34" si="159">EDATE(BF34,1)</f>
        <v>44166</v>
      </c>
      <c r="BH34" s="113">
        <f t="shared" ref="BH34" si="160">EDATE(BG34,1)</f>
        <v>44197</v>
      </c>
      <c r="BI34" s="113">
        <f t="shared" ref="BI34" si="161">EDATE(BH34,1)</f>
        <v>44228</v>
      </c>
      <c r="BJ34" s="113">
        <f t="shared" ref="BJ34" si="162">EDATE(BI34,1)</f>
        <v>44256</v>
      </c>
      <c r="BK34" s="113">
        <f t="shared" ref="BK34" si="163">EDATE(BJ34,1)</f>
        <v>44287</v>
      </c>
      <c r="BL34" s="113">
        <f t="shared" ref="BL34" si="164">EDATE(BK34,1)</f>
        <v>44317</v>
      </c>
      <c r="BM34" s="113">
        <f t="shared" ref="BM34" si="165">EDATE(BL34,1)</f>
        <v>44348</v>
      </c>
      <c r="BN34" s="113">
        <f t="shared" ref="BN34" si="166">EDATE(BM34,1)</f>
        <v>44378</v>
      </c>
      <c r="BO34" s="113">
        <f t="shared" ref="BO34" si="167">EDATE(BN34,1)</f>
        <v>44409</v>
      </c>
      <c r="BP34" s="113">
        <f t="shared" ref="BP34" si="168">EDATE(BO34,1)</f>
        <v>44440</v>
      </c>
      <c r="BQ34" s="113">
        <f t="shared" ref="BQ34" si="169">EDATE(BP34,1)</f>
        <v>44470</v>
      </c>
      <c r="BR34" s="113">
        <f t="shared" ref="BR34" si="170">EDATE(BQ34,1)</f>
        <v>44501</v>
      </c>
      <c r="BS34" s="113">
        <f t="shared" ref="BS34" si="171">EDATE(BR34,1)</f>
        <v>44531</v>
      </c>
      <c r="BT34" s="113">
        <f t="shared" ref="BT34" si="172">EDATE(BS34,1)</f>
        <v>44562</v>
      </c>
      <c r="BU34" s="113">
        <f t="shared" ref="BU34" si="173">EDATE(BT34,1)</f>
        <v>44593</v>
      </c>
      <c r="BV34" s="113">
        <f t="shared" ref="BV34" si="174">EDATE(BU34,1)</f>
        <v>44621</v>
      </c>
      <c r="BW34" s="113">
        <f t="shared" ref="BW34" si="175">EDATE(BV34,1)</f>
        <v>44652</v>
      </c>
      <c r="BX34" s="113">
        <f t="shared" ref="BX34" si="176">EDATE(BW34,1)</f>
        <v>44682</v>
      </c>
      <c r="BY34" s="113">
        <f t="shared" ref="BY34" si="177">EDATE(BX34,1)</f>
        <v>44713</v>
      </c>
      <c r="BZ34" s="113">
        <f t="shared" ref="BZ34" si="178">EDATE(BY34,1)</f>
        <v>44743</v>
      </c>
      <c r="CA34" s="113">
        <f t="shared" ref="CA34" si="179">EDATE(BZ34,1)</f>
        <v>44774</v>
      </c>
      <c r="CB34" s="113">
        <f t="shared" ref="CB34" si="180">EDATE(CA34,1)</f>
        <v>44805</v>
      </c>
      <c r="CC34" s="113">
        <f t="shared" ref="CC34" si="181">EDATE(CB34,1)</f>
        <v>44835</v>
      </c>
      <c r="CD34" s="113">
        <f t="shared" ref="CD34" si="182">EDATE(CC34,1)</f>
        <v>44866</v>
      </c>
      <c r="CE34" s="113">
        <f t="shared" ref="CE34" si="183">EDATE(CD34,1)</f>
        <v>44896</v>
      </c>
      <c r="CF34" s="113">
        <f t="shared" ref="CF34" si="184">EDATE(CE34,1)</f>
        <v>44927</v>
      </c>
      <c r="CG34" s="113">
        <f t="shared" ref="CG34" si="185">EDATE(CF34,1)</f>
        <v>44958</v>
      </c>
      <c r="CH34" s="113">
        <f t="shared" ref="CH34" si="186">EDATE(CG34,1)</f>
        <v>44986</v>
      </c>
      <c r="CI34" s="113">
        <f t="shared" ref="CI34" si="187">EDATE(CH34,1)</f>
        <v>45017</v>
      </c>
      <c r="CJ34" s="113">
        <f t="shared" ref="CJ34" si="188">EDATE(CI34,1)</f>
        <v>45047</v>
      </c>
      <c r="CK34" s="113">
        <f t="shared" ref="CK34" si="189">EDATE(CJ34,1)</f>
        <v>45078</v>
      </c>
      <c r="CL34" s="113">
        <f t="shared" ref="CL34" si="190">EDATE(CK34,1)</f>
        <v>45108</v>
      </c>
      <c r="CM34" s="113">
        <f t="shared" ref="CM34" si="191">EDATE(CL34,1)</f>
        <v>45139</v>
      </c>
      <c r="CN34" s="113">
        <f t="shared" ref="CN34" si="192">EDATE(CM34,1)</f>
        <v>45170</v>
      </c>
      <c r="CO34" s="113">
        <f t="shared" ref="CO34" si="193">EDATE(CN34,1)</f>
        <v>45200</v>
      </c>
    </row>
    <row r="35" spans="1:93" x14ac:dyDescent="0.15">
      <c r="C35" t="s">
        <v>238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88">
        <v>594711</v>
      </c>
      <c r="AO35" s="88">
        <v>594711</v>
      </c>
      <c r="AP35" s="88">
        <v>594711</v>
      </c>
      <c r="AQ35" s="88">
        <v>594711</v>
      </c>
      <c r="AR35" s="88">
        <v>594711</v>
      </c>
      <c r="AS35" s="88">
        <v>594711</v>
      </c>
      <c r="AT35" s="88">
        <v>594711</v>
      </c>
      <c r="AU35" s="88">
        <v>594711</v>
      </c>
      <c r="AV35" s="88">
        <v>594711</v>
      </c>
      <c r="AW35" s="88">
        <v>594711</v>
      </c>
      <c r="AX35" s="88">
        <v>594711</v>
      </c>
      <c r="AY35" s="88">
        <v>594711</v>
      </c>
      <c r="AZ35" s="3">
        <v>477517.95</v>
      </c>
      <c r="BA35" s="3">
        <v>477517.95</v>
      </c>
      <c r="BB35" s="3">
        <v>477517.95</v>
      </c>
      <c r="BC35" s="3">
        <v>477517.95</v>
      </c>
      <c r="BD35" s="3">
        <v>477517.95</v>
      </c>
      <c r="BE35" s="3">
        <v>477517.95</v>
      </c>
      <c r="BF35" s="3">
        <v>477517.95</v>
      </c>
      <c r="BG35" s="3">
        <v>477517.95</v>
      </c>
      <c r="BH35" s="3">
        <v>477517.95</v>
      </c>
      <c r="BI35" s="3">
        <v>477517.95</v>
      </c>
      <c r="BJ35" s="3">
        <v>477517.95</v>
      </c>
      <c r="BK35" s="3">
        <v>477517.95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694306.08</v>
      </c>
      <c r="BR35" s="3">
        <v>694306.08</v>
      </c>
      <c r="BS35" s="3">
        <v>694306.08</v>
      </c>
      <c r="BT35" s="3">
        <v>694306.08</v>
      </c>
      <c r="BU35" s="3">
        <v>694306.08</v>
      </c>
      <c r="BV35" s="3">
        <v>694306.08</v>
      </c>
      <c r="BW35" s="3">
        <v>694306.08</v>
      </c>
      <c r="BX35" s="3">
        <v>607563.44999999995</v>
      </c>
      <c r="BY35" s="3">
        <v>607563.44999999995</v>
      </c>
      <c r="BZ35" s="3">
        <v>607563.44999999995</v>
      </c>
      <c r="CA35" s="3">
        <v>607563.44999999995</v>
      </c>
      <c r="CB35" s="3">
        <v>607563.44999999995</v>
      </c>
      <c r="CC35" s="3">
        <v>607563.44999999995</v>
      </c>
      <c r="CD35" s="3">
        <v>607563.44999999995</v>
      </c>
      <c r="CE35" s="3">
        <v>607563.44999999995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 x14ac:dyDescent="0.15">
      <c r="C36" t="s">
        <v>36</v>
      </c>
      <c r="D36" s="88">
        <v>-69166.666700000002</v>
      </c>
      <c r="E36" s="88">
        <v>-69166.666700000002</v>
      </c>
      <c r="F36" s="88">
        <v>-69166.666700000002</v>
      </c>
      <c r="G36" s="88">
        <v>-69166.666700000002</v>
      </c>
      <c r="H36" s="88">
        <v>-69166.666700000002</v>
      </c>
      <c r="I36" s="88">
        <v>-69166.666700000002</v>
      </c>
      <c r="J36" s="88">
        <v>-69166.666700000002</v>
      </c>
      <c r="K36" s="88">
        <v>-69166.666700000002</v>
      </c>
      <c r="L36" s="3">
        <v>-19166.666700000002</v>
      </c>
      <c r="M36" s="3">
        <v>-19166.666700000002</v>
      </c>
      <c r="N36" s="3">
        <v>-19166.666700000002</v>
      </c>
      <c r="O36" s="3">
        <v>-19166.666700000002</v>
      </c>
      <c r="P36" s="3">
        <v>-19166.666700000002</v>
      </c>
      <c r="Q36" s="3">
        <v>-19166.666700000002</v>
      </c>
      <c r="R36" s="3">
        <v>-19166.666700000002</v>
      </c>
      <c r="S36" s="3">
        <v>-19166.666700000002</v>
      </c>
      <c r="T36" s="3">
        <v>-19166.666700000002</v>
      </c>
      <c r="U36" s="3">
        <v>-19166.666700000002</v>
      </c>
      <c r="V36" s="3">
        <v>-19166.666700000002</v>
      </c>
      <c r="W36" s="3">
        <v>-19166.666700000002</v>
      </c>
      <c r="X36" s="3">
        <v>-19166.666700000002</v>
      </c>
      <c r="Y36" s="3">
        <v>-19166.666700000002</v>
      </c>
      <c r="Z36" s="3">
        <v>-19166.666700000002</v>
      </c>
      <c r="AA36" s="3">
        <v>-19166.666700000002</v>
      </c>
      <c r="AB36" s="3">
        <v>-19166.666700000002</v>
      </c>
      <c r="AC36" s="3">
        <v>-19166.666700000002</v>
      </c>
      <c r="AD36" s="3">
        <v>-19166.666700000002</v>
      </c>
      <c r="AE36" s="3">
        <v>-19166.666700000002</v>
      </c>
      <c r="AF36" s="3">
        <v>-19166.666700000002</v>
      </c>
      <c r="AG36" s="3">
        <v>-19166.666700000002</v>
      </c>
      <c r="AH36" s="3">
        <v>-19166.666700000002</v>
      </c>
      <c r="AI36" s="3">
        <v>-19166.666700000002</v>
      </c>
      <c r="AJ36" s="3">
        <v>-19166.666700000002</v>
      </c>
      <c r="AK36" s="3">
        <v>-19166.666700000002</v>
      </c>
      <c r="AL36" s="3">
        <v>-19166.666700000002</v>
      </c>
      <c r="AM36" s="3">
        <v>-19166.666700000002</v>
      </c>
      <c r="AN36" s="3">
        <v>10975449.7532</v>
      </c>
      <c r="AO36" s="3">
        <v>11492124.1921</v>
      </c>
      <c r="AP36" s="3">
        <v>11492124.1921</v>
      </c>
      <c r="AQ36" s="3">
        <v>11492124.1921</v>
      </c>
      <c r="AR36" s="3">
        <v>11492124.1921</v>
      </c>
      <c r="AS36" s="3">
        <v>11492124.1921</v>
      </c>
      <c r="AT36" s="3">
        <v>11492124.1921</v>
      </c>
      <c r="AU36" s="3">
        <v>9485579.7411000002</v>
      </c>
      <c r="AV36" s="3">
        <v>11492124.1921</v>
      </c>
      <c r="AW36" s="3">
        <v>11492124.1921</v>
      </c>
      <c r="AX36" s="3">
        <v>11492124.1921</v>
      </c>
      <c r="AY36" s="3">
        <v>11492124.1921</v>
      </c>
      <c r="AZ36" s="3">
        <v>11902420.0284</v>
      </c>
      <c r="BA36" s="3">
        <v>11902420.0284</v>
      </c>
      <c r="BB36" s="3">
        <v>11902420.0284</v>
      </c>
      <c r="BC36" s="3">
        <v>11902420.0284</v>
      </c>
      <c r="BD36" s="3">
        <v>11902420.0284</v>
      </c>
      <c r="BE36" s="3">
        <v>11902420.0284</v>
      </c>
      <c r="BF36" s="3">
        <v>11902420.0284</v>
      </c>
      <c r="BG36" s="3">
        <v>8642871.1844999995</v>
      </c>
      <c r="BH36" s="3">
        <v>11902420.0284</v>
      </c>
      <c r="BI36" s="3">
        <v>11902420.0284</v>
      </c>
      <c r="BJ36" s="3">
        <v>11902420.0284</v>
      </c>
      <c r="BK36" s="3">
        <v>11902420.0284</v>
      </c>
      <c r="BL36" s="3">
        <v>12052167.2326</v>
      </c>
      <c r="BM36" s="3">
        <v>12052168.1326</v>
      </c>
      <c r="BN36" s="3">
        <v>12052168.1326</v>
      </c>
      <c r="BO36" s="3">
        <v>12052168.1326</v>
      </c>
      <c r="BP36" s="3">
        <v>12052168.1326</v>
      </c>
      <c r="BQ36" s="3">
        <v>12655368.029999999</v>
      </c>
      <c r="BR36" s="3">
        <v>12655368.029999999</v>
      </c>
      <c r="BS36" s="3">
        <v>9288089.8052999992</v>
      </c>
      <c r="BT36" s="3">
        <v>12655368.029999999</v>
      </c>
      <c r="BU36" s="3">
        <v>12655368.029999999</v>
      </c>
      <c r="BV36" s="3">
        <v>12655368.029999999</v>
      </c>
      <c r="BW36" s="3">
        <v>12655368.029999999</v>
      </c>
      <c r="BX36" s="3">
        <v>13146455.9641</v>
      </c>
      <c r="BY36" s="3">
        <v>13146455.9641</v>
      </c>
      <c r="BZ36" s="3">
        <v>13146455.9641</v>
      </c>
      <c r="CA36" s="3">
        <v>13146455.9641</v>
      </c>
      <c r="CB36" s="3">
        <v>13146455.9641</v>
      </c>
      <c r="CC36" s="3">
        <v>13146455.9641</v>
      </c>
      <c r="CD36" s="3">
        <v>13146455.9641</v>
      </c>
      <c r="CE36" s="3">
        <v>10379101.49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 x14ac:dyDescent="0.15">
      <c r="B38" t="s">
        <v>152</v>
      </c>
      <c r="C38" s="2" t="s">
        <v>183</v>
      </c>
      <c r="D38" s="113">
        <f>D34</f>
        <v>42491</v>
      </c>
      <c r="E38" s="113">
        <f>EDATE(D38,1)</f>
        <v>42522</v>
      </c>
      <c r="F38" s="113">
        <f t="shared" ref="F38" si="194">EDATE(E38,1)</f>
        <v>42552</v>
      </c>
      <c r="G38" s="113">
        <f t="shared" ref="G38" si="195">EDATE(F38,1)</f>
        <v>42583</v>
      </c>
      <c r="H38" s="113">
        <f t="shared" ref="H38" si="196">EDATE(G38,1)</f>
        <v>42614</v>
      </c>
      <c r="I38" s="113">
        <f t="shared" ref="I38" si="197">EDATE(H38,1)</f>
        <v>42644</v>
      </c>
      <c r="J38" s="113">
        <f t="shared" ref="J38" si="198">EDATE(I38,1)</f>
        <v>42675</v>
      </c>
      <c r="K38" s="113">
        <f t="shared" ref="K38" si="199">EDATE(J38,1)</f>
        <v>42705</v>
      </c>
      <c r="L38" s="113">
        <f t="shared" ref="L38" si="200">EDATE(K38,1)</f>
        <v>42736</v>
      </c>
      <c r="M38" s="113">
        <f t="shared" ref="M38" si="201">EDATE(L38,1)</f>
        <v>42767</v>
      </c>
      <c r="N38" s="113">
        <f t="shared" ref="N38" si="202">EDATE(M38,1)</f>
        <v>42795</v>
      </c>
      <c r="O38" s="113">
        <f t="shared" ref="O38" si="203">EDATE(N38,1)</f>
        <v>42826</v>
      </c>
      <c r="P38" s="113">
        <f t="shared" ref="P38" si="204">EDATE(O38,1)</f>
        <v>42856</v>
      </c>
      <c r="Q38" s="113">
        <f t="shared" ref="Q38" si="205">EDATE(P38,1)</f>
        <v>42887</v>
      </c>
      <c r="R38" s="113">
        <f t="shared" ref="R38" si="206">EDATE(Q38,1)</f>
        <v>42917</v>
      </c>
      <c r="S38" s="113">
        <f t="shared" ref="S38" si="207">EDATE(R38,1)</f>
        <v>42948</v>
      </c>
      <c r="T38" s="113">
        <f t="shared" ref="T38" si="208">EDATE(S38,1)</f>
        <v>42979</v>
      </c>
      <c r="U38" s="113">
        <f t="shared" ref="U38" si="209">EDATE(T38,1)</f>
        <v>43009</v>
      </c>
      <c r="V38" s="113">
        <f t="shared" ref="V38" si="210">EDATE(U38,1)</f>
        <v>43040</v>
      </c>
      <c r="W38" s="113">
        <f t="shared" ref="W38" si="211">EDATE(V38,1)</f>
        <v>43070</v>
      </c>
      <c r="X38" s="113">
        <f t="shared" ref="X38" si="212">EDATE(W38,1)</f>
        <v>43101</v>
      </c>
      <c r="Y38" s="113">
        <f t="shared" ref="Y38" si="213">EDATE(X38,1)</f>
        <v>43132</v>
      </c>
      <c r="Z38" s="113">
        <f t="shared" ref="Z38" si="214">EDATE(Y38,1)</f>
        <v>43160</v>
      </c>
      <c r="AA38" s="113">
        <f t="shared" ref="AA38" si="215">EDATE(Z38,1)</f>
        <v>43191</v>
      </c>
      <c r="AB38" s="113">
        <f t="shared" ref="AB38" si="216">EDATE(AA38,1)</f>
        <v>43221</v>
      </c>
      <c r="AC38" s="113">
        <f t="shared" ref="AC38" si="217">EDATE(AB38,1)</f>
        <v>43252</v>
      </c>
      <c r="AD38" s="113">
        <f t="shared" ref="AD38" si="218">EDATE(AC38,1)</f>
        <v>43282</v>
      </c>
      <c r="AE38" s="113">
        <f t="shared" ref="AE38" si="219">EDATE(AD38,1)</f>
        <v>43313</v>
      </c>
      <c r="AF38" s="113">
        <f t="shared" ref="AF38" si="220">EDATE(AE38,1)</f>
        <v>43344</v>
      </c>
      <c r="AG38" s="113">
        <f t="shared" ref="AG38" si="221">EDATE(AF38,1)</f>
        <v>43374</v>
      </c>
      <c r="AH38" s="113">
        <f t="shared" ref="AH38" si="222">EDATE(AG38,1)</f>
        <v>43405</v>
      </c>
      <c r="AI38" s="113">
        <f t="shared" ref="AI38" si="223">EDATE(AH38,1)</f>
        <v>43435</v>
      </c>
      <c r="AJ38" s="113">
        <f t="shared" ref="AJ38" si="224">EDATE(AI38,1)</f>
        <v>43466</v>
      </c>
      <c r="AK38" s="113">
        <f t="shared" ref="AK38" si="225">EDATE(AJ38,1)</f>
        <v>43497</v>
      </c>
      <c r="AL38" s="113">
        <f t="shared" ref="AL38" si="226">EDATE(AK38,1)</f>
        <v>43525</v>
      </c>
      <c r="AM38" s="113">
        <f t="shared" ref="AM38" si="227">EDATE(AL38,1)</f>
        <v>43556</v>
      </c>
      <c r="AN38" s="113">
        <f t="shared" ref="AN38" si="228">EDATE(AM38,1)</f>
        <v>43586</v>
      </c>
      <c r="AO38" s="113">
        <f t="shared" ref="AO38" si="229">EDATE(AN38,1)</f>
        <v>43617</v>
      </c>
      <c r="AP38" s="113">
        <f t="shared" ref="AP38" si="230">EDATE(AO38,1)</f>
        <v>43647</v>
      </c>
      <c r="AQ38" s="113">
        <f t="shared" ref="AQ38" si="231">EDATE(AP38,1)</f>
        <v>43678</v>
      </c>
      <c r="AR38" s="113">
        <f t="shared" ref="AR38" si="232">EDATE(AQ38,1)</f>
        <v>43709</v>
      </c>
      <c r="AS38" s="113">
        <f t="shared" ref="AS38" si="233">EDATE(AR38,1)</f>
        <v>43739</v>
      </c>
      <c r="AT38" s="113">
        <f t="shared" ref="AT38" si="234">EDATE(AS38,1)</f>
        <v>43770</v>
      </c>
      <c r="AU38" s="113">
        <f t="shared" ref="AU38" si="235">EDATE(AT38,1)</f>
        <v>43800</v>
      </c>
      <c r="AV38" s="113">
        <f t="shared" ref="AV38" si="236">EDATE(AU38,1)</f>
        <v>43831</v>
      </c>
      <c r="AW38" s="113">
        <f t="shared" ref="AW38" si="237">EDATE(AV38,1)</f>
        <v>43862</v>
      </c>
      <c r="AX38" s="113">
        <f t="shared" ref="AX38" si="238">EDATE(AW38,1)</f>
        <v>43891</v>
      </c>
      <c r="AY38" s="113">
        <f t="shared" ref="AY38" si="239">EDATE(AX38,1)</f>
        <v>43922</v>
      </c>
      <c r="AZ38" s="113">
        <f t="shared" ref="AZ38" si="240">EDATE(AY38,1)</f>
        <v>43952</v>
      </c>
      <c r="BA38" s="113">
        <f t="shared" ref="BA38" si="241">EDATE(AZ38,1)</f>
        <v>43983</v>
      </c>
      <c r="BB38" s="113">
        <f t="shared" ref="BB38" si="242">EDATE(BA38,1)</f>
        <v>44013</v>
      </c>
      <c r="BC38" s="113">
        <f t="shared" ref="BC38" si="243">EDATE(BB38,1)</f>
        <v>44044</v>
      </c>
      <c r="BD38" s="113">
        <f t="shared" ref="BD38" si="244">EDATE(BC38,1)</f>
        <v>44075</v>
      </c>
      <c r="BE38" s="113">
        <f t="shared" ref="BE38" si="245">EDATE(BD38,1)</f>
        <v>44105</v>
      </c>
      <c r="BF38" s="113">
        <f t="shared" ref="BF38" si="246">EDATE(BE38,1)</f>
        <v>44136</v>
      </c>
      <c r="BG38" s="113">
        <f t="shared" ref="BG38" si="247">EDATE(BF38,1)</f>
        <v>44166</v>
      </c>
      <c r="BH38" s="113">
        <f t="shared" ref="BH38" si="248">EDATE(BG38,1)</f>
        <v>44197</v>
      </c>
      <c r="BI38" s="113">
        <f t="shared" ref="BI38" si="249">EDATE(BH38,1)</f>
        <v>44228</v>
      </c>
      <c r="BJ38" s="113">
        <f t="shared" ref="BJ38" si="250">EDATE(BI38,1)</f>
        <v>44256</v>
      </c>
      <c r="BK38" s="113">
        <f t="shared" ref="BK38" si="251">EDATE(BJ38,1)</f>
        <v>44287</v>
      </c>
      <c r="BL38" s="113">
        <f t="shared" ref="BL38" si="252">EDATE(BK38,1)</f>
        <v>44317</v>
      </c>
      <c r="BM38" s="113">
        <f t="shared" ref="BM38" si="253">EDATE(BL38,1)</f>
        <v>44348</v>
      </c>
      <c r="BN38" s="113">
        <f t="shared" ref="BN38" si="254">EDATE(BM38,1)</f>
        <v>44378</v>
      </c>
      <c r="BO38" s="113">
        <f t="shared" ref="BO38" si="255">EDATE(BN38,1)</f>
        <v>44409</v>
      </c>
      <c r="BP38" s="113">
        <f t="shared" ref="BP38" si="256">EDATE(BO38,1)</f>
        <v>44440</v>
      </c>
      <c r="BQ38" s="113">
        <f t="shared" ref="BQ38" si="257">EDATE(BP38,1)</f>
        <v>44470</v>
      </c>
      <c r="BR38" s="113">
        <f t="shared" ref="BR38" si="258">EDATE(BQ38,1)</f>
        <v>44501</v>
      </c>
      <c r="BS38" s="113">
        <f t="shared" ref="BS38" si="259">EDATE(BR38,1)</f>
        <v>44531</v>
      </c>
      <c r="BT38" s="113">
        <f t="shared" ref="BT38" si="260">EDATE(BS38,1)</f>
        <v>44562</v>
      </c>
      <c r="BU38" s="113">
        <f t="shared" ref="BU38" si="261">EDATE(BT38,1)</f>
        <v>44593</v>
      </c>
      <c r="BV38" s="113">
        <f t="shared" ref="BV38" si="262">EDATE(BU38,1)</f>
        <v>44621</v>
      </c>
      <c r="BW38" s="113">
        <f t="shared" ref="BW38" si="263">EDATE(BV38,1)</f>
        <v>44652</v>
      </c>
      <c r="BX38" s="113">
        <f t="shared" ref="BX38" si="264">EDATE(BW38,1)</f>
        <v>44682</v>
      </c>
      <c r="BY38" s="113">
        <f t="shared" ref="BY38" si="265">EDATE(BX38,1)</f>
        <v>44713</v>
      </c>
      <c r="BZ38" s="113">
        <f t="shared" ref="BZ38" si="266">EDATE(BY38,1)</f>
        <v>44743</v>
      </c>
      <c r="CA38" s="113">
        <f t="shared" ref="CA38" si="267">EDATE(BZ38,1)</f>
        <v>44774</v>
      </c>
      <c r="CB38" s="113">
        <f t="shared" ref="CB38" si="268">EDATE(CA38,1)</f>
        <v>44805</v>
      </c>
      <c r="CC38" s="113">
        <f t="shared" ref="CC38" si="269">EDATE(CB38,1)</f>
        <v>44835</v>
      </c>
      <c r="CD38" s="113">
        <f t="shared" ref="CD38" si="270">EDATE(CC38,1)</f>
        <v>44866</v>
      </c>
      <c r="CE38" s="113">
        <f t="shared" ref="CE38" si="271">EDATE(CD38,1)</f>
        <v>44896</v>
      </c>
      <c r="CF38" s="113">
        <f t="shared" ref="CF38" si="272">EDATE(CE38,1)</f>
        <v>44927</v>
      </c>
      <c r="CG38" s="113">
        <f t="shared" ref="CG38" si="273">EDATE(CF38,1)</f>
        <v>44958</v>
      </c>
      <c r="CH38" s="113">
        <f t="shared" ref="CH38" si="274">EDATE(CG38,1)</f>
        <v>44986</v>
      </c>
      <c r="CI38" s="113">
        <f t="shared" ref="CI38" si="275">EDATE(CH38,1)</f>
        <v>45017</v>
      </c>
      <c r="CJ38" s="113">
        <f t="shared" ref="CJ38" si="276">EDATE(CI38,1)</f>
        <v>45047</v>
      </c>
      <c r="CK38" s="113">
        <f t="shared" ref="CK38" si="277">EDATE(CJ38,1)</f>
        <v>45078</v>
      </c>
      <c r="CL38" s="113">
        <f t="shared" ref="CL38" si="278">EDATE(CK38,1)</f>
        <v>45108</v>
      </c>
      <c r="CM38" s="113">
        <f t="shared" ref="CM38" si="279">EDATE(CL38,1)</f>
        <v>45139</v>
      </c>
      <c r="CN38" s="113">
        <f t="shared" ref="CN38" si="280">EDATE(CM38,1)</f>
        <v>45170</v>
      </c>
      <c r="CO38" s="113">
        <f t="shared" ref="CO38" si="281">EDATE(CN38,1)</f>
        <v>45200</v>
      </c>
    </row>
    <row r="39" spans="1:93" x14ac:dyDescent="0.15">
      <c r="C39" t="s">
        <v>241</v>
      </c>
      <c r="D39">
        <f t="shared" ref="D39:AV39" si="282">IF(D38&gt;$D$30,0,AN35*$D$31+MAX(IF(OR(MONTH(D38)=12,D38=$D$30),SUMIFS(36:36,34:34,"&lt;="&amp;$D$30,33:33,YEAR(D38))),0)*$D$32)</f>
        <v>59471.100000000006</v>
      </c>
      <c r="E39">
        <f t="shared" si="282"/>
        <v>59471.100000000006</v>
      </c>
      <c r="F39">
        <f t="shared" si="282"/>
        <v>59471.100000000006</v>
      </c>
      <c r="G39">
        <f t="shared" si="282"/>
        <v>59471.100000000006</v>
      </c>
      <c r="H39">
        <f t="shared" si="282"/>
        <v>59471.100000000006</v>
      </c>
      <c r="I39">
        <f t="shared" si="282"/>
        <v>59471.100000000006</v>
      </c>
      <c r="J39">
        <f t="shared" si="282"/>
        <v>59471.100000000006</v>
      </c>
      <c r="K39">
        <f t="shared" si="282"/>
        <v>59471.100000000006</v>
      </c>
      <c r="L39">
        <f t="shared" si="282"/>
        <v>59471.100000000006</v>
      </c>
      <c r="M39">
        <f t="shared" si="282"/>
        <v>59471.100000000006</v>
      </c>
      <c r="N39">
        <f t="shared" si="282"/>
        <v>59471.100000000006</v>
      </c>
      <c r="O39">
        <f t="shared" si="282"/>
        <v>59471.100000000006</v>
      </c>
      <c r="P39">
        <f t="shared" si="282"/>
        <v>47751.795000000006</v>
      </c>
      <c r="Q39">
        <f t="shared" si="282"/>
        <v>47751.795000000006</v>
      </c>
      <c r="R39">
        <f t="shared" si="282"/>
        <v>47751.795000000006</v>
      </c>
      <c r="S39">
        <f t="shared" si="282"/>
        <v>47751.795000000006</v>
      </c>
      <c r="T39">
        <f t="shared" si="282"/>
        <v>47751.795000000006</v>
      </c>
      <c r="U39">
        <f t="shared" si="282"/>
        <v>47751.795000000006</v>
      </c>
      <c r="V39">
        <f t="shared" si="282"/>
        <v>47751.795000000006</v>
      </c>
      <c r="W39">
        <f t="shared" si="282"/>
        <v>47751.795000000006</v>
      </c>
      <c r="X39">
        <f t="shared" si="282"/>
        <v>47751.795000000006</v>
      </c>
      <c r="Y39">
        <f t="shared" si="282"/>
        <v>47751.795000000006</v>
      </c>
      <c r="Z39">
        <f t="shared" si="282"/>
        <v>47751.795000000006</v>
      </c>
      <c r="AA39">
        <f t="shared" si="282"/>
        <v>47751.795000000006</v>
      </c>
      <c r="AB39">
        <f t="shared" si="282"/>
        <v>0</v>
      </c>
      <c r="AC39">
        <f t="shared" si="282"/>
        <v>0</v>
      </c>
      <c r="AD39">
        <f t="shared" si="282"/>
        <v>0</v>
      </c>
      <c r="AE39">
        <f t="shared" si="282"/>
        <v>0</v>
      </c>
      <c r="AF39">
        <f t="shared" si="282"/>
        <v>0</v>
      </c>
      <c r="AG39">
        <f t="shared" si="282"/>
        <v>69430.607999999993</v>
      </c>
      <c r="AH39">
        <f t="shared" si="282"/>
        <v>69430.607999999993</v>
      </c>
      <c r="AI39">
        <f t="shared" si="282"/>
        <v>69430.607999999993</v>
      </c>
      <c r="AJ39">
        <f t="shared" si="282"/>
        <v>69430.607999999993</v>
      </c>
      <c r="AK39">
        <f t="shared" si="282"/>
        <v>69430.607999999993</v>
      </c>
      <c r="AL39">
        <f t="shared" si="282"/>
        <v>69430.607999999993</v>
      </c>
      <c r="AM39">
        <f t="shared" si="282"/>
        <v>69430.607999999993</v>
      </c>
      <c r="AN39">
        <f t="shared" si="282"/>
        <v>60756.345000000001</v>
      </c>
      <c r="AO39">
        <f t="shared" si="282"/>
        <v>60756.345000000001</v>
      </c>
      <c r="AP39">
        <f t="shared" si="282"/>
        <v>60756.345000000001</v>
      </c>
      <c r="AQ39">
        <f t="shared" si="282"/>
        <v>60756.345000000001</v>
      </c>
      <c r="AR39">
        <f t="shared" si="282"/>
        <v>60756.345000000001</v>
      </c>
      <c r="AS39">
        <f t="shared" si="282"/>
        <v>60756.345000000001</v>
      </c>
      <c r="AT39">
        <f t="shared" si="282"/>
        <v>60756.345000000001</v>
      </c>
      <c r="AU39">
        <f t="shared" si="282"/>
        <v>4527611.7440050002</v>
      </c>
      <c r="AV39">
        <f t="shared" si="282"/>
        <v>0</v>
      </c>
      <c r="AW39">
        <f t="shared" ref="AW39:CI39" si="283">IF(AW38&gt;$D$30,0,CG35*$D$31+MAX(IF(OR(MONTH(AW38)=12,AW38=$D$30),SUMIFS(36:36,34:34,"&lt;="&amp;$D$30,33:33,YEAR(AW38))),0)*$D$32)</f>
        <v>0</v>
      </c>
      <c r="AX39">
        <f t="shared" si="283"/>
        <v>0</v>
      </c>
      <c r="AY39">
        <f t="shared" si="283"/>
        <v>0</v>
      </c>
      <c r="AZ39">
        <f t="shared" si="283"/>
        <v>0</v>
      </c>
      <c r="BA39">
        <f t="shared" si="283"/>
        <v>0</v>
      </c>
      <c r="BB39">
        <f t="shared" si="283"/>
        <v>0</v>
      </c>
      <c r="BC39">
        <f t="shared" si="283"/>
        <v>0</v>
      </c>
      <c r="BD39">
        <f t="shared" si="283"/>
        <v>0</v>
      </c>
      <c r="BE39">
        <f t="shared" si="283"/>
        <v>0</v>
      </c>
      <c r="BF39">
        <f t="shared" si="283"/>
        <v>0</v>
      </c>
      <c r="BG39">
        <f t="shared" si="283"/>
        <v>6896415.4075850016</v>
      </c>
      <c r="BH39">
        <f t="shared" si="283"/>
        <v>0</v>
      </c>
      <c r="BI39">
        <f t="shared" si="283"/>
        <v>0</v>
      </c>
      <c r="BJ39">
        <f t="shared" si="283"/>
        <v>0</v>
      </c>
      <c r="BK39">
        <f t="shared" si="283"/>
        <v>0</v>
      </c>
      <c r="BL39">
        <f t="shared" si="283"/>
        <v>0</v>
      </c>
      <c r="BM39">
        <f t="shared" si="283"/>
        <v>0</v>
      </c>
      <c r="BN39">
        <f t="shared" si="283"/>
        <v>0</v>
      </c>
      <c r="BO39">
        <f t="shared" si="283"/>
        <v>0</v>
      </c>
      <c r="BP39">
        <f t="shared" si="283"/>
        <v>0</v>
      </c>
      <c r="BQ39">
        <f t="shared" si="283"/>
        <v>0</v>
      </c>
      <c r="BR39">
        <f t="shared" si="283"/>
        <v>0</v>
      </c>
      <c r="BS39">
        <f t="shared" si="283"/>
        <v>7123467.287095</v>
      </c>
      <c r="BT39">
        <f t="shared" si="283"/>
        <v>0</v>
      </c>
      <c r="BU39">
        <f t="shared" si="283"/>
        <v>0</v>
      </c>
      <c r="BV39">
        <f t="shared" si="283"/>
        <v>0</v>
      </c>
      <c r="BW39">
        <f t="shared" si="283"/>
        <v>0</v>
      </c>
      <c r="BX39">
        <f t="shared" si="283"/>
        <v>0</v>
      </c>
      <c r="BY39">
        <f t="shared" si="283"/>
        <v>0</v>
      </c>
      <c r="BZ39">
        <f t="shared" si="283"/>
        <v>0</v>
      </c>
      <c r="CA39">
        <f t="shared" si="283"/>
        <v>0</v>
      </c>
      <c r="CB39">
        <f t="shared" si="283"/>
        <v>0</v>
      </c>
      <c r="CC39">
        <f t="shared" si="283"/>
        <v>0</v>
      </c>
      <c r="CD39">
        <f t="shared" si="283"/>
        <v>0</v>
      </c>
      <c r="CE39">
        <f t="shared" si="283"/>
        <v>0</v>
      </c>
      <c r="CF39">
        <f t="shared" si="283"/>
        <v>0</v>
      </c>
      <c r="CG39">
        <f t="shared" si="283"/>
        <v>0</v>
      </c>
      <c r="CH39">
        <f t="shared" si="283"/>
        <v>0</v>
      </c>
      <c r="CI39">
        <f t="shared" si="283"/>
        <v>0</v>
      </c>
      <c r="CJ39">
        <f>IF(CJ38&gt;$D$30,0,DT35*$D$31+MAX(IF(OR(MONTH(CJ38)=12,CJ38=$D$30),SUMIFS(36:36,34:34,"&lt;="&amp;$D$30,33:33,YEAR(CJ38))),0)*$D$32)</f>
        <v>0</v>
      </c>
      <c r="CK39">
        <f t="shared" ref="CK39" si="284">IF(CK38&gt;$D$30,0,DU35*$D$31+MAX(IF(OR(MONTH(CK38)=12,CK38=$D$30),SUMIFS(36:36,34:34,"&lt;="&amp;$D$30,33:33,YEAR(CK38))),0)*$D$32)</f>
        <v>0</v>
      </c>
      <c r="CL39">
        <f t="shared" ref="CL39" si="285">IF(CL38&gt;$D$30,0,DV35*$D$31+MAX(IF(OR(MONTH(CL38)=12,CL38=$D$30),SUMIFS(36:36,34:34,"&lt;="&amp;$D$30,33:33,YEAR(CL38))),0)*$D$32)</f>
        <v>0</v>
      </c>
      <c r="CM39">
        <f t="shared" ref="CM39" si="286">IF(CM38&gt;$D$30,0,DW35*$D$31+MAX(IF(OR(MONTH(CM38)=12,CM38=$D$30),SUMIFS(36:36,34:34,"&lt;="&amp;$D$30,33:33,YEAR(CM38))),0)*$D$32)</f>
        <v>0</v>
      </c>
      <c r="CN39">
        <f t="shared" ref="CN39" si="287">IF(CN38&gt;$D$30,0,DX35*$D$31+MAX(IF(OR(MONTH(CN38)=12,CN38=$D$30),SUMIFS(36:36,34:34,"&lt;="&amp;$D$30,33:33,YEAR(CN38))),0)*$D$32)</f>
        <v>0</v>
      </c>
      <c r="CO39">
        <f t="shared" ref="CO39" si="288">IF(CO38&gt;$D$30,0,DY35*$D$31+MAX(IF(OR(MONTH(CO38)=12,CO38=$D$30),SUMIFS(36:36,34:34,"&lt;="&amp;$D$30,33:33,YEAR(CO38))),0)*$D$32)</f>
        <v>0</v>
      </c>
    </row>
    <row r="41" spans="1:93" s="78" customFormat="1" x14ac:dyDescent="0.15">
      <c r="A41" s="78" t="s">
        <v>147</v>
      </c>
      <c r="D41" s="89"/>
    </row>
    <row r="42" spans="1:93" x14ac:dyDescent="0.15">
      <c r="B42" t="s">
        <v>153</v>
      </c>
      <c r="C42" t="s">
        <v>212</v>
      </c>
      <c r="D42" s="104">
        <v>42491</v>
      </c>
    </row>
    <row r="43" spans="1:93" x14ac:dyDescent="0.15">
      <c r="C43" t="s">
        <v>237</v>
      </c>
      <c r="D43" s="104">
        <v>44531</v>
      </c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</row>
    <row r="44" spans="1:93" x14ac:dyDescent="0.15">
      <c r="C44" t="s">
        <v>239</v>
      </c>
      <c r="D44" s="4">
        <v>0.02</v>
      </c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</row>
    <row r="45" spans="1:93" x14ac:dyDescent="0.15">
      <c r="C45" t="s">
        <v>93</v>
      </c>
      <c r="D45" s="125">
        <v>181898150.46000001</v>
      </c>
    </row>
    <row r="47" spans="1:93" x14ac:dyDescent="0.15">
      <c r="B47" t="s">
        <v>152</v>
      </c>
      <c r="C47" s="2" t="s">
        <v>183</v>
      </c>
      <c r="D47" s="113">
        <f>D42</f>
        <v>42491</v>
      </c>
      <c r="E47" s="113">
        <f>EDATE(D47,1)</f>
        <v>42522</v>
      </c>
      <c r="F47" s="113">
        <f t="shared" ref="F47" si="289">EDATE(E47,1)</f>
        <v>42552</v>
      </c>
      <c r="G47" s="113">
        <f t="shared" ref="G47" si="290">EDATE(F47,1)</f>
        <v>42583</v>
      </c>
      <c r="H47" s="113">
        <f t="shared" ref="H47" si="291">EDATE(G47,1)</f>
        <v>42614</v>
      </c>
      <c r="I47" s="113">
        <f t="shared" ref="I47" si="292">EDATE(H47,1)</f>
        <v>42644</v>
      </c>
      <c r="J47" s="113">
        <f t="shared" ref="J47" si="293">EDATE(I47,1)</f>
        <v>42675</v>
      </c>
      <c r="K47" s="113">
        <f t="shared" ref="K47" si="294">EDATE(J47,1)</f>
        <v>42705</v>
      </c>
      <c r="L47" s="113">
        <f t="shared" ref="L47" si="295">EDATE(K47,1)</f>
        <v>42736</v>
      </c>
      <c r="M47" s="113">
        <f t="shared" ref="M47" si="296">EDATE(L47,1)</f>
        <v>42767</v>
      </c>
      <c r="N47" s="113">
        <f t="shared" ref="N47" si="297">EDATE(M47,1)</f>
        <v>42795</v>
      </c>
      <c r="O47" s="113">
        <f t="shared" ref="O47" si="298">EDATE(N47,1)</f>
        <v>42826</v>
      </c>
      <c r="P47" s="113">
        <f t="shared" ref="P47" si="299">EDATE(O47,1)</f>
        <v>42856</v>
      </c>
      <c r="Q47" s="113">
        <f t="shared" ref="Q47" si="300">EDATE(P47,1)</f>
        <v>42887</v>
      </c>
      <c r="R47" s="113">
        <f t="shared" ref="R47" si="301">EDATE(Q47,1)</f>
        <v>42917</v>
      </c>
      <c r="S47" s="113">
        <f t="shared" ref="S47" si="302">EDATE(R47,1)</f>
        <v>42948</v>
      </c>
      <c r="T47" s="113">
        <f t="shared" ref="T47" si="303">EDATE(S47,1)</f>
        <v>42979</v>
      </c>
      <c r="U47" s="113">
        <f t="shared" ref="U47" si="304">EDATE(T47,1)</f>
        <v>43009</v>
      </c>
      <c r="V47" s="113">
        <f t="shared" ref="V47" si="305">EDATE(U47,1)</f>
        <v>43040</v>
      </c>
      <c r="W47" s="113">
        <f t="shared" ref="W47" si="306">EDATE(V47,1)</f>
        <v>43070</v>
      </c>
      <c r="X47" s="113">
        <f t="shared" ref="X47" si="307">EDATE(W47,1)</f>
        <v>43101</v>
      </c>
      <c r="Y47" s="113">
        <f t="shared" ref="Y47" si="308">EDATE(X47,1)</f>
        <v>43132</v>
      </c>
      <c r="Z47" s="113">
        <f t="shared" ref="Z47" si="309">EDATE(Y47,1)</f>
        <v>43160</v>
      </c>
      <c r="AA47" s="113">
        <f t="shared" ref="AA47" si="310">EDATE(Z47,1)</f>
        <v>43191</v>
      </c>
      <c r="AB47" s="113">
        <f t="shared" ref="AB47" si="311">EDATE(AA47,1)</f>
        <v>43221</v>
      </c>
      <c r="AC47" s="113">
        <f t="shared" ref="AC47" si="312">EDATE(AB47,1)</f>
        <v>43252</v>
      </c>
      <c r="AD47" s="113">
        <f t="shared" ref="AD47" si="313">EDATE(AC47,1)</f>
        <v>43282</v>
      </c>
      <c r="AE47" s="113">
        <f t="shared" ref="AE47" si="314">EDATE(AD47,1)</f>
        <v>43313</v>
      </c>
      <c r="AF47" s="113">
        <f t="shared" ref="AF47" si="315">EDATE(AE47,1)</f>
        <v>43344</v>
      </c>
      <c r="AG47" s="113">
        <f t="shared" ref="AG47" si="316">EDATE(AF47,1)</f>
        <v>43374</v>
      </c>
      <c r="AH47" s="113">
        <f t="shared" ref="AH47" si="317">EDATE(AG47,1)</f>
        <v>43405</v>
      </c>
      <c r="AI47" s="113">
        <f t="shared" ref="AI47" si="318">EDATE(AH47,1)</f>
        <v>43435</v>
      </c>
      <c r="AJ47" s="113">
        <f t="shared" ref="AJ47" si="319">EDATE(AI47,1)</f>
        <v>43466</v>
      </c>
      <c r="AK47" s="113">
        <f t="shared" ref="AK47" si="320">EDATE(AJ47,1)</f>
        <v>43497</v>
      </c>
      <c r="AL47" s="113">
        <f t="shared" ref="AL47" si="321">EDATE(AK47,1)</f>
        <v>43525</v>
      </c>
      <c r="AM47" s="113">
        <f t="shared" ref="AM47" si="322">EDATE(AL47,1)</f>
        <v>43556</v>
      </c>
      <c r="AN47" s="113">
        <f t="shared" ref="AN47" si="323">EDATE(AM47,1)</f>
        <v>43586</v>
      </c>
      <c r="AO47" s="113">
        <f t="shared" ref="AO47" si="324">EDATE(AN47,1)</f>
        <v>43617</v>
      </c>
      <c r="AP47" s="113">
        <f t="shared" ref="AP47" si="325">EDATE(AO47,1)</f>
        <v>43647</v>
      </c>
      <c r="AQ47" s="113">
        <f t="shared" ref="AQ47" si="326">EDATE(AP47,1)</f>
        <v>43678</v>
      </c>
      <c r="AR47" s="113">
        <f t="shared" ref="AR47" si="327">EDATE(AQ47,1)</f>
        <v>43709</v>
      </c>
      <c r="AS47" s="113">
        <f t="shared" ref="AS47" si="328">EDATE(AR47,1)</f>
        <v>43739</v>
      </c>
      <c r="AT47" s="113">
        <f t="shared" ref="AT47" si="329">EDATE(AS47,1)</f>
        <v>43770</v>
      </c>
      <c r="AU47" s="113">
        <f t="shared" ref="AU47" si="330">EDATE(AT47,1)</f>
        <v>43800</v>
      </c>
      <c r="AV47" s="113">
        <f t="shared" ref="AV47" si="331">EDATE(AU47,1)</f>
        <v>43831</v>
      </c>
      <c r="AW47" s="113">
        <f t="shared" ref="AW47" si="332">EDATE(AV47,1)</f>
        <v>43862</v>
      </c>
      <c r="AX47" s="113">
        <f t="shared" ref="AX47" si="333">EDATE(AW47,1)</f>
        <v>43891</v>
      </c>
      <c r="AY47" s="113">
        <f t="shared" ref="AY47" si="334">EDATE(AX47,1)</f>
        <v>43922</v>
      </c>
      <c r="AZ47" s="113">
        <f t="shared" ref="AZ47" si="335">EDATE(AY47,1)</f>
        <v>43952</v>
      </c>
      <c r="BA47" s="113">
        <f t="shared" ref="BA47" si="336">EDATE(AZ47,1)</f>
        <v>43983</v>
      </c>
      <c r="BB47" s="113">
        <f t="shared" ref="BB47" si="337">EDATE(BA47,1)</f>
        <v>44013</v>
      </c>
      <c r="BC47" s="113">
        <f t="shared" ref="BC47" si="338">EDATE(BB47,1)</f>
        <v>44044</v>
      </c>
      <c r="BD47" s="113">
        <f t="shared" ref="BD47" si="339">EDATE(BC47,1)</f>
        <v>44075</v>
      </c>
      <c r="BE47" s="113">
        <f t="shared" ref="BE47" si="340">EDATE(BD47,1)</f>
        <v>44105</v>
      </c>
      <c r="BF47" s="113">
        <f t="shared" ref="BF47" si="341">EDATE(BE47,1)</f>
        <v>44136</v>
      </c>
      <c r="BG47" s="113">
        <f t="shared" ref="BG47" si="342">EDATE(BF47,1)</f>
        <v>44166</v>
      </c>
      <c r="BH47" s="113">
        <f t="shared" ref="BH47" si="343">EDATE(BG47,1)</f>
        <v>44197</v>
      </c>
      <c r="BI47" s="113">
        <f t="shared" ref="BI47" si="344">EDATE(BH47,1)</f>
        <v>44228</v>
      </c>
      <c r="BJ47" s="113">
        <f t="shared" ref="BJ47" si="345">EDATE(BI47,1)</f>
        <v>44256</v>
      </c>
      <c r="BK47" s="113">
        <f t="shared" ref="BK47" si="346">EDATE(BJ47,1)</f>
        <v>44287</v>
      </c>
      <c r="BL47" s="113">
        <f t="shared" ref="BL47" si="347">EDATE(BK47,1)</f>
        <v>44317</v>
      </c>
      <c r="BM47" s="113">
        <f t="shared" ref="BM47" si="348">EDATE(BL47,1)</f>
        <v>44348</v>
      </c>
      <c r="BN47" s="113">
        <f t="shared" ref="BN47" si="349">EDATE(BM47,1)</f>
        <v>44378</v>
      </c>
      <c r="BO47" s="113">
        <f t="shared" ref="BO47" si="350">EDATE(BN47,1)</f>
        <v>44409</v>
      </c>
      <c r="BP47" s="113">
        <f t="shared" ref="BP47" si="351">EDATE(BO47,1)</f>
        <v>44440</v>
      </c>
      <c r="BQ47" s="113">
        <f t="shared" ref="BQ47" si="352">EDATE(BP47,1)</f>
        <v>44470</v>
      </c>
      <c r="BR47" s="113">
        <f t="shared" ref="BR47" si="353">EDATE(BQ47,1)</f>
        <v>44501</v>
      </c>
      <c r="BS47" s="113">
        <f t="shared" ref="BS47" si="354">EDATE(BR47,1)</f>
        <v>44531</v>
      </c>
      <c r="BT47" s="113">
        <f t="shared" ref="BT47" si="355">EDATE(BS47,1)</f>
        <v>44562</v>
      </c>
      <c r="BU47" s="113">
        <f t="shared" ref="BU47" si="356">EDATE(BT47,1)</f>
        <v>44593</v>
      </c>
      <c r="BV47" s="113">
        <f t="shared" ref="BV47" si="357">EDATE(BU47,1)</f>
        <v>44621</v>
      </c>
      <c r="BW47" s="113">
        <f t="shared" ref="BW47" si="358">EDATE(BV47,1)</f>
        <v>44652</v>
      </c>
      <c r="BX47" s="113">
        <f t="shared" ref="BX47" si="359">EDATE(BW47,1)</f>
        <v>44682</v>
      </c>
      <c r="BY47" s="113">
        <f t="shared" ref="BY47" si="360">EDATE(BX47,1)</f>
        <v>44713</v>
      </c>
      <c r="BZ47" s="113">
        <f t="shared" ref="BZ47" si="361">EDATE(BY47,1)</f>
        <v>44743</v>
      </c>
      <c r="CA47" s="113">
        <f t="shared" ref="CA47" si="362">EDATE(BZ47,1)</f>
        <v>44774</v>
      </c>
      <c r="CB47" s="113">
        <f t="shared" ref="CB47" si="363">EDATE(CA47,1)</f>
        <v>44805</v>
      </c>
      <c r="CC47" s="113">
        <f t="shared" ref="CC47" si="364">EDATE(CB47,1)</f>
        <v>44835</v>
      </c>
      <c r="CD47" s="113">
        <f t="shared" ref="CD47" si="365">EDATE(CC47,1)</f>
        <v>44866</v>
      </c>
      <c r="CE47" s="113">
        <f t="shared" ref="CE47" si="366">EDATE(CD47,1)</f>
        <v>44896</v>
      </c>
      <c r="CF47" s="113">
        <f t="shared" ref="CF47" si="367">EDATE(CE47,1)</f>
        <v>44927</v>
      </c>
      <c r="CG47" s="113">
        <f t="shared" ref="CG47" si="368">EDATE(CF47,1)</f>
        <v>44958</v>
      </c>
      <c r="CH47" s="113">
        <f t="shared" ref="CH47" si="369">EDATE(CG47,1)</f>
        <v>44986</v>
      </c>
      <c r="CI47" s="113">
        <f t="shared" ref="CI47" si="370">EDATE(CH47,1)</f>
        <v>45017</v>
      </c>
      <c r="CJ47" s="113">
        <f t="shared" ref="CJ47" si="371">EDATE(CI47,1)</f>
        <v>45047</v>
      </c>
      <c r="CK47" s="113">
        <f t="shared" ref="CK47" si="372">EDATE(CJ47,1)</f>
        <v>45078</v>
      </c>
      <c r="CL47" s="113">
        <f t="shared" ref="CL47" si="373">EDATE(CK47,1)</f>
        <v>45108</v>
      </c>
      <c r="CM47" s="113">
        <f t="shared" ref="CM47" si="374">EDATE(CL47,1)</f>
        <v>45139</v>
      </c>
      <c r="CN47" s="113">
        <f t="shared" ref="CN47" si="375">EDATE(CM47,1)</f>
        <v>45170</v>
      </c>
      <c r="CO47" s="113">
        <f t="shared" ref="CO47" si="376">EDATE(CN47,1)</f>
        <v>45200</v>
      </c>
    </row>
    <row r="48" spans="1:93" x14ac:dyDescent="0.15">
      <c r="C48" t="s">
        <v>248</v>
      </c>
      <c r="D48" s="61">
        <f>IF(D47&gt;$D$43,0,$D$45*$D$44/12)</f>
        <v>303163.58410000004</v>
      </c>
      <c r="E48" s="61">
        <f>IF(E47&gt;$D$43,0,$D$45*$D$44/12)</f>
        <v>303163.58410000004</v>
      </c>
      <c r="F48" s="61">
        <f t="shared" ref="F48" si="377">IF(F47&gt;$D$43,0,$D$45*$D$44/12)</f>
        <v>303163.58410000004</v>
      </c>
      <c r="G48" s="61">
        <f t="shared" ref="G48" si="378">IF(G47&gt;$D$43,0,$D$45*$D$44/12)</f>
        <v>303163.58410000004</v>
      </c>
      <c r="H48" s="61">
        <f t="shared" ref="H48" si="379">IF(H47&gt;$D$43,0,$D$45*$D$44/12)</f>
        <v>303163.58410000004</v>
      </c>
      <c r="I48" s="61">
        <f t="shared" ref="I48" si="380">IF(I47&gt;$D$43,0,$D$45*$D$44/12)</f>
        <v>303163.58410000004</v>
      </c>
      <c r="J48" s="61">
        <f t="shared" ref="J48" si="381">IF(J47&gt;$D$43,0,$D$45*$D$44/12)</f>
        <v>303163.58410000004</v>
      </c>
      <c r="K48" s="61">
        <f t="shared" ref="K48" si="382">IF(K47&gt;$D$43,0,$D$45*$D$44/12)</f>
        <v>303163.58410000004</v>
      </c>
      <c r="L48" s="61">
        <f t="shared" ref="L48" si="383">IF(L47&gt;$D$43,0,$D$45*$D$44/12)</f>
        <v>303163.58410000004</v>
      </c>
      <c r="M48" s="61">
        <f t="shared" ref="M48" si="384">IF(M47&gt;$D$43,0,$D$45*$D$44/12)</f>
        <v>303163.58410000004</v>
      </c>
      <c r="N48" s="61">
        <f t="shared" ref="N48" si="385">IF(N47&gt;$D$43,0,$D$45*$D$44/12)</f>
        <v>303163.58410000004</v>
      </c>
      <c r="O48" s="61">
        <f t="shared" ref="O48" si="386">IF(O47&gt;$D$43,0,$D$45*$D$44/12)</f>
        <v>303163.58410000004</v>
      </c>
      <c r="P48" s="61">
        <f t="shared" ref="P48" si="387">IF(P47&gt;$D$43,0,$D$45*$D$44/12)</f>
        <v>303163.58410000004</v>
      </c>
      <c r="Q48" s="61">
        <f t="shared" ref="Q48" si="388">IF(Q47&gt;$D$43,0,$D$45*$D$44/12)</f>
        <v>303163.58410000004</v>
      </c>
      <c r="R48" s="61">
        <f t="shared" ref="R48" si="389">IF(R47&gt;$D$43,0,$D$45*$D$44/12)</f>
        <v>303163.58410000004</v>
      </c>
      <c r="S48" s="61">
        <f t="shared" ref="S48" si="390">IF(S47&gt;$D$43,0,$D$45*$D$44/12)</f>
        <v>303163.58410000004</v>
      </c>
      <c r="T48" s="61">
        <f t="shared" ref="T48" si="391">IF(T47&gt;$D$43,0,$D$45*$D$44/12)</f>
        <v>303163.58410000004</v>
      </c>
      <c r="U48" s="61">
        <f t="shared" ref="U48" si="392">IF(U47&gt;$D$43,0,$D$45*$D$44/12)</f>
        <v>303163.58410000004</v>
      </c>
      <c r="V48" s="61">
        <f t="shared" ref="V48" si="393">IF(V47&gt;$D$43,0,$D$45*$D$44/12)</f>
        <v>303163.58410000004</v>
      </c>
      <c r="W48" s="61">
        <f t="shared" ref="W48" si="394">IF(W47&gt;$D$43,0,$D$45*$D$44/12)</f>
        <v>303163.58410000004</v>
      </c>
      <c r="X48" s="61">
        <f t="shared" ref="X48" si="395">IF(X47&gt;$D$43,0,$D$45*$D$44/12)</f>
        <v>303163.58410000004</v>
      </c>
      <c r="Y48" s="61">
        <f t="shared" ref="Y48" si="396">IF(Y47&gt;$D$43,0,$D$45*$D$44/12)</f>
        <v>303163.58410000004</v>
      </c>
      <c r="Z48" s="61">
        <f t="shared" ref="Z48" si="397">IF(Z47&gt;$D$43,0,$D$45*$D$44/12)</f>
        <v>303163.58410000004</v>
      </c>
      <c r="AA48" s="61">
        <f t="shared" ref="AA48" si="398">IF(AA47&gt;$D$43,0,$D$45*$D$44/12)</f>
        <v>303163.58410000004</v>
      </c>
      <c r="AB48" s="61">
        <f t="shared" ref="AB48" si="399">IF(AB47&gt;$D$43,0,$D$45*$D$44/12)</f>
        <v>303163.58410000004</v>
      </c>
      <c r="AC48" s="61">
        <f t="shared" ref="AC48" si="400">IF(AC47&gt;$D$43,0,$D$45*$D$44/12)</f>
        <v>303163.58410000004</v>
      </c>
      <c r="AD48" s="61">
        <f t="shared" ref="AD48" si="401">IF(AD47&gt;$D$43,0,$D$45*$D$44/12)</f>
        <v>303163.58410000004</v>
      </c>
      <c r="AE48" s="61">
        <f t="shared" ref="AE48" si="402">IF(AE47&gt;$D$43,0,$D$45*$D$44/12)</f>
        <v>303163.58410000004</v>
      </c>
      <c r="AF48" s="61">
        <f t="shared" ref="AF48" si="403">IF(AF47&gt;$D$43,0,$D$45*$D$44/12)</f>
        <v>303163.58410000004</v>
      </c>
      <c r="AG48" s="61">
        <f t="shared" ref="AG48" si="404">IF(AG47&gt;$D$43,0,$D$45*$D$44/12)</f>
        <v>303163.58410000004</v>
      </c>
      <c r="AH48" s="61">
        <f t="shared" ref="AH48" si="405">IF(AH47&gt;$D$43,0,$D$45*$D$44/12)</f>
        <v>303163.58410000004</v>
      </c>
      <c r="AI48" s="61">
        <f t="shared" ref="AI48" si="406">IF(AI47&gt;$D$43,0,$D$45*$D$44/12)</f>
        <v>303163.58410000004</v>
      </c>
      <c r="AJ48" s="61">
        <f t="shared" ref="AJ48" si="407">IF(AJ47&gt;$D$43,0,$D$45*$D$44/12)</f>
        <v>303163.58410000004</v>
      </c>
      <c r="AK48" s="61">
        <f t="shared" ref="AK48" si="408">IF(AK47&gt;$D$43,0,$D$45*$D$44/12)</f>
        <v>303163.58410000004</v>
      </c>
      <c r="AL48" s="61">
        <f t="shared" ref="AL48" si="409">IF(AL47&gt;$D$43,0,$D$45*$D$44/12)</f>
        <v>303163.58410000004</v>
      </c>
      <c r="AM48" s="61">
        <f t="shared" ref="AM48" si="410">IF(AM47&gt;$D$43,0,$D$45*$D$44/12)</f>
        <v>303163.58410000004</v>
      </c>
      <c r="AN48" s="61">
        <f t="shared" ref="AN48" si="411">IF(AN47&gt;$D$43,0,$D$45*$D$44/12)</f>
        <v>303163.58410000004</v>
      </c>
      <c r="AO48" s="61">
        <f t="shared" ref="AO48" si="412">IF(AO47&gt;$D$43,0,$D$45*$D$44/12)</f>
        <v>303163.58410000004</v>
      </c>
      <c r="AP48" s="61">
        <f t="shared" ref="AP48" si="413">IF(AP47&gt;$D$43,0,$D$45*$D$44/12)</f>
        <v>303163.58410000004</v>
      </c>
      <c r="AQ48" s="61">
        <f t="shared" ref="AQ48" si="414">IF(AQ47&gt;$D$43,0,$D$45*$D$44/12)</f>
        <v>303163.58410000004</v>
      </c>
      <c r="AR48" s="61">
        <f t="shared" ref="AR48" si="415">IF(AR47&gt;$D$43,0,$D$45*$D$44/12)</f>
        <v>303163.58410000004</v>
      </c>
      <c r="AS48" s="61">
        <f t="shared" ref="AS48" si="416">IF(AS47&gt;$D$43,0,$D$45*$D$44/12)</f>
        <v>303163.58410000004</v>
      </c>
      <c r="AT48" s="61">
        <f t="shared" ref="AT48" si="417">IF(AT47&gt;$D$43,0,$D$45*$D$44/12)</f>
        <v>303163.58410000004</v>
      </c>
      <c r="AU48" s="61">
        <f t="shared" ref="AU48" si="418">IF(AU47&gt;$D$43,0,$D$45*$D$44/12)</f>
        <v>303163.58410000004</v>
      </c>
      <c r="AV48" s="61">
        <f t="shared" ref="AV48" si="419">IF(AV47&gt;$D$43,0,$D$45*$D$44/12)</f>
        <v>303163.58410000004</v>
      </c>
      <c r="AW48" s="61">
        <f t="shared" ref="AW48" si="420">IF(AW47&gt;$D$43,0,$D$45*$D$44/12)</f>
        <v>303163.58410000004</v>
      </c>
      <c r="AX48" s="61">
        <f t="shared" ref="AX48" si="421">IF(AX47&gt;$D$43,0,$D$45*$D$44/12)</f>
        <v>303163.58410000004</v>
      </c>
      <c r="AY48" s="61">
        <f t="shared" ref="AY48" si="422">IF(AY47&gt;$D$43,0,$D$45*$D$44/12)</f>
        <v>303163.58410000004</v>
      </c>
      <c r="AZ48" s="61">
        <f t="shared" ref="AZ48" si="423">IF(AZ47&gt;$D$43,0,$D$45*$D$44/12)</f>
        <v>303163.58410000004</v>
      </c>
      <c r="BA48" s="61">
        <f t="shared" ref="BA48" si="424">IF(BA47&gt;$D$43,0,$D$45*$D$44/12)</f>
        <v>303163.58410000004</v>
      </c>
      <c r="BB48" s="61">
        <f t="shared" ref="BB48" si="425">IF(BB47&gt;$D$43,0,$D$45*$D$44/12)</f>
        <v>303163.58410000004</v>
      </c>
      <c r="BC48" s="61">
        <f t="shared" ref="BC48" si="426">IF(BC47&gt;$D$43,0,$D$45*$D$44/12)</f>
        <v>303163.58410000004</v>
      </c>
      <c r="BD48" s="61">
        <f t="shared" ref="BD48" si="427">IF(BD47&gt;$D$43,0,$D$45*$D$44/12)</f>
        <v>303163.58410000004</v>
      </c>
      <c r="BE48" s="61">
        <f t="shared" ref="BE48" si="428">IF(BE47&gt;$D$43,0,$D$45*$D$44/12)</f>
        <v>303163.58410000004</v>
      </c>
      <c r="BF48" s="61">
        <f t="shared" ref="BF48" si="429">IF(BF47&gt;$D$43,0,$D$45*$D$44/12)</f>
        <v>303163.58410000004</v>
      </c>
      <c r="BG48" s="61">
        <f t="shared" ref="BG48" si="430">IF(BG47&gt;$D$43,0,$D$45*$D$44/12)</f>
        <v>303163.58410000004</v>
      </c>
      <c r="BH48" s="61">
        <f t="shared" ref="BH48" si="431">IF(BH47&gt;$D$43,0,$D$45*$D$44/12)</f>
        <v>303163.58410000004</v>
      </c>
      <c r="BI48" s="61">
        <f t="shared" ref="BI48" si="432">IF(BI47&gt;$D$43,0,$D$45*$D$44/12)</f>
        <v>303163.58410000004</v>
      </c>
      <c r="BJ48" s="61">
        <f t="shared" ref="BJ48" si="433">IF(BJ47&gt;$D$43,0,$D$45*$D$44/12)</f>
        <v>303163.58410000004</v>
      </c>
      <c r="BK48" s="61">
        <f t="shared" ref="BK48" si="434">IF(BK47&gt;$D$43,0,$D$45*$D$44/12)</f>
        <v>303163.58410000004</v>
      </c>
      <c r="BL48" s="61">
        <f t="shared" ref="BL48" si="435">IF(BL47&gt;$D$43,0,$D$45*$D$44/12)</f>
        <v>303163.58410000004</v>
      </c>
      <c r="BM48" s="61">
        <f t="shared" ref="BM48" si="436">IF(BM47&gt;$D$43,0,$D$45*$D$44/12)</f>
        <v>303163.58410000004</v>
      </c>
      <c r="BN48" s="61">
        <f t="shared" ref="BN48" si="437">IF(BN47&gt;$D$43,0,$D$45*$D$44/12)</f>
        <v>303163.58410000004</v>
      </c>
      <c r="BO48" s="61">
        <f t="shared" ref="BO48" si="438">IF(BO47&gt;$D$43,0,$D$45*$D$44/12)</f>
        <v>303163.58410000004</v>
      </c>
      <c r="BP48" s="61">
        <f t="shared" ref="BP48" si="439">IF(BP47&gt;$D$43,0,$D$45*$D$44/12)</f>
        <v>303163.58410000004</v>
      </c>
      <c r="BQ48" s="61">
        <f t="shared" ref="BQ48" si="440">IF(BQ47&gt;$D$43,0,$D$45*$D$44/12)</f>
        <v>303163.58410000004</v>
      </c>
      <c r="BR48" s="61">
        <f t="shared" ref="BR48" si="441">IF(BR47&gt;$D$43,0,$D$45*$D$44/12)</f>
        <v>303163.58410000004</v>
      </c>
      <c r="BS48" s="61">
        <f t="shared" ref="BS48" si="442">IF(BS47&gt;$D$43,0,$D$45*$D$44/12)</f>
        <v>303163.58410000004</v>
      </c>
      <c r="BT48" s="61">
        <f t="shared" ref="BT48" si="443">IF(BT47&gt;$D$43,0,$D$45*$D$44/12)</f>
        <v>0</v>
      </c>
      <c r="BU48" s="61">
        <f t="shared" ref="BU48" si="444">IF(BU47&gt;$D$43,0,$D$45*$D$44/12)</f>
        <v>0</v>
      </c>
      <c r="BV48" s="61">
        <f t="shared" ref="BV48" si="445">IF(BV47&gt;$D$43,0,$D$45*$D$44/12)</f>
        <v>0</v>
      </c>
      <c r="BW48" s="61">
        <f t="shared" ref="BW48" si="446">IF(BW47&gt;$D$43,0,$D$45*$D$44/12)</f>
        <v>0</v>
      </c>
      <c r="BX48" s="61">
        <f t="shared" ref="BX48" si="447">IF(BX47&gt;$D$43,0,$D$45*$D$44/12)</f>
        <v>0</v>
      </c>
      <c r="BY48" s="61">
        <f t="shared" ref="BY48" si="448">IF(BY47&gt;$D$43,0,$D$45*$D$44/12)</f>
        <v>0</v>
      </c>
      <c r="BZ48" s="61">
        <f t="shared" ref="BZ48" si="449">IF(BZ47&gt;$D$43,0,$D$45*$D$44/12)</f>
        <v>0</v>
      </c>
      <c r="CA48" s="61">
        <f t="shared" ref="CA48" si="450">IF(CA47&gt;$D$43,0,$D$45*$D$44/12)</f>
        <v>0</v>
      </c>
      <c r="CB48" s="61">
        <f t="shared" ref="CB48" si="451">IF(CB47&gt;$D$43,0,$D$45*$D$44/12)</f>
        <v>0</v>
      </c>
      <c r="CC48" s="61">
        <f t="shared" ref="CC48" si="452">IF(CC47&gt;$D$43,0,$D$45*$D$44/12)</f>
        <v>0</v>
      </c>
      <c r="CD48" s="61">
        <f t="shared" ref="CD48" si="453">IF(CD47&gt;$D$43,0,$D$45*$D$44/12)</f>
        <v>0</v>
      </c>
      <c r="CE48" s="61">
        <f t="shared" ref="CE48" si="454">IF(CE47&gt;$D$43,0,$D$45*$D$44/12)</f>
        <v>0</v>
      </c>
      <c r="CF48" s="61">
        <f t="shared" ref="CF48" si="455">IF(CF47&gt;$D$43,0,$D$45*$D$44/12)</f>
        <v>0</v>
      </c>
      <c r="CG48" s="61">
        <f t="shared" ref="CG48" si="456">IF(CG47&gt;$D$43,0,$D$45*$D$44/12)</f>
        <v>0</v>
      </c>
      <c r="CH48" s="61">
        <f t="shared" ref="CH48" si="457">IF(CH47&gt;$D$43,0,$D$45*$D$44/12)</f>
        <v>0</v>
      </c>
      <c r="CI48" s="61">
        <f t="shared" ref="CI48" si="458">IF(CI47&gt;$D$43,0,$D$45*$D$44/12)</f>
        <v>0</v>
      </c>
      <c r="CJ48" s="61">
        <f t="shared" ref="CJ48" si="459">IF(CJ47&gt;$D$43,0,$D$45*$D$44/12)</f>
        <v>0</v>
      </c>
      <c r="CK48" s="61">
        <f t="shared" ref="CK48" si="460">IF(CK47&gt;$D$43,0,$D$45*$D$44/12)</f>
        <v>0</v>
      </c>
      <c r="CL48" s="61">
        <f t="shared" ref="CL48" si="461">IF(CL47&gt;$D$43,0,$D$45*$D$44/12)</f>
        <v>0</v>
      </c>
      <c r="CM48" s="61">
        <f t="shared" ref="CM48" si="462">IF(CM47&gt;$D$43,0,$D$45*$D$44/12)</f>
        <v>0</v>
      </c>
      <c r="CN48" s="61">
        <f t="shared" ref="CN48" si="463">IF(CN47&gt;$D$43,0,$D$45*$D$44/12)</f>
        <v>0</v>
      </c>
      <c r="CO48" s="61">
        <f t="shared" ref="CO48" si="464">IF(CO47&gt;$D$43,0,$D$45*$D$44/12)</f>
        <v>0</v>
      </c>
    </row>
    <row r="50" spans="1:93" s="78" customFormat="1" x14ac:dyDescent="0.15">
      <c r="A50" s="78" t="s">
        <v>148</v>
      </c>
      <c r="D50" s="89"/>
    </row>
    <row r="51" spans="1:93" x14ac:dyDescent="0.15">
      <c r="A51" t="s">
        <v>373</v>
      </c>
      <c r="B51" t="s">
        <v>153</v>
      </c>
      <c r="C51" t="s">
        <v>212</v>
      </c>
      <c r="D51" s="104">
        <v>42491</v>
      </c>
    </row>
    <row r="52" spans="1:93" x14ac:dyDescent="0.15">
      <c r="C52" t="s">
        <v>237</v>
      </c>
      <c r="D52" s="104">
        <v>44896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</row>
    <row r="53" spans="1:93" x14ac:dyDescent="0.15">
      <c r="C53" t="s">
        <v>239</v>
      </c>
      <c r="D53" s="4">
        <v>0.02</v>
      </c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</row>
    <row r="54" spans="1:93" x14ac:dyDescent="0.15">
      <c r="C54" s="2" t="s">
        <v>183</v>
      </c>
      <c r="D54" s="113">
        <f>D51</f>
        <v>42491</v>
      </c>
      <c r="E54" s="113">
        <f>EDATE(D54,1)</f>
        <v>42522</v>
      </c>
      <c r="F54" s="113">
        <f t="shared" ref="F54" si="465">EDATE(E54,1)</f>
        <v>42552</v>
      </c>
      <c r="G54" s="113">
        <f t="shared" ref="G54" si="466">EDATE(F54,1)</f>
        <v>42583</v>
      </c>
      <c r="H54" s="113">
        <f t="shared" ref="H54" si="467">EDATE(G54,1)</f>
        <v>42614</v>
      </c>
      <c r="I54" s="113">
        <f t="shared" ref="I54" si="468">EDATE(H54,1)</f>
        <v>42644</v>
      </c>
      <c r="J54" s="113">
        <f t="shared" ref="J54" si="469">EDATE(I54,1)</f>
        <v>42675</v>
      </c>
      <c r="K54" s="113">
        <f t="shared" ref="K54" si="470">EDATE(J54,1)</f>
        <v>42705</v>
      </c>
      <c r="L54" s="113">
        <f t="shared" ref="L54" si="471">EDATE(K54,1)</f>
        <v>42736</v>
      </c>
      <c r="M54" s="113">
        <f t="shared" ref="M54" si="472">EDATE(L54,1)</f>
        <v>42767</v>
      </c>
      <c r="N54" s="113">
        <f t="shared" ref="N54" si="473">EDATE(M54,1)</f>
        <v>42795</v>
      </c>
      <c r="O54" s="113">
        <f t="shared" ref="O54" si="474">EDATE(N54,1)</f>
        <v>42826</v>
      </c>
      <c r="P54" s="113">
        <f t="shared" ref="P54" si="475">EDATE(O54,1)</f>
        <v>42856</v>
      </c>
      <c r="Q54" s="113">
        <f t="shared" ref="Q54" si="476">EDATE(P54,1)</f>
        <v>42887</v>
      </c>
      <c r="R54" s="113">
        <f t="shared" ref="R54" si="477">EDATE(Q54,1)</f>
        <v>42917</v>
      </c>
      <c r="S54" s="113">
        <f t="shared" ref="S54" si="478">EDATE(R54,1)</f>
        <v>42948</v>
      </c>
      <c r="T54" s="113">
        <f t="shared" ref="T54" si="479">EDATE(S54,1)</f>
        <v>42979</v>
      </c>
      <c r="U54" s="113">
        <f t="shared" ref="U54" si="480">EDATE(T54,1)</f>
        <v>43009</v>
      </c>
      <c r="V54" s="113">
        <f t="shared" ref="V54" si="481">EDATE(U54,1)</f>
        <v>43040</v>
      </c>
      <c r="W54" s="113">
        <f t="shared" ref="W54" si="482">EDATE(V54,1)</f>
        <v>43070</v>
      </c>
      <c r="X54" s="113">
        <f t="shared" ref="X54" si="483">EDATE(W54,1)</f>
        <v>43101</v>
      </c>
      <c r="Y54" s="113">
        <f t="shared" ref="Y54" si="484">EDATE(X54,1)</f>
        <v>43132</v>
      </c>
      <c r="Z54" s="113">
        <f t="shared" ref="Z54" si="485">EDATE(Y54,1)</f>
        <v>43160</v>
      </c>
      <c r="AA54" s="113">
        <f t="shared" ref="AA54" si="486">EDATE(Z54,1)</f>
        <v>43191</v>
      </c>
      <c r="AB54" s="113">
        <f t="shared" ref="AB54" si="487">EDATE(AA54,1)</f>
        <v>43221</v>
      </c>
      <c r="AC54" s="113">
        <f t="shared" ref="AC54" si="488">EDATE(AB54,1)</f>
        <v>43252</v>
      </c>
      <c r="AD54" s="113">
        <f t="shared" ref="AD54" si="489">EDATE(AC54,1)</f>
        <v>43282</v>
      </c>
      <c r="AE54" s="113">
        <f t="shared" ref="AE54" si="490">EDATE(AD54,1)</f>
        <v>43313</v>
      </c>
      <c r="AF54" s="113">
        <f t="shared" ref="AF54" si="491">EDATE(AE54,1)</f>
        <v>43344</v>
      </c>
      <c r="AG54" s="113">
        <f t="shared" ref="AG54" si="492">EDATE(AF54,1)</f>
        <v>43374</v>
      </c>
      <c r="AH54" s="113">
        <f t="shared" ref="AH54" si="493">EDATE(AG54,1)</f>
        <v>43405</v>
      </c>
      <c r="AI54" s="113">
        <f t="shared" ref="AI54" si="494">EDATE(AH54,1)</f>
        <v>43435</v>
      </c>
      <c r="AJ54" s="113">
        <f t="shared" ref="AJ54" si="495">EDATE(AI54,1)</f>
        <v>43466</v>
      </c>
      <c r="AK54" s="113">
        <f t="shared" ref="AK54" si="496">EDATE(AJ54,1)</f>
        <v>43497</v>
      </c>
      <c r="AL54" s="113">
        <f t="shared" ref="AL54" si="497">EDATE(AK54,1)</f>
        <v>43525</v>
      </c>
      <c r="AM54" s="113">
        <f t="shared" ref="AM54" si="498">EDATE(AL54,1)</f>
        <v>43556</v>
      </c>
      <c r="AN54" s="113">
        <f t="shared" ref="AN54" si="499">EDATE(AM54,1)</f>
        <v>43586</v>
      </c>
      <c r="AO54" s="113">
        <f t="shared" ref="AO54" si="500">EDATE(AN54,1)</f>
        <v>43617</v>
      </c>
      <c r="AP54" s="113">
        <f t="shared" ref="AP54" si="501">EDATE(AO54,1)</f>
        <v>43647</v>
      </c>
      <c r="AQ54" s="113">
        <f t="shared" ref="AQ54" si="502">EDATE(AP54,1)</f>
        <v>43678</v>
      </c>
      <c r="AR54" s="113">
        <f t="shared" ref="AR54" si="503">EDATE(AQ54,1)</f>
        <v>43709</v>
      </c>
      <c r="AS54" s="113">
        <f t="shared" ref="AS54" si="504">EDATE(AR54,1)</f>
        <v>43739</v>
      </c>
      <c r="AT54" s="113">
        <f t="shared" ref="AT54" si="505">EDATE(AS54,1)</f>
        <v>43770</v>
      </c>
      <c r="AU54" s="113">
        <f t="shared" ref="AU54" si="506">EDATE(AT54,1)</f>
        <v>43800</v>
      </c>
      <c r="AV54" s="113">
        <f t="shared" ref="AV54" si="507">EDATE(AU54,1)</f>
        <v>43831</v>
      </c>
      <c r="AW54" s="113">
        <f t="shared" ref="AW54" si="508">EDATE(AV54,1)</f>
        <v>43862</v>
      </c>
      <c r="AX54" s="113">
        <f t="shared" ref="AX54" si="509">EDATE(AW54,1)</f>
        <v>43891</v>
      </c>
      <c r="AY54" s="113">
        <f t="shared" ref="AY54" si="510">EDATE(AX54,1)</f>
        <v>43922</v>
      </c>
      <c r="AZ54" s="113">
        <f t="shared" ref="AZ54" si="511">EDATE(AY54,1)</f>
        <v>43952</v>
      </c>
      <c r="BA54" s="113">
        <f t="shared" ref="BA54" si="512">EDATE(AZ54,1)</f>
        <v>43983</v>
      </c>
      <c r="BB54" s="113">
        <f t="shared" ref="BB54" si="513">EDATE(BA54,1)</f>
        <v>44013</v>
      </c>
      <c r="BC54" s="113">
        <f t="shared" ref="BC54" si="514">EDATE(BB54,1)</f>
        <v>44044</v>
      </c>
      <c r="BD54" s="113">
        <f t="shared" ref="BD54" si="515">EDATE(BC54,1)</f>
        <v>44075</v>
      </c>
      <c r="BE54" s="113">
        <f t="shared" ref="BE54" si="516">EDATE(BD54,1)</f>
        <v>44105</v>
      </c>
      <c r="BF54" s="113">
        <f t="shared" ref="BF54" si="517">EDATE(BE54,1)</f>
        <v>44136</v>
      </c>
      <c r="BG54" s="113">
        <f t="shared" ref="BG54" si="518">EDATE(BF54,1)</f>
        <v>44166</v>
      </c>
      <c r="BH54" s="113">
        <f t="shared" ref="BH54" si="519">EDATE(BG54,1)</f>
        <v>44197</v>
      </c>
      <c r="BI54" s="113">
        <f t="shared" ref="BI54" si="520">EDATE(BH54,1)</f>
        <v>44228</v>
      </c>
      <c r="BJ54" s="113">
        <f t="shared" ref="BJ54" si="521">EDATE(BI54,1)</f>
        <v>44256</v>
      </c>
      <c r="BK54" s="113">
        <f t="shared" ref="BK54" si="522">EDATE(BJ54,1)</f>
        <v>44287</v>
      </c>
      <c r="BL54" s="113">
        <f t="shared" ref="BL54" si="523">EDATE(BK54,1)</f>
        <v>44317</v>
      </c>
      <c r="BM54" s="113">
        <f t="shared" ref="BM54" si="524">EDATE(BL54,1)</f>
        <v>44348</v>
      </c>
      <c r="BN54" s="113">
        <f t="shared" ref="BN54" si="525">EDATE(BM54,1)</f>
        <v>44378</v>
      </c>
      <c r="BO54" s="113">
        <f t="shared" ref="BO54" si="526">EDATE(BN54,1)</f>
        <v>44409</v>
      </c>
      <c r="BP54" s="113">
        <f t="shared" ref="BP54" si="527">EDATE(BO54,1)</f>
        <v>44440</v>
      </c>
      <c r="BQ54" s="113">
        <f t="shared" ref="BQ54" si="528">EDATE(BP54,1)</f>
        <v>44470</v>
      </c>
      <c r="BR54" s="113">
        <f t="shared" ref="BR54" si="529">EDATE(BQ54,1)</f>
        <v>44501</v>
      </c>
      <c r="BS54" s="113">
        <f t="shared" ref="BS54" si="530">EDATE(BR54,1)</f>
        <v>44531</v>
      </c>
      <c r="BT54" s="113">
        <f t="shared" ref="BT54" si="531">EDATE(BS54,1)</f>
        <v>44562</v>
      </c>
      <c r="BU54" s="113">
        <f t="shared" ref="BU54" si="532">EDATE(BT54,1)</f>
        <v>44593</v>
      </c>
      <c r="BV54" s="113">
        <f t="shared" ref="BV54" si="533">EDATE(BU54,1)</f>
        <v>44621</v>
      </c>
      <c r="BW54" s="113">
        <f t="shared" ref="BW54" si="534">EDATE(BV54,1)</f>
        <v>44652</v>
      </c>
      <c r="BX54" s="113">
        <f t="shared" ref="BX54" si="535">EDATE(BW54,1)</f>
        <v>44682</v>
      </c>
      <c r="BY54" s="113">
        <f t="shared" ref="BY54" si="536">EDATE(BX54,1)</f>
        <v>44713</v>
      </c>
      <c r="BZ54" s="113">
        <f t="shared" ref="BZ54" si="537">EDATE(BY54,1)</f>
        <v>44743</v>
      </c>
      <c r="CA54" s="113">
        <f t="shared" ref="CA54" si="538">EDATE(BZ54,1)</f>
        <v>44774</v>
      </c>
      <c r="CB54" s="113">
        <f t="shared" ref="CB54" si="539">EDATE(CA54,1)</f>
        <v>44805</v>
      </c>
      <c r="CC54" s="113">
        <f t="shared" ref="CC54" si="540">EDATE(CB54,1)</f>
        <v>44835</v>
      </c>
      <c r="CD54" s="113">
        <f t="shared" ref="CD54" si="541">EDATE(CC54,1)</f>
        <v>44866</v>
      </c>
      <c r="CE54" s="113">
        <f t="shared" ref="CE54" si="542">EDATE(CD54,1)</f>
        <v>44896</v>
      </c>
      <c r="CF54" s="113">
        <f t="shared" ref="CF54" si="543">EDATE(CE54,1)</f>
        <v>44927</v>
      </c>
      <c r="CG54" s="113">
        <f t="shared" ref="CG54" si="544">EDATE(CF54,1)</f>
        <v>44958</v>
      </c>
      <c r="CH54" s="113">
        <f t="shared" ref="CH54" si="545">EDATE(CG54,1)</f>
        <v>44986</v>
      </c>
      <c r="CI54" s="113">
        <f t="shared" ref="CI54" si="546">EDATE(CH54,1)</f>
        <v>45017</v>
      </c>
      <c r="CJ54" s="113">
        <f t="shared" ref="CJ54" si="547">EDATE(CI54,1)</f>
        <v>45047</v>
      </c>
      <c r="CK54" s="113">
        <f t="shared" ref="CK54" si="548">EDATE(CJ54,1)</f>
        <v>45078</v>
      </c>
      <c r="CL54" s="113">
        <f t="shared" ref="CL54" si="549">EDATE(CK54,1)</f>
        <v>45108</v>
      </c>
      <c r="CM54" s="113">
        <f t="shared" ref="CM54" si="550">EDATE(CL54,1)</f>
        <v>45139</v>
      </c>
      <c r="CN54" s="113">
        <f t="shared" ref="CN54" si="551">EDATE(CM54,1)</f>
        <v>45170</v>
      </c>
      <c r="CO54" s="113">
        <f t="shared" ref="CO54" si="552">EDATE(CN54,1)</f>
        <v>45200</v>
      </c>
    </row>
    <row r="55" spans="1:93" x14ac:dyDescent="0.15">
      <c r="C55" t="s">
        <v>238</v>
      </c>
      <c r="D55" s="3">
        <v>83333.333299999998</v>
      </c>
      <c r="E55" s="3">
        <v>83333.333299999998</v>
      </c>
      <c r="F55" s="3">
        <v>83333.333299999998</v>
      </c>
      <c r="G55" s="3">
        <v>83333.333299999998</v>
      </c>
      <c r="H55" s="3">
        <v>83333.333299999998</v>
      </c>
      <c r="I55" s="3">
        <v>83333.333299999998</v>
      </c>
      <c r="J55" s="3">
        <v>83333.333299999998</v>
      </c>
      <c r="K55" s="3">
        <v>83333.333299999998</v>
      </c>
      <c r="L55" s="3">
        <v>83333.333299999998</v>
      </c>
      <c r="M55" s="3">
        <v>83333.333299999998</v>
      </c>
      <c r="N55" s="3">
        <v>83333.333299999998</v>
      </c>
      <c r="O55" s="3">
        <v>83333.333299999998</v>
      </c>
      <c r="P55" s="3">
        <v>83333.333299999998</v>
      </c>
      <c r="Q55" s="3">
        <v>83333.333299999998</v>
      </c>
      <c r="R55" s="3">
        <v>83333.333299999998</v>
      </c>
      <c r="S55" s="3">
        <v>83333.333299999998</v>
      </c>
      <c r="T55" s="3">
        <v>83333.333299999998</v>
      </c>
      <c r="U55" s="3">
        <v>83333.333299999998</v>
      </c>
      <c r="V55" s="3">
        <v>83333.333299999998</v>
      </c>
      <c r="W55" s="3">
        <v>83333.333299999998</v>
      </c>
      <c r="X55" s="3">
        <v>83333.333299999998</v>
      </c>
      <c r="Y55" s="3">
        <v>83333.333299999998</v>
      </c>
      <c r="Z55" s="3">
        <v>83333.333299999998</v>
      </c>
      <c r="AA55" s="3">
        <v>83333.333299999998</v>
      </c>
      <c r="AB55" s="3">
        <v>83333.333299999998</v>
      </c>
      <c r="AC55" s="3">
        <v>83333.333299999998</v>
      </c>
      <c r="AD55" s="3">
        <v>83333.333299999998</v>
      </c>
      <c r="AE55" s="3">
        <v>83333.333299999998</v>
      </c>
      <c r="AF55" s="3">
        <v>83333.333299999998</v>
      </c>
      <c r="AG55" s="3">
        <v>83333.333299999998</v>
      </c>
      <c r="AH55" s="3">
        <v>83333.333299999998</v>
      </c>
      <c r="AI55" s="3">
        <v>83333.333299999998</v>
      </c>
      <c r="AJ55" s="3">
        <v>83333.333299999998</v>
      </c>
      <c r="AK55" s="3">
        <v>83333.333299999998</v>
      </c>
      <c r="AL55" s="3">
        <v>83333.333299999998</v>
      </c>
      <c r="AM55" s="3">
        <v>83333.333299999998</v>
      </c>
      <c r="AN55" s="88">
        <v>13135959.9329</v>
      </c>
      <c r="AO55" s="88">
        <v>13135959.9329</v>
      </c>
      <c r="AP55" s="88">
        <v>13135959.9329</v>
      </c>
      <c r="AQ55" s="88">
        <v>13135959.9329</v>
      </c>
      <c r="AR55" s="88">
        <v>13135959.9329</v>
      </c>
      <c r="AS55" s="88">
        <v>13135959.9329</v>
      </c>
      <c r="AT55" s="88">
        <v>13135959.9329</v>
      </c>
      <c r="AU55" s="88">
        <v>13135959.9329</v>
      </c>
      <c r="AV55" s="88">
        <v>13135959.9329</v>
      </c>
      <c r="AW55" s="88">
        <v>13135959.9329</v>
      </c>
      <c r="AX55" s="88">
        <v>13135959.9329</v>
      </c>
      <c r="AY55" s="88">
        <v>13135959.9329</v>
      </c>
      <c r="AZ55" s="3">
        <v>14225847.8485</v>
      </c>
      <c r="BA55" s="3">
        <v>14225847.8485</v>
      </c>
      <c r="BB55" s="3">
        <v>14225847.8485</v>
      </c>
      <c r="BC55" s="3">
        <v>14225847.8485</v>
      </c>
      <c r="BD55" s="3">
        <v>14225847.8485</v>
      </c>
      <c r="BE55" s="3">
        <v>14225847.8485</v>
      </c>
      <c r="BF55" s="3">
        <v>14225847.8485</v>
      </c>
      <c r="BG55" s="3">
        <v>14225847.8485</v>
      </c>
      <c r="BH55" s="3">
        <v>14225847.8485</v>
      </c>
      <c r="BI55" s="3">
        <v>14225847.8485</v>
      </c>
      <c r="BJ55" s="3">
        <v>14225847.8485</v>
      </c>
      <c r="BK55" s="3">
        <v>14225847.8485</v>
      </c>
      <c r="BL55" s="3">
        <v>14419090.8288</v>
      </c>
      <c r="BM55" s="3">
        <v>14419090.8288</v>
      </c>
      <c r="BN55" s="3">
        <v>14419090.8288</v>
      </c>
      <c r="BO55" s="3">
        <v>14419090.8288</v>
      </c>
      <c r="BP55" s="3">
        <v>14419090.8288</v>
      </c>
      <c r="BQ55" s="3">
        <v>15113396.9088</v>
      </c>
      <c r="BR55" s="3">
        <v>15113396.9088</v>
      </c>
      <c r="BS55" s="3">
        <v>15113396.9088</v>
      </c>
      <c r="BT55" s="3">
        <v>15113396.9088</v>
      </c>
      <c r="BU55" s="3">
        <v>15113396.9088</v>
      </c>
      <c r="BV55" s="3">
        <v>15113396.9088</v>
      </c>
      <c r="BW55" s="3">
        <v>15113396.9088</v>
      </c>
      <c r="BX55" s="3">
        <v>15703592.424900001</v>
      </c>
      <c r="BY55" s="3">
        <v>15703592.424900001</v>
      </c>
      <c r="BZ55" s="3">
        <v>15703592.424900001</v>
      </c>
      <c r="CA55" s="3">
        <v>15703592.424900001</v>
      </c>
      <c r="CB55" s="3">
        <v>15703592.424900001</v>
      </c>
      <c r="CC55" s="3">
        <v>15703592.424900001</v>
      </c>
      <c r="CD55" s="3">
        <v>15703592.424900001</v>
      </c>
      <c r="CE55" s="3">
        <v>15703592.424900001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 x14ac:dyDescent="0.15">
      <c r="B57" t="s">
        <v>152</v>
      </c>
      <c r="C57" s="2" t="s">
        <v>183</v>
      </c>
      <c r="D57" s="113">
        <f>D54</f>
        <v>42491</v>
      </c>
      <c r="E57" s="113">
        <f>EDATE(D57,1)</f>
        <v>42522</v>
      </c>
      <c r="F57" s="113">
        <f t="shared" ref="F57" si="553">EDATE(E57,1)</f>
        <v>42552</v>
      </c>
      <c r="G57" s="113">
        <f t="shared" ref="G57" si="554">EDATE(F57,1)</f>
        <v>42583</v>
      </c>
      <c r="H57" s="113">
        <f t="shared" ref="H57" si="555">EDATE(G57,1)</f>
        <v>42614</v>
      </c>
      <c r="I57" s="113">
        <f t="shared" ref="I57" si="556">EDATE(H57,1)</f>
        <v>42644</v>
      </c>
      <c r="J57" s="113">
        <f t="shared" ref="J57" si="557">EDATE(I57,1)</f>
        <v>42675</v>
      </c>
      <c r="K57" s="113">
        <f t="shared" ref="K57" si="558">EDATE(J57,1)</f>
        <v>42705</v>
      </c>
      <c r="L57" s="113">
        <f t="shared" ref="L57" si="559">EDATE(K57,1)</f>
        <v>42736</v>
      </c>
      <c r="M57" s="113">
        <f t="shared" ref="M57" si="560">EDATE(L57,1)</f>
        <v>42767</v>
      </c>
      <c r="N57" s="113">
        <f t="shared" ref="N57" si="561">EDATE(M57,1)</f>
        <v>42795</v>
      </c>
      <c r="O57" s="113">
        <f t="shared" ref="O57" si="562">EDATE(N57,1)</f>
        <v>42826</v>
      </c>
      <c r="P57" s="113">
        <f t="shared" ref="P57" si="563">EDATE(O57,1)</f>
        <v>42856</v>
      </c>
      <c r="Q57" s="113">
        <f t="shared" ref="Q57" si="564">EDATE(P57,1)</f>
        <v>42887</v>
      </c>
      <c r="R57" s="113">
        <f t="shared" ref="R57" si="565">EDATE(Q57,1)</f>
        <v>42917</v>
      </c>
      <c r="S57" s="113">
        <f t="shared" ref="S57" si="566">EDATE(R57,1)</f>
        <v>42948</v>
      </c>
      <c r="T57" s="113">
        <f t="shared" ref="T57" si="567">EDATE(S57,1)</f>
        <v>42979</v>
      </c>
      <c r="U57" s="113">
        <f t="shared" ref="U57" si="568">EDATE(T57,1)</f>
        <v>43009</v>
      </c>
      <c r="V57" s="113">
        <f t="shared" ref="V57" si="569">EDATE(U57,1)</f>
        <v>43040</v>
      </c>
      <c r="W57" s="113">
        <f t="shared" ref="W57" si="570">EDATE(V57,1)</f>
        <v>43070</v>
      </c>
      <c r="X57" s="113">
        <f t="shared" ref="X57" si="571">EDATE(W57,1)</f>
        <v>43101</v>
      </c>
      <c r="Y57" s="113">
        <f t="shared" ref="Y57" si="572">EDATE(X57,1)</f>
        <v>43132</v>
      </c>
      <c r="Z57" s="113">
        <f t="shared" ref="Z57" si="573">EDATE(Y57,1)</f>
        <v>43160</v>
      </c>
      <c r="AA57" s="113">
        <f t="shared" ref="AA57" si="574">EDATE(Z57,1)</f>
        <v>43191</v>
      </c>
      <c r="AB57" s="113">
        <f t="shared" ref="AB57" si="575">EDATE(AA57,1)</f>
        <v>43221</v>
      </c>
      <c r="AC57" s="113">
        <f t="shared" ref="AC57" si="576">EDATE(AB57,1)</f>
        <v>43252</v>
      </c>
      <c r="AD57" s="113">
        <f t="shared" ref="AD57" si="577">EDATE(AC57,1)</f>
        <v>43282</v>
      </c>
      <c r="AE57" s="113">
        <f t="shared" ref="AE57" si="578">EDATE(AD57,1)</f>
        <v>43313</v>
      </c>
      <c r="AF57" s="113">
        <f t="shared" ref="AF57" si="579">EDATE(AE57,1)</f>
        <v>43344</v>
      </c>
      <c r="AG57" s="113">
        <f t="shared" ref="AG57" si="580">EDATE(AF57,1)</f>
        <v>43374</v>
      </c>
      <c r="AH57" s="113">
        <f t="shared" ref="AH57" si="581">EDATE(AG57,1)</f>
        <v>43405</v>
      </c>
      <c r="AI57" s="113">
        <f t="shared" ref="AI57" si="582">EDATE(AH57,1)</f>
        <v>43435</v>
      </c>
      <c r="AJ57" s="113">
        <f t="shared" ref="AJ57" si="583">EDATE(AI57,1)</f>
        <v>43466</v>
      </c>
      <c r="AK57" s="113">
        <f t="shared" ref="AK57" si="584">EDATE(AJ57,1)</f>
        <v>43497</v>
      </c>
      <c r="AL57" s="113">
        <f t="shared" ref="AL57" si="585">EDATE(AK57,1)</f>
        <v>43525</v>
      </c>
      <c r="AM57" s="113">
        <f t="shared" ref="AM57" si="586">EDATE(AL57,1)</f>
        <v>43556</v>
      </c>
      <c r="AN57" s="113">
        <f t="shared" ref="AN57" si="587">EDATE(AM57,1)</f>
        <v>43586</v>
      </c>
      <c r="AO57" s="113">
        <f t="shared" ref="AO57" si="588">EDATE(AN57,1)</f>
        <v>43617</v>
      </c>
      <c r="AP57" s="113">
        <f t="shared" ref="AP57" si="589">EDATE(AO57,1)</f>
        <v>43647</v>
      </c>
      <c r="AQ57" s="113">
        <f t="shared" ref="AQ57" si="590">EDATE(AP57,1)</f>
        <v>43678</v>
      </c>
      <c r="AR57" s="113">
        <f t="shared" ref="AR57" si="591">EDATE(AQ57,1)</f>
        <v>43709</v>
      </c>
      <c r="AS57" s="113">
        <f t="shared" ref="AS57" si="592">EDATE(AR57,1)</f>
        <v>43739</v>
      </c>
      <c r="AT57" s="113">
        <f t="shared" ref="AT57" si="593">EDATE(AS57,1)</f>
        <v>43770</v>
      </c>
      <c r="AU57" s="113">
        <f t="shared" ref="AU57" si="594">EDATE(AT57,1)</f>
        <v>43800</v>
      </c>
      <c r="AV57" s="113">
        <f t="shared" ref="AV57" si="595">EDATE(AU57,1)</f>
        <v>43831</v>
      </c>
      <c r="AW57" s="113">
        <f t="shared" ref="AW57" si="596">EDATE(AV57,1)</f>
        <v>43862</v>
      </c>
      <c r="AX57" s="113">
        <f t="shared" ref="AX57" si="597">EDATE(AW57,1)</f>
        <v>43891</v>
      </c>
      <c r="AY57" s="113">
        <f t="shared" ref="AY57" si="598">EDATE(AX57,1)</f>
        <v>43922</v>
      </c>
      <c r="AZ57" s="113">
        <f t="shared" ref="AZ57" si="599">EDATE(AY57,1)</f>
        <v>43952</v>
      </c>
      <c r="BA57" s="113">
        <f t="shared" ref="BA57" si="600">EDATE(AZ57,1)</f>
        <v>43983</v>
      </c>
      <c r="BB57" s="113">
        <f t="shared" ref="BB57" si="601">EDATE(BA57,1)</f>
        <v>44013</v>
      </c>
      <c r="BC57" s="113">
        <f t="shared" ref="BC57" si="602">EDATE(BB57,1)</f>
        <v>44044</v>
      </c>
      <c r="BD57" s="113">
        <f t="shared" ref="BD57" si="603">EDATE(BC57,1)</f>
        <v>44075</v>
      </c>
      <c r="BE57" s="113">
        <f t="shared" ref="BE57" si="604">EDATE(BD57,1)</f>
        <v>44105</v>
      </c>
      <c r="BF57" s="113">
        <f t="shared" ref="BF57" si="605">EDATE(BE57,1)</f>
        <v>44136</v>
      </c>
      <c r="BG57" s="113">
        <f t="shared" ref="BG57" si="606">EDATE(BF57,1)</f>
        <v>44166</v>
      </c>
      <c r="BH57" s="113">
        <f t="shared" ref="BH57" si="607">EDATE(BG57,1)</f>
        <v>44197</v>
      </c>
      <c r="BI57" s="113">
        <f t="shared" ref="BI57" si="608">EDATE(BH57,1)</f>
        <v>44228</v>
      </c>
      <c r="BJ57" s="113">
        <f t="shared" ref="BJ57" si="609">EDATE(BI57,1)</f>
        <v>44256</v>
      </c>
      <c r="BK57" s="113">
        <f t="shared" ref="BK57" si="610">EDATE(BJ57,1)</f>
        <v>44287</v>
      </c>
      <c r="BL57" s="113">
        <f t="shared" ref="BL57" si="611">EDATE(BK57,1)</f>
        <v>44317</v>
      </c>
      <c r="BM57" s="113">
        <f t="shared" ref="BM57" si="612">EDATE(BL57,1)</f>
        <v>44348</v>
      </c>
      <c r="BN57" s="113">
        <f t="shared" ref="BN57" si="613">EDATE(BM57,1)</f>
        <v>44378</v>
      </c>
      <c r="BO57" s="113">
        <f t="shared" ref="BO57" si="614">EDATE(BN57,1)</f>
        <v>44409</v>
      </c>
      <c r="BP57" s="113">
        <f t="shared" ref="BP57" si="615">EDATE(BO57,1)</f>
        <v>44440</v>
      </c>
      <c r="BQ57" s="113">
        <f t="shared" ref="BQ57" si="616">EDATE(BP57,1)</f>
        <v>44470</v>
      </c>
      <c r="BR57" s="113">
        <f t="shared" ref="BR57" si="617">EDATE(BQ57,1)</f>
        <v>44501</v>
      </c>
      <c r="BS57" s="113">
        <f t="shared" ref="BS57" si="618">EDATE(BR57,1)</f>
        <v>44531</v>
      </c>
      <c r="BT57" s="113">
        <f t="shared" ref="BT57" si="619">EDATE(BS57,1)</f>
        <v>44562</v>
      </c>
      <c r="BU57" s="113">
        <f t="shared" ref="BU57" si="620">EDATE(BT57,1)</f>
        <v>44593</v>
      </c>
      <c r="BV57" s="113">
        <f t="shared" ref="BV57" si="621">EDATE(BU57,1)</f>
        <v>44621</v>
      </c>
      <c r="BW57" s="113">
        <f t="shared" ref="BW57" si="622">EDATE(BV57,1)</f>
        <v>44652</v>
      </c>
      <c r="BX57" s="113">
        <f t="shared" ref="BX57" si="623">EDATE(BW57,1)</f>
        <v>44682</v>
      </c>
      <c r="BY57" s="113">
        <f t="shared" ref="BY57" si="624">EDATE(BX57,1)</f>
        <v>44713</v>
      </c>
      <c r="BZ57" s="113">
        <f t="shared" ref="BZ57" si="625">EDATE(BY57,1)</f>
        <v>44743</v>
      </c>
      <c r="CA57" s="113">
        <f t="shared" ref="CA57" si="626">EDATE(BZ57,1)</f>
        <v>44774</v>
      </c>
      <c r="CB57" s="113">
        <f t="shared" ref="CB57" si="627">EDATE(CA57,1)</f>
        <v>44805</v>
      </c>
      <c r="CC57" s="113">
        <f t="shared" ref="CC57" si="628">EDATE(CB57,1)</f>
        <v>44835</v>
      </c>
      <c r="CD57" s="113">
        <f t="shared" ref="CD57" si="629">EDATE(CC57,1)</f>
        <v>44866</v>
      </c>
      <c r="CE57" s="113">
        <f t="shared" ref="CE57" si="630">EDATE(CD57,1)</f>
        <v>44896</v>
      </c>
      <c r="CF57" s="113">
        <f t="shared" ref="CF57" si="631">EDATE(CE57,1)</f>
        <v>44927</v>
      </c>
      <c r="CG57" s="113">
        <f t="shared" ref="CG57" si="632">EDATE(CF57,1)</f>
        <v>44958</v>
      </c>
      <c r="CH57" s="113">
        <f t="shared" ref="CH57" si="633">EDATE(CG57,1)</f>
        <v>44986</v>
      </c>
      <c r="CI57" s="113">
        <f t="shared" ref="CI57" si="634">EDATE(CH57,1)</f>
        <v>45017</v>
      </c>
      <c r="CJ57" s="113">
        <f t="shared" ref="CJ57" si="635">EDATE(CI57,1)</f>
        <v>45047</v>
      </c>
      <c r="CK57" s="113">
        <f t="shared" ref="CK57" si="636">EDATE(CJ57,1)</f>
        <v>45078</v>
      </c>
      <c r="CL57" s="113">
        <f t="shared" ref="CL57" si="637">EDATE(CK57,1)</f>
        <v>45108</v>
      </c>
      <c r="CM57" s="113">
        <f t="shared" ref="CM57" si="638">EDATE(CL57,1)</f>
        <v>45139</v>
      </c>
      <c r="CN57" s="113">
        <f t="shared" ref="CN57" si="639">EDATE(CM57,1)</f>
        <v>45170</v>
      </c>
      <c r="CO57" s="113">
        <f t="shared" ref="CO57" si="640">EDATE(CN57,1)</f>
        <v>45200</v>
      </c>
    </row>
    <row r="58" spans="1:93" x14ac:dyDescent="0.15">
      <c r="C58" t="s">
        <v>249</v>
      </c>
      <c r="D58">
        <f>IF(D57&gt;$D$52,0,D55*$D$53)</f>
        <v>1666.6666660000001</v>
      </c>
      <c r="E58">
        <f t="shared" ref="E58:BP58" si="641">IF(E57&gt;$D$52,0,E55*$D$53)</f>
        <v>1666.6666660000001</v>
      </c>
      <c r="F58">
        <f t="shared" si="641"/>
        <v>1666.6666660000001</v>
      </c>
      <c r="G58">
        <f t="shared" si="641"/>
        <v>1666.6666660000001</v>
      </c>
      <c r="H58">
        <f t="shared" si="641"/>
        <v>1666.6666660000001</v>
      </c>
      <c r="I58">
        <f t="shared" si="641"/>
        <v>1666.6666660000001</v>
      </c>
      <c r="J58">
        <f t="shared" si="641"/>
        <v>1666.6666660000001</v>
      </c>
      <c r="K58">
        <f t="shared" si="641"/>
        <v>1666.6666660000001</v>
      </c>
      <c r="L58">
        <f t="shared" si="641"/>
        <v>1666.6666660000001</v>
      </c>
      <c r="M58">
        <f t="shared" si="641"/>
        <v>1666.6666660000001</v>
      </c>
      <c r="N58">
        <f t="shared" si="641"/>
        <v>1666.6666660000001</v>
      </c>
      <c r="O58">
        <f t="shared" si="641"/>
        <v>1666.6666660000001</v>
      </c>
      <c r="P58">
        <f t="shared" si="641"/>
        <v>1666.6666660000001</v>
      </c>
      <c r="Q58">
        <f t="shared" si="641"/>
        <v>1666.6666660000001</v>
      </c>
      <c r="R58">
        <f t="shared" si="641"/>
        <v>1666.6666660000001</v>
      </c>
      <c r="S58">
        <f t="shared" si="641"/>
        <v>1666.6666660000001</v>
      </c>
      <c r="T58">
        <f t="shared" si="641"/>
        <v>1666.6666660000001</v>
      </c>
      <c r="U58">
        <f t="shared" si="641"/>
        <v>1666.6666660000001</v>
      </c>
      <c r="V58">
        <f t="shared" si="641"/>
        <v>1666.6666660000001</v>
      </c>
      <c r="W58">
        <f t="shared" si="641"/>
        <v>1666.6666660000001</v>
      </c>
      <c r="X58">
        <f t="shared" si="641"/>
        <v>1666.6666660000001</v>
      </c>
      <c r="Y58">
        <f t="shared" si="641"/>
        <v>1666.6666660000001</v>
      </c>
      <c r="Z58">
        <f t="shared" si="641"/>
        <v>1666.6666660000001</v>
      </c>
      <c r="AA58">
        <f t="shared" si="641"/>
        <v>1666.6666660000001</v>
      </c>
      <c r="AB58">
        <f t="shared" si="641"/>
        <v>1666.6666660000001</v>
      </c>
      <c r="AC58">
        <f t="shared" si="641"/>
        <v>1666.6666660000001</v>
      </c>
      <c r="AD58">
        <f t="shared" si="641"/>
        <v>1666.6666660000001</v>
      </c>
      <c r="AE58">
        <f t="shared" si="641"/>
        <v>1666.6666660000001</v>
      </c>
      <c r="AF58">
        <f t="shared" si="641"/>
        <v>1666.6666660000001</v>
      </c>
      <c r="AG58">
        <f t="shared" si="641"/>
        <v>1666.6666660000001</v>
      </c>
      <c r="AH58">
        <f t="shared" si="641"/>
        <v>1666.6666660000001</v>
      </c>
      <c r="AI58">
        <f t="shared" si="641"/>
        <v>1666.6666660000001</v>
      </c>
      <c r="AJ58">
        <f t="shared" si="641"/>
        <v>1666.6666660000001</v>
      </c>
      <c r="AK58">
        <f t="shared" si="641"/>
        <v>1666.6666660000001</v>
      </c>
      <c r="AL58">
        <f t="shared" si="641"/>
        <v>1666.6666660000001</v>
      </c>
      <c r="AM58">
        <f t="shared" si="641"/>
        <v>1666.6666660000001</v>
      </c>
      <c r="AN58">
        <f t="shared" si="641"/>
        <v>262719.19865800004</v>
      </c>
      <c r="AO58">
        <f t="shared" si="641"/>
        <v>262719.19865800004</v>
      </c>
      <c r="AP58">
        <f t="shared" si="641"/>
        <v>262719.19865800004</v>
      </c>
      <c r="AQ58">
        <f t="shared" si="641"/>
        <v>262719.19865800004</v>
      </c>
      <c r="AR58">
        <f t="shared" si="641"/>
        <v>262719.19865800004</v>
      </c>
      <c r="AS58">
        <f t="shared" si="641"/>
        <v>262719.19865800004</v>
      </c>
      <c r="AT58">
        <f t="shared" si="641"/>
        <v>262719.19865800004</v>
      </c>
      <c r="AU58">
        <f t="shared" si="641"/>
        <v>262719.19865800004</v>
      </c>
      <c r="AV58">
        <f t="shared" si="641"/>
        <v>262719.19865800004</v>
      </c>
      <c r="AW58">
        <f t="shared" si="641"/>
        <v>262719.19865800004</v>
      </c>
      <c r="AX58">
        <f t="shared" si="641"/>
        <v>262719.19865800004</v>
      </c>
      <c r="AY58">
        <f t="shared" si="641"/>
        <v>262719.19865800004</v>
      </c>
      <c r="AZ58">
        <f t="shared" si="641"/>
        <v>284516.95697</v>
      </c>
      <c r="BA58">
        <f t="shared" si="641"/>
        <v>284516.95697</v>
      </c>
      <c r="BB58">
        <f t="shared" si="641"/>
        <v>284516.95697</v>
      </c>
      <c r="BC58">
        <f t="shared" si="641"/>
        <v>284516.95697</v>
      </c>
      <c r="BD58">
        <f t="shared" si="641"/>
        <v>284516.95697</v>
      </c>
      <c r="BE58">
        <f t="shared" si="641"/>
        <v>284516.95697</v>
      </c>
      <c r="BF58">
        <f t="shared" si="641"/>
        <v>284516.95697</v>
      </c>
      <c r="BG58">
        <f t="shared" si="641"/>
        <v>284516.95697</v>
      </c>
      <c r="BH58">
        <f t="shared" si="641"/>
        <v>284516.95697</v>
      </c>
      <c r="BI58">
        <f t="shared" si="641"/>
        <v>284516.95697</v>
      </c>
      <c r="BJ58">
        <f t="shared" si="641"/>
        <v>284516.95697</v>
      </c>
      <c r="BK58">
        <f t="shared" si="641"/>
        <v>284516.95697</v>
      </c>
      <c r="BL58">
        <f t="shared" si="641"/>
        <v>288381.81657600001</v>
      </c>
      <c r="BM58">
        <f t="shared" si="641"/>
        <v>288381.81657600001</v>
      </c>
      <c r="BN58">
        <f t="shared" si="641"/>
        <v>288381.81657600001</v>
      </c>
      <c r="BO58">
        <f t="shared" si="641"/>
        <v>288381.81657600001</v>
      </c>
      <c r="BP58">
        <f t="shared" si="641"/>
        <v>288381.81657600001</v>
      </c>
      <c r="BQ58">
        <f t="shared" ref="BQ58:CO58" si="642">IF(BQ57&gt;$D$52,0,BQ55*$D$53)</f>
        <v>302267.93817600003</v>
      </c>
      <c r="BR58">
        <f t="shared" si="642"/>
        <v>302267.93817600003</v>
      </c>
      <c r="BS58">
        <f t="shared" si="642"/>
        <v>302267.93817600003</v>
      </c>
      <c r="BT58">
        <f>IF(BT57&gt;$D$52,0,BT55*$D$53)</f>
        <v>302267.93817600003</v>
      </c>
      <c r="BU58">
        <f>IF(BU57&gt;$D$52,0,BU55*$D$53)</f>
        <v>302267.93817600003</v>
      </c>
      <c r="BV58">
        <f t="shared" si="642"/>
        <v>302267.93817600003</v>
      </c>
      <c r="BW58">
        <f t="shared" si="642"/>
        <v>302267.93817600003</v>
      </c>
      <c r="BX58">
        <f t="shared" si="642"/>
        <v>314071.84849800001</v>
      </c>
      <c r="BY58">
        <f t="shared" si="642"/>
        <v>314071.84849800001</v>
      </c>
      <c r="BZ58">
        <f t="shared" si="642"/>
        <v>314071.84849800001</v>
      </c>
      <c r="CA58">
        <f t="shared" si="642"/>
        <v>314071.84849800001</v>
      </c>
      <c r="CB58">
        <f t="shared" si="642"/>
        <v>314071.84849800001</v>
      </c>
      <c r="CC58">
        <f t="shared" si="642"/>
        <v>314071.84849800001</v>
      </c>
      <c r="CD58">
        <f t="shared" si="642"/>
        <v>314071.84849800001</v>
      </c>
      <c r="CE58">
        <f t="shared" si="642"/>
        <v>314071.84849800001</v>
      </c>
      <c r="CF58">
        <f t="shared" si="642"/>
        <v>0</v>
      </c>
      <c r="CG58">
        <f t="shared" si="642"/>
        <v>0</v>
      </c>
      <c r="CH58">
        <f t="shared" si="642"/>
        <v>0</v>
      </c>
      <c r="CI58">
        <f t="shared" si="642"/>
        <v>0</v>
      </c>
      <c r="CJ58">
        <f t="shared" si="642"/>
        <v>0</v>
      </c>
      <c r="CK58">
        <f t="shared" si="642"/>
        <v>0</v>
      </c>
      <c r="CL58">
        <f t="shared" si="642"/>
        <v>0</v>
      </c>
      <c r="CM58">
        <f t="shared" si="642"/>
        <v>0</v>
      </c>
      <c r="CN58">
        <f t="shared" si="642"/>
        <v>0</v>
      </c>
      <c r="CO58">
        <f t="shared" si="642"/>
        <v>0</v>
      </c>
    </row>
    <row r="60" spans="1:93" x14ac:dyDescent="0.15">
      <c r="A60" t="s">
        <v>371</v>
      </c>
      <c r="B60" t="s">
        <v>153</v>
      </c>
      <c r="C60" t="s">
        <v>89</v>
      </c>
      <c r="D60" s="104">
        <v>42491</v>
      </c>
    </row>
    <row r="61" spans="1:93" x14ac:dyDescent="0.15">
      <c r="C61" t="s">
        <v>237</v>
      </c>
      <c r="D61" s="104">
        <v>42979</v>
      </c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</row>
    <row r="62" spans="1:93" x14ac:dyDescent="0.15">
      <c r="C62" t="s">
        <v>242</v>
      </c>
      <c r="D62" s="125">
        <v>12000000</v>
      </c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</row>
    <row r="63" spans="1:93" x14ac:dyDescent="0.15">
      <c r="C63" t="s">
        <v>27</v>
      </c>
      <c r="D63" s="126">
        <v>0.03</v>
      </c>
    </row>
    <row r="65" spans="1:93" x14ac:dyDescent="0.15">
      <c r="B65" t="s">
        <v>152</v>
      </c>
      <c r="C65" s="2" t="s">
        <v>183</v>
      </c>
      <c r="D65" s="113">
        <f>D60</f>
        <v>42491</v>
      </c>
      <c r="E65" s="113">
        <f>EDATE(D65,1)</f>
        <v>42522</v>
      </c>
      <c r="F65" s="113">
        <f t="shared" ref="F65" si="643">EDATE(E65,1)</f>
        <v>42552</v>
      </c>
      <c r="G65" s="113">
        <f t="shared" ref="G65" si="644">EDATE(F65,1)</f>
        <v>42583</v>
      </c>
      <c r="H65" s="113">
        <f t="shared" ref="H65" si="645">EDATE(G65,1)</f>
        <v>42614</v>
      </c>
      <c r="I65" s="113">
        <f t="shared" ref="I65" si="646">EDATE(H65,1)</f>
        <v>42644</v>
      </c>
      <c r="J65" s="113">
        <f t="shared" ref="J65" si="647">EDATE(I65,1)</f>
        <v>42675</v>
      </c>
      <c r="K65" s="113">
        <f t="shared" ref="K65" si="648">EDATE(J65,1)</f>
        <v>42705</v>
      </c>
      <c r="L65" s="113">
        <f t="shared" ref="L65" si="649">EDATE(K65,1)</f>
        <v>42736</v>
      </c>
      <c r="M65" s="113">
        <f t="shared" ref="M65" si="650">EDATE(L65,1)</f>
        <v>42767</v>
      </c>
      <c r="N65" s="113">
        <f t="shared" ref="N65" si="651">EDATE(M65,1)</f>
        <v>42795</v>
      </c>
      <c r="O65" s="113">
        <f t="shared" ref="O65" si="652">EDATE(N65,1)</f>
        <v>42826</v>
      </c>
      <c r="P65" s="113">
        <f t="shared" ref="P65" si="653">EDATE(O65,1)</f>
        <v>42856</v>
      </c>
      <c r="Q65" s="113">
        <f t="shared" ref="Q65" si="654">EDATE(P65,1)</f>
        <v>42887</v>
      </c>
      <c r="R65" s="113">
        <f t="shared" ref="R65" si="655">EDATE(Q65,1)</f>
        <v>42917</v>
      </c>
      <c r="S65" s="113">
        <f t="shared" ref="S65" si="656">EDATE(R65,1)</f>
        <v>42948</v>
      </c>
      <c r="T65" s="113">
        <f t="shared" ref="T65" si="657">EDATE(S65,1)</f>
        <v>42979</v>
      </c>
      <c r="U65" s="113">
        <f t="shared" ref="U65" si="658">EDATE(T65,1)</f>
        <v>43009</v>
      </c>
      <c r="V65" s="113">
        <f t="shared" ref="V65" si="659">EDATE(U65,1)</f>
        <v>43040</v>
      </c>
      <c r="W65" s="113">
        <f t="shared" ref="W65" si="660">EDATE(V65,1)</f>
        <v>43070</v>
      </c>
      <c r="X65" s="113">
        <f t="shared" ref="X65" si="661">EDATE(W65,1)</f>
        <v>43101</v>
      </c>
      <c r="Y65" s="113">
        <f t="shared" ref="Y65" si="662">EDATE(X65,1)</f>
        <v>43132</v>
      </c>
      <c r="Z65" s="113">
        <f t="shared" ref="Z65" si="663">EDATE(Y65,1)</f>
        <v>43160</v>
      </c>
      <c r="AA65" s="113">
        <f t="shared" ref="AA65" si="664">EDATE(Z65,1)</f>
        <v>43191</v>
      </c>
      <c r="AB65" s="113">
        <f t="shared" ref="AB65" si="665">EDATE(AA65,1)</f>
        <v>43221</v>
      </c>
      <c r="AC65" s="113">
        <f t="shared" ref="AC65" si="666">EDATE(AB65,1)</f>
        <v>43252</v>
      </c>
      <c r="AD65" s="113">
        <f t="shared" ref="AD65" si="667">EDATE(AC65,1)</f>
        <v>43282</v>
      </c>
      <c r="AE65" s="113">
        <f t="shared" ref="AE65" si="668">EDATE(AD65,1)</f>
        <v>43313</v>
      </c>
      <c r="AF65" s="113">
        <f t="shared" ref="AF65" si="669">EDATE(AE65,1)</f>
        <v>43344</v>
      </c>
      <c r="AG65" s="113">
        <f t="shared" ref="AG65" si="670">EDATE(AF65,1)</f>
        <v>43374</v>
      </c>
      <c r="AH65" s="113">
        <f t="shared" ref="AH65" si="671">EDATE(AG65,1)</f>
        <v>43405</v>
      </c>
      <c r="AI65" s="113">
        <f t="shared" ref="AI65" si="672">EDATE(AH65,1)</f>
        <v>43435</v>
      </c>
      <c r="AJ65" s="113">
        <f t="shared" ref="AJ65" si="673">EDATE(AI65,1)</f>
        <v>43466</v>
      </c>
      <c r="AK65" s="113">
        <f t="shared" ref="AK65" si="674">EDATE(AJ65,1)</f>
        <v>43497</v>
      </c>
      <c r="AL65" s="113">
        <f t="shared" ref="AL65" si="675">EDATE(AK65,1)</f>
        <v>43525</v>
      </c>
      <c r="AM65" s="113">
        <f t="shared" ref="AM65" si="676">EDATE(AL65,1)</f>
        <v>43556</v>
      </c>
      <c r="AN65" s="113">
        <f t="shared" ref="AN65" si="677">EDATE(AM65,1)</f>
        <v>43586</v>
      </c>
      <c r="AO65" s="113">
        <f t="shared" ref="AO65" si="678">EDATE(AN65,1)</f>
        <v>43617</v>
      </c>
      <c r="AP65" s="113">
        <f t="shared" ref="AP65" si="679">EDATE(AO65,1)</f>
        <v>43647</v>
      </c>
      <c r="AQ65" s="113">
        <f t="shared" ref="AQ65" si="680">EDATE(AP65,1)</f>
        <v>43678</v>
      </c>
      <c r="AR65" s="113">
        <f t="shared" ref="AR65" si="681">EDATE(AQ65,1)</f>
        <v>43709</v>
      </c>
      <c r="AS65" s="113">
        <f t="shared" ref="AS65" si="682">EDATE(AR65,1)</f>
        <v>43739</v>
      </c>
      <c r="AT65" s="113">
        <f t="shared" ref="AT65" si="683">EDATE(AS65,1)</f>
        <v>43770</v>
      </c>
      <c r="AU65" s="113">
        <f t="shared" ref="AU65" si="684">EDATE(AT65,1)</f>
        <v>43800</v>
      </c>
      <c r="AV65" s="113">
        <f t="shared" ref="AV65" si="685">EDATE(AU65,1)</f>
        <v>43831</v>
      </c>
      <c r="AW65" s="113">
        <f t="shared" ref="AW65" si="686">EDATE(AV65,1)</f>
        <v>43862</v>
      </c>
      <c r="AX65" s="113">
        <f t="shared" ref="AX65" si="687">EDATE(AW65,1)</f>
        <v>43891</v>
      </c>
      <c r="AY65" s="113">
        <f t="shared" ref="AY65" si="688">EDATE(AX65,1)</f>
        <v>43922</v>
      </c>
      <c r="AZ65" s="113">
        <f t="shared" ref="AZ65" si="689">EDATE(AY65,1)</f>
        <v>43952</v>
      </c>
      <c r="BA65" s="113">
        <f t="shared" ref="BA65" si="690">EDATE(AZ65,1)</f>
        <v>43983</v>
      </c>
      <c r="BB65" s="113">
        <f t="shared" ref="BB65" si="691">EDATE(BA65,1)</f>
        <v>44013</v>
      </c>
      <c r="BC65" s="113">
        <f t="shared" ref="BC65" si="692">EDATE(BB65,1)</f>
        <v>44044</v>
      </c>
      <c r="BD65" s="113">
        <f t="shared" ref="BD65" si="693">EDATE(BC65,1)</f>
        <v>44075</v>
      </c>
      <c r="BE65" s="113">
        <f t="shared" ref="BE65" si="694">EDATE(BD65,1)</f>
        <v>44105</v>
      </c>
      <c r="BF65" s="113">
        <f t="shared" ref="BF65" si="695">EDATE(BE65,1)</f>
        <v>44136</v>
      </c>
      <c r="BG65" s="113">
        <f t="shared" ref="BG65" si="696">EDATE(BF65,1)</f>
        <v>44166</v>
      </c>
      <c r="BH65" s="113">
        <f t="shared" ref="BH65" si="697">EDATE(BG65,1)</f>
        <v>44197</v>
      </c>
      <c r="BI65" s="113">
        <f t="shared" ref="BI65" si="698">EDATE(BH65,1)</f>
        <v>44228</v>
      </c>
      <c r="BJ65" s="113">
        <f t="shared" ref="BJ65" si="699">EDATE(BI65,1)</f>
        <v>44256</v>
      </c>
      <c r="BK65" s="113">
        <f t="shared" ref="BK65" si="700">EDATE(BJ65,1)</f>
        <v>44287</v>
      </c>
      <c r="BL65" s="113">
        <f t="shared" ref="BL65" si="701">EDATE(BK65,1)</f>
        <v>44317</v>
      </c>
      <c r="BM65" s="113">
        <f t="shared" ref="BM65" si="702">EDATE(BL65,1)</f>
        <v>44348</v>
      </c>
      <c r="BN65" s="113">
        <f t="shared" ref="BN65" si="703">EDATE(BM65,1)</f>
        <v>44378</v>
      </c>
      <c r="BO65" s="113">
        <f t="shared" ref="BO65" si="704">EDATE(BN65,1)</f>
        <v>44409</v>
      </c>
      <c r="BP65" s="113">
        <f t="shared" ref="BP65" si="705">EDATE(BO65,1)</f>
        <v>44440</v>
      </c>
      <c r="BQ65" s="113">
        <f t="shared" ref="BQ65" si="706">EDATE(BP65,1)</f>
        <v>44470</v>
      </c>
      <c r="BR65" s="113">
        <f t="shared" ref="BR65" si="707">EDATE(BQ65,1)</f>
        <v>44501</v>
      </c>
      <c r="BS65" s="113">
        <f t="shared" ref="BS65" si="708">EDATE(BR65,1)</f>
        <v>44531</v>
      </c>
      <c r="BT65" s="113">
        <f t="shared" ref="BT65" si="709">EDATE(BS65,1)</f>
        <v>44562</v>
      </c>
      <c r="BU65" s="113">
        <f t="shared" ref="BU65" si="710">EDATE(BT65,1)</f>
        <v>44593</v>
      </c>
      <c r="BV65" s="113">
        <f t="shared" ref="BV65" si="711">EDATE(BU65,1)</f>
        <v>44621</v>
      </c>
      <c r="BW65" s="113">
        <f t="shared" ref="BW65" si="712">EDATE(BV65,1)</f>
        <v>44652</v>
      </c>
      <c r="BX65" s="113">
        <f t="shared" ref="BX65" si="713">EDATE(BW65,1)</f>
        <v>44682</v>
      </c>
      <c r="BY65" s="113">
        <f t="shared" ref="BY65" si="714">EDATE(BX65,1)</f>
        <v>44713</v>
      </c>
      <c r="BZ65" s="113">
        <f t="shared" ref="BZ65" si="715">EDATE(BY65,1)</f>
        <v>44743</v>
      </c>
      <c r="CA65" s="113">
        <f t="shared" ref="CA65" si="716">EDATE(BZ65,1)</f>
        <v>44774</v>
      </c>
      <c r="CB65" s="113">
        <f t="shared" ref="CB65" si="717">EDATE(CA65,1)</f>
        <v>44805</v>
      </c>
      <c r="CC65" s="113">
        <f t="shared" ref="CC65" si="718">EDATE(CB65,1)</f>
        <v>44835</v>
      </c>
      <c r="CD65" s="113">
        <f t="shared" ref="CD65" si="719">EDATE(CC65,1)</f>
        <v>44866</v>
      </c>
      <c r="CE65" s="113">
        <f t="shared" ref="CE65" si="720">EDATE(CD65,1)</f>
        <v>44896</v>
      </c>
      <c r="CF65" s="113">
        <f t="shared" ref="CF65" si="721">EDATE(CE65,1)</f>
        <v>44927</v>
      </c>
      <c r="CG65" s="113">
        <f t="shared" ref="CG65" si="722">EDATE(CF65,1)</f>
        <v>44958</v>
      </c>
      <c r="CH65" s="113">
        <f t="shared" ref="CH65" si="723">EDATE(CG65,1)</f>
        <v>44986</v>
      </c>
      <c r="CI65" s="113">
        <f t="shared" ref="CI65" si="724">EDATE(CH65,1)</f>
        <v>45017</v>
      </c>
      <c r="CJ65" s="113">
        <f t="shared" ref="CJ65" si="725">EDATE(CI65,1)</f>
        <v>45047</v>
      </c>
      <c r="CK65" s="113">
        <f t="shared" ref="CK65" si="726">EDATE(CJ65,1)</f>
        <v>45078</v>
      </c>
      <c r="CL65" s="113">
        <f t="shared" ref="CL65" si="727">EDATE(CK65,1)</f>
        <v>45108</v>
      </c>
      <c r="CM65" s="113">
        <f t="shared" ref="CM65" si="728">EDATE(CL65,1)</f>
        <v>45139</v>
      </c>
      <c r="CN65" s="113">
        <f t="shared" ref="CN65" si="729">EDATE(CM65,1)</f>
        <v>45170</v>
      </c>
      <c r="CO65" s="113">
        <f t="shared" ref="CO65" si="730">EDATE(CN65,1)</f>
        <v>45200</v>
      </c>
    </row>
    <row r="66" spans="1:93" x14ac:dyDescent="0.15">
      <c r="C66" t="s">
        <v>249</v>
      </c>
      <c r="D66" s="5">
        <f>IF(D65&gt;$D$61,0,$D$62*(1+$D$63)^(ROUNDDOWN(DATEDIF($D$60,D65,"m")/12,0))/12)</f>
        <v>1000000</v>
      </c>
      <c r="E66" s="5">
        <f t="shared" ref="E66:O66" si="731">IF(E65&gt;$D$61,0,$D$62*(1+$D$63)^(ROUNDDOWN(DATEDIF($D$60,E65,"m")/12,0))/12)</f>
        <v>1000000</v>
      </c>
      <c r="F66" s="5">
        <f t="shared" si="731"/>
        <v>1000000</v>
      </c>
      <c r="G66" s="5">
        <f t="shared" si="731"/>
        <v>1000000</v>
      </c>
      <c r="H66" s="5">
        <f t="shared" si="731"/>
        <v>1000000</v>
      </c>
      <c r="I66" s="5">
        <f t="shared" si="731"/>
        <v>1000000</v>
      </c>
      <c r="J66" s="5">
        <f t="shared" si="731"/>
        <v>1000000</v>
      </c>
      <c r="K66" s="5">
        <f t="shared" si="731"/>
        <v>1000000</v>
      </c>
      <c r="L66" s="5">
        <f t="shared" si="731"/>
        <v>1000000</v>
      </c>
      <c r="M66" s="5">
        <f t="shared" si="731"/>
        <v>1000000</v>
      </c>
      <c r="N66" s="5">
        <f t="shared" si="731"/>
        <v>1000000</v>
      </c>
      <c r="O66" s="5">
        <f t="shared" si="731"/>
        <v>1000000</v>
      </c>
      <c r="P66" s="5">
        <f t="shared" ref="P66" si="732">IF(P65&gt;$D$61,0,$D$62*(1+$D$63)^(ROUNDDOWN(DATEDIF($D$60,P65,"m")/12,0))/12)</f>
        <v>1030000</v>
      </c>
      <c r="Q66" s="5">
        <f t="shared" ref="Q66" si="733">IF(Q65&gt;$D$61,0,$D$62*(1+$D$63)^(ROUNDDOWN(DATEDIF($D$60,Q65,"m")/12,0))/12)</f>
        <v>1030000</v>
      </c>
      <c r="R66" s="5">
        <f t="shared" ref="R66" si="734">IF(R65&gt;$D$61,0,$D$62*(1+$D$63)^(ROUNDDOWN(DATEDIF($D$60,R65,"m")/12,0))/12)</f>
        <v>1030000</v>
      </c>
      <c r="S66" s="5">
        <f t="shared" ref="S66" si="735">IF(S65&gt;$D$61,0,$D$62*(1+$D$63)^(ROUNDDOWN(DATEDIF($D$60,S65,"m")/12,0))/12)</f>
        <v>1030000</v>
      </c>
      <c r="T66" s="5">
        <f t="shared" ref="T66" si="736">IF(T65&gt;$D$61,0,$D$62*(1+$D$63)^(ROUNDDOWN(DATEDIF($D$60,T65,"m")/12,0))/12)</f>
        <v>1030000</v>
      </c>
      <c r="U66" s="5">
        <f t="shared" ref="U66" si="737">IF(U65&gt;$D$61,0,$D$62*(1+$D$63)^(ROUNDDOWN(DATEDIF($D$60,U65,"m")/12,0))/12)</f>
        <v>0</v>
      </c>
      <c r="V66" s="5">
        <f t="shared" ref="V66" si="738">IF(V65&gt;$D$61,0,$D$62*(1+$D$63)^(ROUNDDOWN(DATEDIF($D$60,V65,"m")/12,0))/12)</f>
        <v>0</v>
      </c>
      <c r="W66" s="5">
        <f t="shared" ref="W66" si="739">IF(W65&gt;$D$61,0,$D$62*(1+$D$63)^(ROUNDDOWN(DATEDIF($D$60,W65,"m")/12,0))/12)</f>
        <v>0</v>
      </c>
      <c r="X66" s="5">
        <f t="shared" ref="X66" si="740">IF(X65&gt;$D$61,0,$D$62*(1+$D$63)^(ROUNDDOWN(DATEDIF($D$60,X65,"m")/12,0))/12)</f>
        <v>0</v>
      </c>
      <c r="Y66" s="5">
        <f t="shared" ref="Y66" si="741">IF(Y65&gt;$D$61,0,$D$62*(1+$D$63)^(ROUNDDOWN(DATEDIF($D$60,Y65,"m")/12,0))/12)</f>
        <v>0</v>
      </c>
      <c r="Z66" s="5">
        <f t="shared" ref="Z66" si="742">IF(Z65&gt;$D$61,0,$D$62*(1+$D$63)^(ROUNDDOWN(DATEDIF($D$60,Z65,"m")/12,0))/12)</f>
        <v>0</v>
      </c>
      <c r="AA66" s="5">
        <f t="shared" ref="AA66" si="743">IF(AA65&gt;$D$61,0,$D$62*(1+$D$63)^(ROUNDDOWN(DATEDIF($D$60,AA65,"m")/12,0))/12)</f>
        <v>0</v>
      </c>
      <c r="AB66" s="5">
        <f t="shared" ref="AB66" si="744">IF(AB65&gt;$D$61,0,$D$62*(1+$D$63)^(ROUNDDOWN(DATEDIF($D$60,AB65,"m")/12,0))/12)</f>
        <v>0</v>
      </c>
      <c r="AC66" s="5">
        <f t="shared" ref="AC66" si="745">IF(AC65&gt;$D$61,0,$D$62*(1+$D$63)^(ROUNDDOWN(DATEDIF($D$60,AC65,"m")/12,0))/12)</f>
        <v>0</v>
      </c>
      <c r="AD66" s="5">
        <f t="shared" ref="AD66" si="746">IF(AD65&gt;$D$61,0,$D$62*(1+$D$63)^(ROUNDDOWN(DATEDIF($D$60,AD65,"m")/12,0))/12)</f>
        <v>0</v>
      </c>
      <c r="AE66" s="5">
        <f t="shared" ref="AE66" si="747">IF(AE65&gt;$D$61,0,$D$62*(1+$D$63)^(ROUNDDOWN(DATEDIF($D$60,AE65,"m")/12,0))/12)</f>
        <v>0</v>
      </c>
      <c r="AF66" s="5">
        <f t="shared" ref="AF66" si="748">IF(AF65&gt;$D$61,0,$D$62*(1+$D$63)^(ROUNDDOWN(DATEDIF($D$60,AF65,"m")/12,0))/12)</f>
        <v>0</v>
      </c>
      <c r="AG66" s="5">
        <f t="shared" ref="AG66" si="749">IF(AG65&gt;$D$61,0,$D$62*(1+$D$63)^(ROUNDDOWN(DATEDIF($D$60,AG65,"m")/12,0))/12)</f>
        <v>0</v>
      </c>
      <c r="AH66" s="5">
        <f t="shared" ref="AH66" si="750">IF(AH65&gt;$D$61,0,$D$62*(1+$D$63)^(ROUNDDOWN(DATEDIF($D$60,AH65,"m")/12,0))/12)</f>
        <v>0</v>
      </c>
      <c r="AI66" s="5">
        <f t="shared" ref="AI66" si="751">IF(AI65&gt;$D$61,0,$D$62*(1+$D$63)^(ROUNDDOWN(DATEDIF($D$60,AI65,"m")/12,0))/12)</f>
        <v>0</v>
      </c>
      <c r="AJ66" s="5">
        <f t="shared" ref="AJ66" si="752">IF(AJ65&gt;$D$61,0,$D$62*(1+$D$63)^(ROUNDDOWN(DATEDIF($D$60,AJ65,"m")/12,0))/12)</f>
        <v>0</v>
      </c>
      <c r="AK66" s="5">
        <f t="shared" ref="AK66" si="753">IF(AK65&gt;$D$61,0,$D$62*(1+$D$63)^(ROUNDDOWN(DATEDIF($D$60,AK65,"m")/12,0))/12)</f>
        <v>0</v>
      </c>
      <c r="AL66" s="5">
        <f t="shared" ref="AL66" si="754">IF(AL65&gt;$D$61,0,$D$62*(1+$D$63)^(ROUNDDOWN(DATEDIF($D$60,AL65,"m")/12,0))/12)</f>
        <v>0</v>
      </c>
      <c r="AM66" s="5">
        <f t="shared" ref="AM66" si="755">IF(AM65&gt;$D$61,0,$D$62*(1+$D$63)^(ROUNDDOWN(DATEDIF($D$60,AM65,"m")/12,0))/12)</f>
        <v>0</v>
      </c>
      <c r="AN66" s="5">
        <f t="shared" ref="AN66" si="756">IF(AN65&gt;$D$61,0,$D$62*(1+$D$63)^(ROUNDDOWN(DATEDIF($D$60,AN65,"m")/12,0))/12)</f>
        <v>0</v>
      </c>
      <c r="AO66" s="5">
        <f t="shared" ref="AO66" si="757">IF(AO65&gt;$D$61,0,$D$62*(1+$D$63)^(ROUNDDOWN(DATEDIF($D$60,AO65,"m")/12,0))/12)</f>
        <v>0</v>
      </c>
      <c r="AP66" s="5">
        <f t="shared" ref="AP66" si="758">IF(AP65&gt;$D$61,0,$D$62*(1+$D$63)^(ROUNDDOWN(DATEDIF($D$60,AP65,"m")/12,0))/12)</f>
        <v>0</v>
      </c>
      <c r="AQ66" s="5">
        <f t="shared" ref="AQ66" si="759">IF(AQ65&gt;$D$61,0,$D$62*(1+$D$63)^(ROUNDDOWN(DATEDIF($D$60,AQ65,"m")/12,0))/12)</f>
        <v>0</v>
      </c>
      <c r="AR66" s="5">
        <f t="shared" ref="AR66" si="760">IF(AR65&gt;$D$61,0,$D$62*(1+$D$63)^(ROUNDDOWN(DATEDIF($D$60,AR65,"m")/12,0))/12)</f>
        <v>0</v>
      </c>
      <c r="AS66" s="5">
        <f t="shared" ref="AS66" si="761">IF(AS65&gt;$D$61,0,$D$62*(1+$D$63)^(ROUNDDOWN(DATEDIF($D$60,AS65,"m")/12,0))/12)</f>
        <v>0</v>
      </c>
      <c r="AT66" s="5">
        <f t="shared" ref="AT66" si="762">IF(AT65&gt;$D$61,0,$D$62*(1+$D$63)^(ROUNDDOWN(DATEDIF($D$60,AT65,"m")/12,0))/12)</f>
        <v>0</v>
      </c>
      <c r="AU66" s="5">
        <f t="shared" ref="AU66" si="763">IF(AU65&gt;$D$61,0,$D$62*(1+$D$63)^(ROUNDDOWN(DATEDIF($D$60,AU65,"m")/12,0))/12)</f>
        <v>0</v>
      </c>
      <c r="AV66" s="5">
        <f t="shared" ref="AV66" si="764">IF(AV65&gt;$D$61,0,$D$62*(1+$D$63)^(ROUNDDOWN(DATEDIF($D$60,AV65,"m")/12,0))/12)</f>
        <v>0</v>
      </c>
      <c r="AW66" s="5">
        <f t="shared" ref="AW66" si="765">IF(AW65&gt;$D$61,0,$D$62*(1+$D$63)^(ROUNDDOWN(DATEDIF($D$60,AW65,"m")/12,0))/12)</f>
        <v>0</v>
      </c>
      <c r="AX66" s="5">
        <f t="shared" ref="AX66" si="766">IF(AX65&gt;$D$61,0,$D$62*(1+$D$63)^(ROUNDDOWN(DATEDIF($D$60,AX65,"m")/12,0))/12)</f>
        <v>0</v>
      </c>
      <c r="AY66" s="5">
        <f t="shared" ref="AY66" si="767">IF(AY65&gt;$D$61,0,$D$62*(1+$D$63)^(ROUNDDOWN(DATEDIF($D$60,AY65,"m")/12,0))/12)</f>
        <v>0</v>
      </c>
      <c r="AZ66" s="5">
        <f t="shared" ref="AZ66" si="768">IF(AZ65&gt;$D$61,0,$D$62*(1+$D$63)^(ROUNDDOWN(DATEDIF($D$60,AZ65,"m")/12,0))/12)</f>
        <v>0</v>
      </c>
      <c r="BA66" s="5">
        <f t="shared" ref="BA66" si="769">IF(BA65&gt;$D$61,0,$D$62*(1+$D$63)^(ROUNDDOWN(DATEDIF($D$60,BA65,"m")/12,0))/12)</f>
        <v>0</v>
      </c>
      <c r="BB66" s="5">
        <f t="shared" ref="BB66" si="770">IF(BB65&gt;$D$61,0,$D$62*(1+$D$63)^(ROUNDDOWN(DATEDIF($D$60,BB65,"m")/12,0))/12)</f>
        <v>0</v>
      </c>
      <c r="BC66" s="5">
        <f t="shared" ref="BC66" si="771">IF(BC65&gt;$D$61,0,$D$62*(1+$D$63)^(ROUNDDOWN(DATEDIF($D$60,BC65,"m")/12,0))/12)</f>
        <v>0</v>
      </c>
      <c r="BD66" s="5">
        <f t="shared" ref="BD66" si="772">IF(BD65&gt;$D$61,0,$D$62*(1+$D$63)^(ROUNDDOWN(DATEDIF($D$60,BD65,"m")/12,0))/12)</f>
        <v>0</v>
      </c>
      <c r="BE66" s="5">
        <f t="shared" ref="BE66" si="773">IF(BE65&gt;$D$61,0,$D$62*(1+$D$63)^(ROUNDDOWN(DATEDIF($D$60,BE65,"m")/12,0))/12)</f>
        <v>0</v>
      </c>
      <c r="BF66" s="5">
        <f t="shared" ref="BF66" si="774">IF(BF65&gt;$D$61,0,$D$62*(1+$D$63)^(ROUNDDOWN(DATEDIF($D$60,BF65,"m")/12,0))/12)</f>
        <v>0</v>
      </c>
      <c r="BG66" s="5">
        <f t="shared" ref="BG66" si="775">IF(BG65&gt;$D$61,0,$D$62*(1+$D$63)^(ROUNDDOWN(DATEDIF($D$60,BG65,"m")/12,0))/12)</f>
        <v>0</v>
      </c>
      <c r="BH66" s="5">
        <f t="shared" ref="BH66" si="776">IF(BH65&gt;$D$61,0,$D$62*(1+$D$63)^(ROUNDDOWN(DATEDIF($D$60,BH65,"m")/12,0))/12)</f>
        <v>0</v>
      </c>
      <c r="BI66" s="5">
        <f t="shared" ref="BI66" si="777">IF(BI65&gt;$D$61,0,$D$62*(1+$D$63)^(ROUNDDOWN(DATEDIF($D$60,BI65,"m")/12,0))/12)</f>
        <v>0</v>
      </c>
      <c r="BJ66" s="5">
        <f t="shared" ref="BJ66" si="778">IF(BJ65&gt;$D$61,0,$D$62*(1+$D$63)^(ROUNDDOWN(DATEDIF($D$60,BJ65,"m")/12,0))/12)</f>
        <v>0</v>
      </c>
      <c r="BK66" s="5">
        <f t="shared" ref="BK66" si="779">IF(BK65&gt;$D$61,0,$D$62*(1+$D$63)^(ROUNDDOWN(DATEDIF($D$60,BK65,"m")/12,0))/12)</f>
        <v>0</v>
      </c>
      <c r="BL66" s="5">
        <f t="shared" ref="BL66" si="780">IF(BL65&gt;$D$61,0,$D$62*(1+$D$63)^(ROUNDDOWN(DATEDIF($D$60,BL65,"m")/12,0))/12)</f>
        <v>0</v>
      </c>
      <c r="BM66" s="5">
        <f t="shared" ref="BM66" si="781">IF(BM65&gt;$D$61,0,$D$62*(1+$D$63)^(ROUNDDOWN(DATEDIF($D$60,BM65,"m")/12,0))/12)</f>
        <v>0</v>
      </c>
      <c r="BN66" s="5">
        <f t="shared" ref="BN66" si="782">IF(BN65&gt;$D$61,0,$D$62*(1+$D$63)^(ROUNDDOWN(DATEDIF($D$60,BN65,"m")/12,0))/12)</f>
        <v>0</v>
      </c>
      <c r="BO66" s="5">
        <f t="shared" ref="BO66" si="783">IF(BO65&gt;$D$61,0,$D$62*(1+$D$63)^(ROUNDDOWN(DATEDIF($D$60,BO65,"m")/12,0))/12)</f>
        <v>0</v>
      </c>
      <c r="BP66" s="5">
        <f t="shared" ref="BP66" si="784">IF(BP65&gt;$D$61,0,$D$62*(1+$D$63)^(ROUNDDOWN(DATEDIF($D$60,BP65,"m")/12,0))/12)</f>
        <v>0</v>
      </c>
      <c r="BQ66" s="5">
        <f t="shared" ref="BQ66" si="785">IF(BQ65&gt;$D$61,0,$D$62*(1+$D$63)^(ROUNDDOWN(DATEDIF($D$60,BQ65,"m")/12,0))/12)</f>
        <v>0</v>
      </c>
      <c r="BR66" s="5">
        <f t="shared" ref="BR66" si="786">IF(BR65&gt;$D$61,0,$D$62*(1+$D$63)^(ROUNDDOWN(DATEDIF($D$60,BR65,"m")/12,0))/12)</f>
        <v>0</v>
      </c>
      <c r="BS66" s="5">
        <f t="shared" ref="BS66" si="787">IF(BS65&gt;$D$61,0,$D$62*(1+$D$63)^(ROUNDDOWN(DATEDIF($D$60,BS65,"m")/12,0))/12)</f>
        <v>0</v>
      </c>
      <c r="BT66" s="5">
        <f t="shared" ref="BT66" si="788">IF(BT65&gt;$D$61,0,$D$62*(1+$D$63)^(ROUNDDOWN(DATEDIF($D$60,BT65,"m")/12,0))/12)</f>
        <v>0</v>
      </c>
      <c r="BU66" s="5">
        <f t="shared" ref="BU66" si="789">IF(BU65&gt;$D$61,0,$D$62*(1+$D$63)^(ROUNDDOWN(DATEDIF($D$60,BU65,"m")/12,0))/12)</f>
        <v>0</v>
      </c>
      <c r="BV66" s="5">
        <f t="shared" ref="BV66" si="790">IF(BV65&gt;$D$61,0,$D$62*(1+$D$63)^(ROUNDDOWN(DATEDIF($D$60,BV65,"m")/12,0))/12)</f>
        <v>0</v>
      </c>
      <c r="BW66" s="5">
        <f t="shared" ref="BW66" si="791">IF(BW65&gt;$D$61,0,$D$62*(1+$D$63)^(ROUNDDOWN(DATEDIF($D$60,BW65,"m")/12,0))/12)</f>
        <v>0</v>
      </c>
      <c r="BX66" s="5">
        <f t="shared" ref="BX66" si="792">IF(BX65&gt;$D$61,0,$D$62*(1+$D$63)^(ROUNDDOWN(DATEDIF($D$60,BX65,"m")/12,0))/12)</f>
        <v>0</v>
      </c>
      <c r="BY66" s="5">
        <f t="shared" ref="BY66" si="793">IF(BY65&gt;$D$61,0,$D$62*(1+$D$63)^(ROUNDDOWN(DATEDIF($D$60,BY65,"m")/12,0))/12)</f>
        <v>0</v>
      </c>
      <c r="BZ66" s="5">
        <f t="shared" ref="BZ66" si="794">IF(BZ65&gt;$D$61,0,$D$62*(1+$D$63)^(ROUNDDOWN(DATEDIF($D$60,BZ65,"m")/12,0))/12)</f>
        <v>0</v>
      </c>
      <c r="CA66" s="5">
        <f t="shared" ref="CA66" si="795">IF(CA65&gt;$D$61,0,$D$62*(1+$D$63)^(ROUNDDOWN(DATEDIF($D$60,CA65,"m")/12,0))/12)</f>
        <v>0</v>
      </c>
      <c r="CB66" s="5">
        <f t="shared" ref="CB66" si="796">IF(CB65&gt;$D$61,0,$D$62*(1+$D$63)^(ROUNDDOWN(DATEDIF($D$60,CB65,"m")/12,0))/12)</f>
        <v>0</v>
      </c>
      <c r="CC66" s="5">
        <f t="shared" ref="CC66" si="797">IF(CC65&gt;$D$61,0,$D$62*(1+$D$63)^(ROUNDDOWN(DATEDIF($D$60,CC65,"m")/12,0))/12)</f>
        <v>0</v>
      </c>
      <c r="CD66" s="5">
        <f t="shared" ref="CD66" si="798">IF(CD65&gt;$D$61,0,$D$62*(1+$D$63)^(ROUNDDOWN(DATEDIF($D$60,CD65,"m")/12,0))/12)</f>
        <v>0</v>
      </c>
      <c r="CE66" s="5">
        <f t="shared" ref="CE66" si="799">IF(CE65&gt;$D$61,0,$D$62*(1+$D$63)^(ROUNDDOWN(DATEDIF($D$60,CE65,"m")/12,0))/12)</f>
        <v>0</v>
      </c>
      <c r="CF66" s="5">
        <f t="shared" ref="CF66" si="800">IF(CF65&gt;$D$61,0,$D$62*(1+$D$63)^(ROUNDDOWN(DATEDIF($D$60,CF65,"m")/12,0))/12)</f>
        <v>0</v>
      </c>
      <c r="CG66" s="5">
        <f t="shared" ref="CG66" si="801">IF(CG65&gt;$D$61,0,$D$62*(1+$D$63)^(ROUNDDOWN(DATEDIF($D$60,CG65,"m")/12,0))/12)</f>
        <v>0</v>
      </c>
      <c r="CH66" s="5">
        <f t="shared" ref="CH66" si="802">IF(CH65&gt;$D$61,0,$D$62*(1+$D$63)^(ROUNDDOWN(DATEDIF($D$60,CH65,"m")/12,0))/12)</f>
        <v>0</v>
      </c>
      <c r="CI66" s="5">
        <f t="shared" ref="CI66" si="803">IF(CI65&gt;$D$61,0,$D$62*(1+$D$63)^(ROUNDDOWN(DATEDIF($D$60,CI65,"m")/12,0))/12)</f>
        <v>0</v>
      </c>
      <c r="CJ66" s="5">
        <f t="shared" ref="CJ66" si="804">IF(CJ65&gt;$D$61,0,$D$62*(1+$D$63)^(ROUNDDOWN(DATEDIF($D$60,CJ65,"m")/12,0))/12)</f>
        <v>0</v>
      </c>
      <c r="CK66" s="5">
        <f t="shared" ref="CK66" si="805">IF(CK65&gt;$D$61,0,$D$62*(1+$D$63)^(ROUNDDOWN(DATEDIF($D$60,CK65,"m")/12,0))/12)</f>
        <v>0</v>
      </c>
      <c r="CL66" s="5">
        <f t="shared" ref="CL66" si="806">IF(CL65&gt;$D$61,0,$D$62*(1+$D$63)^(ROUNDDOWN(DATEDIF($D$60,CL65,"m")/12,0))/12)</f>
        <v>0</v>
      </c>
      <c r="CM66" s="5">
        <f t="shared" ref="CM66" si="807">IF(CM65&gt;$D$61,0,$D$62*(1+$D$63)^(ROUNDDOWN(DATEDIF($D$60,CM65,"m")/12,0))/12)</f>
        <v>0</v>
      </c>
      <c r="CN66" s="5">
        <f t="shared" ref="CN66" si="808">IF(CN65&gt;$D$61,0,$D$62*(1+$D$63)^(ROUNDDOWN(DATEDIF($D$60,CN65,"m")/12,0))/12)</f>
        <v>0</v>
      </c>
      <c r="CO66" s="5">
        <f t="shared" ref="CO66" si="809">IF(CO65&gt;$D$61,0,$D$62*(1+$D$63)^(ROUNDDOWN(DATEDIF($D$60,CO65,"m")/12,0))/12)</f>
        <v>0</v>
      </c>
    </row>
    <row r="68" spans="1:93" s="78" customFormat="1" x14ac:dyDescent="0.15">
      <c r="A68" s="78" t="s">
        <v>123</v>
      </c>
      <c r="D68" s="89"/>
    </row>
    <row r="69" spans="1:93" x14ac:dyDescent="0.15">
      <c r="A69" t="s">
        <v>374</v>
      </c>
      <c r="B69" t="s">
        <v>153</v>
      </c>
      <c r="C69" t="s">
        <v>212</v>
      </c>
      <c r="D69" s="104">
        <v>42125</v>
      </c>
    </row>
    <row r="70" spans="1:93" x14ac:dyDescent="0.15">
      <c r="C70" t="s">
        <v>237</v>
      </c>
      <c r="D70" s="104">
        <v>42979</v>
      </c>
    </row>
    <row r="71" spans="1:93" x14ac:dyDescent="0.15">
      <c r="C71" t="s">
        <v>251</v>
      </c>
      <c r="D71" s="4">
        <v>0.06</v>
      </c>
    </row>
    <row r="72" spans="1:93" x14ac:dyDescent="0.15">
      <c r="C72" s="2" t="s">
        <v>183</v>
      </c>
      <c r="D72" s="113">
        <f>D69</f>
        <v>42125</v>
      </c>
      <c r="E72" s="113">
        <f>EDATE(D72,1)</f>
        <v>42156</v>
      </c>
      <c r="F72" s="113">
        <f t="shared" ref="F72" si="810">EDATE(E72,1)</f>
        <v>42186</v>
      </c>
      <c r="G72" s="113">
        <f t="shared" ref="G72" si="811">EDATE(F72,1)</f>
        <v>42217</v>
      </c>
      <c r="H72" s="113">
        <f t="shared" ref="H72" si="812">EDATE(G72,1)</f>
        <v>42248</v>
      </c>
      <c r="I72" s="113">
        <f t="shared" ref="I72" si="813">EDATE(H72,1)</f>
        <v>42278</v>
      </c>
      <c r="J72" s="113">
        <f t="shared" ref="J72" si="814">EDATE(I72,1)</f>
        <v>42309</v>
      </c>
      <c r="K72" s="113">
        <f t="shared" ref="K72" si="815">EDATE(J72,1)</f>
        <v>42339</v>
      </c>
      <c r="L72" s="113">
        <f t="shared" ref="L72" si="816">EDATE(K72,1)</f>
        <v>42370</v>
      </c>
      <c r="M72" s="113">
        <f t="shared" ref="M72" si="817">EDATE(L72,1)</f>
        <v>42401</v>
      </c>
      <c r="N72" s="113">
        <f t="shared" ref="N72" si="818">EDATE(M72,1)</f>
        <v>42430</v>
      </c>
      <c r="O72" s="113">
        <f t="shared" ref="O72" si="819">EDATE(N72,1)</f>
        <v>42461</v>
      </c>
      <c r="P72" s="113">
        <f t="shared" ref="P72" si="820">EDATE(O72,1)</f>
        <v>42491</v>
      </c>
      <c r="Q72" s="113">
        <f t="shared" ref="Q72" si="821">EDATE(P72,1)</f>
        <v>42522</v>
      </c>
      <c r="R72" s="113">
        <f t="shared" ref="R72" si="822">EDATE(Q72,1)</f>
        <v>42552</v>
      </c>
      <c r="S72" s="113">
        <f t="shared" ref="S72" si="823">EDATE(R72,1)</f>
        <v>42583</v>
      </c>
      <c r="T72" s="113">
        <f t="shared" ref="T72" si="824">EDATE(S72,1)</f>
        <v>42614</v>
      </c>
      <c r="U72" s="113">
        <f t="shared" ref="U72" si="825">EDATE(T72,1)</f>
        <v>42644</v>
      </c>
      <c r="V72" s="113">
        <f t="shared" ref="V72" si="826">EDATE(U72,1)</f>
        <v>42675</v>
      </c>
      <c r="W72" s="113">
        <f t="shared" ref="W72" si="827">EDATE(V72,1)</f>
        <v>42705</v>
      </c>
      <c r="X72" s="113">
        <f t="shared" ref="X72" si="828">EDATE(W72,1)</f>
        <v>42736</v>
      </c>
      <c r="Y72" s="113">
        <f t="shared" ref="Y72" si="829">EDATE(X72,1)</f>
        <v>42767</v>
      </c>
      <c r="Z72" s="113">
        <f t="shared" ref="Z72" si="830">EDATE(Y72,1)</f>
        <v>42795</v>
      </c>
      <c r="AA72" s="113">
        <f t="shared" ref="AA72" si="831">EDATE(Z72,1)</f>
        <v>42826</v>
      </c>
      <c r="AB72" s="113">
        <f t="shared" ref="AB72" si="832">EDATE(AA72,1)</f>
        <v>42856</v>
      </c>
      <c r="AC72" s="113">
        <f t="shared" ref="AC72" si="833">EDATE(AB72,1)</f>
        <v>42887</v>
      </c>
      <c r="AD72" s="113">
        <f t="shared" ref="AD72" si="834">EDATE(AC72,1)</f>
        <v>42917</v>
      </c>
      <c r="AE72" s="113">
        <f t="shared" ref="AE72" si="835">EDATE(AD72,1)</f>
        <v>42948</v>
      </c>
      <c r="AF72" s="113">
        <f t="shared" ref="AF72" si="836">EDATE(AE72,1)</f>
        <v>42979</v>
      </c>
      <c r="AG72" s="113">
        <f t="shared" ref="AG72" si="837">EDATE(AF72,1)</f>
        <v>43009</v>
      </c>
      <c r="AH72" s="113">
        <f t="shared" ref="AH72" si="838">EDATE(AG72,1)</f>
        <v>43040</v>
      </c>
      <c r="AI72" s="113">
        <f t="shared" ref="AI72" si="839">EDATE(AH72,1)</f>
        <v>43070</v>
      </c>
      <c r="AJ72" s="113">
        <f t="shared" ref="AJ72" si="840">EDATE(AI72,1)</f>
        <v>43101</v>
      </c>
      <c r="AK72" s="113">
        <f t="shared" ref="AK72" si="841">EDATE(AJ72,1)</f>
        <v>43132</v>
      </c>
      <c r="AL72" s="113">
        <f t="shared" ref="AL72" si="842">EDATE(AK72,1)</f>
        <v>43160</v>
      </c>
      <c r="AM72" s="113">
        <f t="shared" ref="AM72" si="843">EDATE(AL72,1)</f>
        <v>43191</v>
      </c>
      <c r="AN72" s="113">
        <f t="shared" ref="AN72" si="844">EDATE(AM72,1)</f>
        <v>43221</v>
      </c>
      <c r="AO72" s="113">
        <f t="shared" ref="AO72" si="845">EDATE(AN72,1)</f>
        <v>43252</v>
      </c>
      <c r="AP72" s="113">
        <f t="shared" ref="AP72" si="846">EDATE(AO72,1)</f>
        <v>43282</v>
      </c>
      <c r="AQ72" s="113">
        <f t="shared" ref="AQ72" si="847">EDATE(AP72,1)</f>
        <v>43313</v>
      </c>
      <c r="AR72" s="113">
        <f t="shared" ref="AR72" si="848">EDATE(AQ72,1)</f>
        <v>43344</v>
      </c>
      <c r="AS72" s="113">
        <f t="shared" ref="AS72" si="849">EDATE(AR72,1)</f>
        <v>43374</v>
      </c>
      <c r="AT72" s="113">
        <f t="shared" ref="AT72" si="850">EDATE(AS72,1)</f>
        <v>43405</v>
      </c>
      <c r="AU72" s="113">
        <f t="shared" ref="AU72" si="851">EDATE(AT72,1)</f>
        <v>43435</v>
      </c>
      <c r="AV72" s="113">
        <f t="shared" ref="AV72" si="852">EDATE(AU72,1)</f>
        <v>43466</v>
      </c>
      <c r="AW72" s="113">
        <f t="shared" ref="AW72" si="853">EDATE(AV72,1)</f>
        <v>43497</v>
      </c>
      <c r="AX72" s="113">
        <f t="shared" ref="AX72" si="854">EDATE(AW72,1)</f>
        <v>43525</v>
      </c>
      <c r="AY72" s="113">
        <f t="shared" ref="AY72" si="855">EDATE(AX72,1)</f>
        <v>43556</v>
      </c>
      <c r="AZ72" s="113">
        <f t="shared" ref="AZ72" si="856">EDATE(AY72,1)</f>
        <v>43586</v>
      </c>
      <c r="BA72" s="113">
        <f t="shared" ref="BA72" si="857">EDATE(AZ72,1)</f>
        <v>43617</v>
      </c>
      <c r="BB72" s="113">
        <f t="shared" ref="BB72" si="858">EDATE(BA72,1)</f>
        <v>43647</v>
      </c>
      <c r="BC72" s="113">
        <f t="shared" ref="BC72" si="859">EDATE(BB72,1)</f>
        <v>43678</v>
      </c>
      <c r="BD72" s="113">
        <f t="shared" ref="BD72" si="860">EDATE(BC72,1)</f>
        <v>43709</v>
      </c>
      <c r="BE72" s="113">
        <f t="shared" ref="BE72" si="861">EDATE(BD72,1)</f>
        <v>43739</v>
      </c>
      <c r="BF72" s="113">
        <f t="shared" ref="BF72" si="862">EDATE(BE72,1)</f>
        <v>43770</v>
      </c>
      <c r="BG72" s="113">
        <f t="shared" ref="BG72" si="863">EDATE(BF72,1)</f>
        <v>43800</v>
      </c>
      <c r="BH72" s="113">
        <f t="shared" ref="BH72" si="864">EDATE(BG72,1)</f>
        <v>43831</v>
      </c>
      <c r="BI72" s="113">
        <f t="shared" ref="BI72" si="865">EDATE(BH72,1)</f>
        <v>43862</v>
      </c>
      <c r="BJ72" s="113">
        <f t="shared" ref="BJ72" si="866">EDATE(BI72,1)</f>
        <v>43891</v>
      </c>
      <c r="BK72" s="113">
        <f t="shared" ref="BK72" si="867">EDATE(BJ72,1)</f>
        <v>43922</v>
      </c>
      <c r="BL72" s="113">
        <f t="shared" ref="BL72" si="868">EDATE(BK72,1)</f>
        <v>43952</v>
      </c>
      <c r="BM72" s="113">
        <f t="shared" ref="BM72" si="869">EDATE(BL72,1)</f>
        <v>43983</v>
      </c>
      <c r="BN72" s="113">
        <f t="shared" ref="BN72" si="870">EDATE(BM72,1)</f>
        <v>44013</v>
      </c>
      <c r="BO72" s="113">
        <f t="shared" ref="BO72" si="871">EDATE(BN72,1)</f>
        <v>44044</v>
      </c>
      <c r="BP72" s="113">
        <f t="shared" ref="BP72" si="872">EDATE(BO72,1)</f>
        <v>44075</v>
      </c>
      <c r="BQ72" s="113">
        <f t="shared" ref="BQ72" si="873">EDATE(BP72,1)</f>
        <v>44105</v>
      </c>
      <c r="BR72" s="113">
        <f t="shared" ref="BR72" si="874">EDATE(BQ72,1)</f>
        <v>44136</v>
      </c>
      <c r="BS72" s="113">
        <f t="shared" ref="BS72" si="875">EDATE(BR72,1)</f>
        <v>44166</v>
      </c>
      <c r="BT72" s="113">
        <f t="shared" ref="BT72" si="876">EDATE(BS72,1)</f>
        <v>44197</v>
      </c>
      <c r="BU72" s="113">
        <f t="shared" ref="BU72" si="877">EDATE(BT72,1)</f>
        <v>44228</v>
      </c>
      <c r="BV72" s="113">
        <f t="shared" ref="BV72" si="878">EDATE(BU72,1)</f>
        <v>44256</v>
      </c>
      <c r="BW72" s="113">
        <f t="shared" ref="BW72" si="879">EDATE(BV72,1)</f>
        <v>44287</v>
      </c>
      <c r="BX72" s="113">
        <f t="shared" ref="BX72" si="880">EDATE(BW72,1)</f>
        <v>44317</v>
      </c>
      <c r="BY72" s="113">
        <f t="shared" ref="BY72" si="881">EDATE(BX72,1)</f>
        <v>44348</v>
      </c>
      <c r="BZ72" s="113">
        <f t="shared" ref="BZ72" si="882">EDATE(BY72,1)</f>
        <v>44378</v>
      </c>
      <c r="CA72" s="113">
        <f t="shared" ref="CA72" si="883">EDATE(BZ72,1)</f>
        <v>44409</v>
      </c>
      <c r="CB72" s="113">
        <f t="shared" ref="CB72" si="884">EDATE(CA72,1)</f>
        <v>44440</v>
      </c>
      <c r="CC72" s="113">
        <f t="shared" ref="CC72" si="885">EDATE(CB72,1)</f>
        <v>44470</v>
      </c>
      <c r="CD72" s="113">
        <f t="shared" ref="CD72" si="886">EDATE(CC72,1)</f>
        <v>44501</v>
      </c>
      <c r="CE72" s="113">
        <f t="shared" ref="CE72" si="887">EDATE(CD72,1)</f>
        <v>44531</v>
      </c>
      <c r="CF72" s="113">
        <f t="shared" ref="CF72" si="888">EDATE(CE72,1)</f>
        <v>44562</v>
      </c>
      <c r="CG72" s="113">
        <f t="shared" ref="CG72" si="889">EDATE(CF72,1)</f>
        <v>44593</v>
      </c>
      <c r="CH72" s="113">
        <f t="shared" ref="CH72" si="890">EDATE(CG72,1)</f>
        <v>44621</v>
      </c>
      <c r="CI72" s="113">
        <f t="shared" ref="CI72" si="891">EDATE(CH72,1)</f>
        <v>44652</v>
      </c>
      <c r="CJ72" s="113">
        <f t="shared" ref="CJ72" si="892">EDATE(CI72,1)</f>
        <v>44682</v>
      </c>
      <c r="CK72" s="113">
        <f t="shared" ref="CK72" si="893">EDATE(CJ72,1)</f>
        <v>44713</v>
      </c>
      <c r="CL72" s="113">
        <f t="shared" ref="CL72" si="894">EDATE(CK72,1)</f>
        <v>44743</v>
      </c>
      <c r="CM72" s="113">
        <f t="shared" ref="CM72" si="895">EDATE(CL72,1)</f>
        <v>44774</v>
      </c>
      <c r="CN72" s="113">
        <f t="shared" ref="CN72" si="896">EDATE(CM72,1)</f>
        <v>44805</v>
      </c>
      <c r="CO72" s="113">
        <f t="shared" ref="CO72" si="897">EDATE(CN72,1)</f>
        <v>44835</v>
      </c>
    </row>
    <row r="73" spans="1:93" x14ac:dyDescent="0.15">
      <c r="C73" t="s">
        <v>49</v>
      </c>
      <c r="D73" s="114">
        <v>24822.720000000001</v>
      </c>
      <c r="E73" s="114">
        <v>24822.720000000001</v>
      </c>
      <c r="F73" s="114">
        <v>24822.720000000001</v>
      </c>
      <c r="G73" s="114">
        <v>24822.720000000001</v>
      </c>
      <c r="H73" s="114">
        <v>24822.720000000001</v>
      </c>
      <c r="I73" s="114">
        <v>24822.720000000001</v>
      </c>
      <c r="J73" s="114">
        <v>24822.720000000001</v>
      </c>
      <c r="K73" s="114">
        <v>24822.720000000001</v>
      </c>
      <c r="L73" s="114">
        <v>24822.720000000001</v>
      </c>
      <c r="M73" s="114">
        <v>24822.720000000001</v>
      </c>
      <c r="N73" s="114">
        <v>24822.720000000001</v>
      </c>
      <c r="O73" s="114">
        <v>24822.720000000001</v>
      </c>
      <c r="P73" s="114">
        <v>26063.856000000003</v>
      </c>
      <c r="Q73" s="114">
        <v>26063.856000000003</v>
      </c>
      <c r="R73" s="114">
        <v>26063.856000000003</v>
      </c>
      <c r="S73" s="114">
        <v>26063.856000000003</v>
      </c>
      <c r="T73" s="114">
        <v>26063.856000000003</v>
      </c>
      <c r="U73" s="114">
        <v>26063.856000000003</v>
      </c>
      <c r="V73" s="114">
        <v>26063.856000000003</v>
      </c>
      <c r="W73" s="114">
        <v>26063.856000000003</v>
      </c>
      <c r="X73" s="114">
        <v>26063.856000000003</v>
      </c>
      <c r="Y73" s="114">
        <v>26063.856000000003</v>
      </c>
      <c r="Z73" s="114">
        <v>26063.856000000003</v>
      </c>
      <c r="AA73" s="114">
        <v>26063.856000000003</v>
      </c>
      <c r="AB73" s="114">
        <v>28670.241600000008</v>
      </c>
      <c r="AC73" s="114">
        <v>28670.241600000008</v>
      </c>
      <c r="AD73" s="114">
        <v>28670.241600000008</v>
      </c>
      <c r="AE73" s="114">
        <v>28670.241600000008</v>
      </c>
      <c r="AF73" s="114">
        <v>28670.241600000008</v>
      </c>
      <c r="AG73" s="114">
        <v>28670.241600000001</v>
      </c>
      <c r="AH73" s="114">
        <v>28670.241600000001</v>
      </c>
      <c r="AI73" s="114">
        <v>28670.241600000001</v>
      </c>
      <c r="AJ73" s="114">
        <v>28670.241600000001</v>
      </c>
      <c r="AK73" s="114">
        <v>28670.241600000001</v>
      </c>
      <c r="AL73" s="114">
        <v>28670.241600000001</v>
      </c>
      <c r="AM73" s="114">
        <v>28670.241600000001</v>
      </c>
      <c r="AN73" s="114">
        <v>28670.241600000001</v>
      </c>
      <c r="AO73" s="114">
        <v>28670.241600000001</v>
      </c>
      <c r="AP73" s="114">
        <v>28670.241600000001</v>
      </c>
      <c r="AQ73" s="114">
        <v>28670.241600000001</v>
      </c>
      <c r="AR73" s="114">
        <v>28670.241600000001</v>
      </c>
      <c r="AS73" s="114">
        <v>28670.241600000001</v>
      </c>
      <c r="AT73" s="114">
        <v>28670.241600000001</v>
      </c>
      <c r="AU73" s="114">
        <v>28670.241600000001</v>
      </c>
      <c r="AV73" s="114">
        <v>28670.241600000001</v>
      </c>
      <c r="AW73" s="114">
        <v>28670.241600000001</v>
      </c>
      <c r="AX73" s="114">
        <v>28670.241600000001</v>
      </c>
      <c r="AY73" s="114">
        <v>28670.241600000001</v>
      </c>
      <c r="AZ73" s="114">
        <v>28670.241600000001</v>
      </c>
      <c r="BA73" s="114">
        <v>28670.241600000001</v>
      </c>
      <c r="BB73" s="114">
        <v>28670.241600000001</v>
      </c>
      <c r="BC73" s="114">
        <v>28670.241600000001</v>
      </c>
      <c r="BD73" s="114">
        <v>28670.241600000001</v>
      </c>
      <c r="BE73" s="114">
        <v>28670.241600000001</v>
      </c>
      <c r="BF73" s="114">
        <v>28670.241600000001</v>
      </c>
      <c r="BG73" s="114">
        <v>28670.241600000001</v>
      </c>
      <c r="BH73" s="114">
        <v>28670.241600000001</v>
      </c>
      <c r="BI73" s="114">
        <v>28670.241600000001</v>
      </c>
      <c r="BJ73" s="114">
        <v>28670.241600000001</v>
      </c>
      <c r="BK73" s="114">
        <v>28670.241600000001</v>
      </c>
      <c r="BL73" s="114">
        <v>28670.241600000001</v>
      </c>
      <c r="BM73" s="114">
        <v>28670.241600000001</v>
      </c>
      <c r="BN73" s="114">
        <v>28670.241600000001</v>
      </c>
      <c r="BO73" s="114">
        <v>28670.241600000001</v>
      </c>
      <c r="BP73" s="114">
        <v>28670.241600000001</v>
      </c>
      <c r="BQ73" s="114">
        <v>28670.241600000001</v>
      </c>
      <c r="BR73" s="114">
        <v>28670.241600000001</v>
      </c>
      <c r="BS73" s="114">
        <v>28670.241600000001</v>
      </c>
      <c r="BT73" s="114">
        <v>28670.241600000001</v>
      </c>
      <c r="BU73" s="114">
        <v>28670.241600000001</v>
      </c>
      <c r="BV73" s="114">
        <v>28670.241600000001</v>
      </c>
      <c r="BW73" s="114">
        <v>28670.241600000001</v>
      </c>
      <c r="BX73" s="114">
        <v>28670.241600000001</v>
      </c>
      <c r="BY73" s="114">
        <v>28670.241600000001</v>
      </c>
      <c r="BZ73" s="114">
        <v>28670.241600000001</v>
      </c>
      <c r="CA73" s="114">
        <v>28670.241600000001</v>
      </c>
      <c r="CB73" s="114">
        <v>28670.241600000001</v>
      </c>
      <c r="CC73" s="114">
        <v>28670.241600000001</v>
      </c>
      <c r="CD73" s="114">
        <v>28670.241600000001</v>
      </c>
      <c r="CE73" s="114">
        <v>28670.241600000001</v>
      </c>
      <c r="CF73" s="114">
        <v>28670.241600000001</v>
      </c>
      <c r="CG73" s="114">
        <v>28670.241600000001</v>
      </c>
      <c r="CH73" s="114">
        <v>28670.241600000001</v>
      </c>
      <c r="CI73" s="114">
        <v>28670.241600000001</v>
      </c>
      <c r="CJ73" s="114">
        <v>28670.241600000001</v>
      </c>
      <c r="CK73" s="114">
        <v>28670.241600000001</v>
      </c>
      <c r="CL73" s="114">
        <v>28670.241600000001</v>
      </c>
      <c r="CM73" s="114">
        <v>28670.241600000001</v>
      </c>
      <c r="CN73" s="114">
        <v>28670.241600000001</v>
      </c>
      <c r="CO73" s="114">
        <v>28670.241600000001</v>
      </c>
    </row>
    <row r="75" spans="1:93" x14ac:dyDescent="0.15">
      <c r="B75" t="s">
        <v>216</v>
      </c>
      <c r="C75" s="2" t="s">
        <v>183</v>
      </c>
      <c r="D75" s="113">
        <f>D72</f>
        <v>42125</v>
      </c>
      <c r="E75" s="113">
        <f>EDATE(D75,1)</f>
        <v>42156</v>
      </c>
      <c r="F75" s="113">
        <f t="shared" ref="F75" si="898">EDATE(E75,1)</f>
        <v>42186</v>
      </c>
      <c r="G75" s="113">
        <f t="shared" ref="G75" si="899">EDATE(F75,1)</f>
        <v>42217</v>
      </c>
      <c r="H75" s="113">
        <f t="shared" ref="H75" si="900">EDATE(G75,1)</f>
        <v>42248</v>
      </c>
      <c r="I75" s="113">
        <f t="shared" ref="I75" si="901">EDATE(H75,1)</f>
        <v>42278</v>
      </c>
      <c r="J75" s="113">
        <f t="shared" ref="J75" si="902">EDATE(I75,1)</f>
        <v>42309</v>
      </c>
      <c r="K75" s="113">
        <f t="shared" ref="K75" si="903">EDATE(J75,1)</f>
        <v>42339</v>
      </c>
      <c r="L75" s="113">
        <f t="shared" ref="L75" si="904">EDATE(K75,1)</f>
        <v>42370</v>
      </c>
      <c r="M75" s="113">
        <f t="shared" ref="M75" si="905">EDATE(L75,1)</f>
        <v>42401</v>
      </c>
      <c r="N75" s="113">
        <f t="shared" ref="N75" si="906">EDATE(M75,1)</f>
        <v>42430</v>
      </c>
      <c r="O75" s="113">
        <f t="shared" ref="O75" si="907">EDATE(N75,1)</f>
        <v>42461</v>
      </c>
      <c r="P75" s="113">
        <f t="shared" ref="P75" si="908">EDATE(O75,1)</f>
        <v>42491</v>
      </c>
      <c r="Q75" s="113">
        <f t="shared" ref="Q75" si="909">EDATE(P75,1)</f>
        <v>42522</v>
      </c>
      <c r="R75" s="113">
        <f t="shared" ref="R75" si="910">EDATE(Q75,1)</f>
        <v>42552</v>
      </c>
      <c r="S75" s="113">
        <f t="shared" ref="S75" si="911">EDATE(R75,1)</f>
        <v>42583</v>
      </c>
      <c r="T75" s="113">
        <f t="shared" ref="T75" si="912">EDATE(S75,1)</f>
        <v>42614</v>
      </c>
      <c r="U75" s="113">
        <f t="shared" ref="U75" si="913">EDATE(T75,1)</f>
        <v>42644</v>
      </c>
      <c r="V75" s="113">
        <f t="shared" ref="V75" si="914">EDATE(U75,1)</f>
        <v>42675</v>
      </c>
      <c r="W75" s="113">
        <f t="shared" ref="W75" si="915">EDATE(V75,1)</f>
        <v>42705</v>
      </c>
      <c r="X75" s="113">
        <f t="shared" ref="X75" si="916">EDATE(W75,1)</f>
        <v>42736</v>
      </c>
      <c r="Y75" s="113">
        <f t="shared" ref="Y75" si="917">EDATE(X75,1)</f>
        <v>42767</v>
      </c>
      <c r="Z75" s="113">
        <f t="shared" ref="Z75" si="918">EDATE(Y75,1)</f>
        <v>42795</v>
      </c>
      <c r="AA75" s="113">
        <f t="shared" ref="AA75" si="919">EDATE(Z75,1)</f>
        <v>42826</v>
      </c>
      <c r="AB75" s="113">
        <f t="shared" ref="AB75" si="920">EDATE(AA75,1)</f>
        <v>42856</v>
      </c>
      <c r="AC75" s="113">
        <f t="shared" ref="AC75" si="921">EDATE(AB75,1)</f>
        <v>42887</v>
      </c>
      <c r="AD75" s="113">
        <f t="shared" ref="AD75" si="922">EDATE(AC75,1)</f>
        <v>42917</v>
      </c>
      <c r="AE75" s="113">
        <f t="shared" ref="AE75" si="923">EDATE(AD75,1)</f>
        <v>42948</v>
      </c>
      <c r="AF75" s="113">
        <f t="shared" ref="AF75" si="924">EDATE(AE75,1)</f>
        <v>42979</v>
      </c>
      <c r="AG75" s="113">
        <f t="shared" ref="AG75" si="925">EDATE(AF75,1)</f>
        <v>43009</v>
      </c>
      <c r="AH75" s="113">
        <f t="shared" ref="AH75" si="926">EDATE(AG75,1)</f>
        <v>43040</v>
      </c>
      <c r="AI75" s="113">
        <f t="shared" ref="AI75" si="927">EDATE(AH75,1)</f>
        <v>43070</v>
      </c>
      <c r="AJ75" s="113">
        <f t="shared" ref="AJ75" si="928">EDATE(AI75,1)</f>
        <v>43101</v>
      </c>
      <c r="AK75" s="113">
        <f t="shared" ref="AK75" si="929">EDATE(AJ75,1)</f>
        <v>43132</v>
      </c>
      <c r="AL75" s="113">
        <f t="shared" ref="AL75" si="930">EDATE(AK75,1)</f>
        <v>43160</v>
      </c>
      <c r="AM75" s="113">
        <f t="shared" ref="AM75" si="931">EDATE(AL75,1)</f>
        <v>43191</v>
      </c>
      <c r="AN75" s="113">
        <f t="shared" ref="AN75" si="932">EDATE(AM75,1)</f>
        <v>43221</v>
      </c>
      <c r="AO75" s="113">
        <f t="shared" ref="AO75" si="933">EDATE(AN75,1)</f>
        <v>43252</v>
      </c>
      <c r="AP75" s="113">
        <f t="shared" ref="AP75" si="934">EDATE(AO75,1)</f>
        <v>43282</v>
      </c>
      <c r="AQ75" s="113">
        <f t="shared" ref="AQ75" si="935">EDATE(AP75,1)</f>
        <v>43313</v>
      </c>
      <c r="AR75" s="113">
        <f t="shared" ref="AR75" si="936">EDATE(AQ75,1)</f>
        <v>43344</v>
      </c>
      <c r="AS75" s="113">
        <f t="shared" ref="AS75" si="937">EDATE(AR75,1)</f>
        <v>43374</v>
      </c>
      <c r="AT75" s="113">
        <f t="shared" ref="AT75" si="938">EDATE(AS75,1)</f>
        <v>43405</v>
      </c>
      <c r="AU75" s="113">
        <f t="shared" ref="AU75" si="939">EDATE(AT75,1)</f>
        <v>43435</v>
      </c>
      <c r="AV75" s="113">
        <f t="shared" ref="AV75" si="940">EDATE(AU75,1)</f>
        <v>43466</v>
      </c>
      <c r="AW75" s="113">
        <f t="shared" ref="AW75" si="941">EDATE(AV75,1)</f>
        <v>43497</v>
      </c>
      <c r="AX75" s="113">
        <f t="shared" ref="AX75" si="942">EDATE(AW75,1)</f>
        <v>43525</v>
      </c>
      <c r="AY75" s="113">
        <f t="shared" ref="AY75" si="943">EDATE(AX75,1)</f>
        <v>43556</v>
      </c>
      <c r="AZ75" s="113">
        <f t="shared" ref="AZ75" si="944">EDATE(AY75,1)</f>
        <v>43586</v>
      </c>
      <c r="BA75" s="113">
        <f t="shared" ref="BA75" si="945">EDATE(AZ75,1)</f>
        <v>43617</v>
      </c>
      <c r="BB75" s="113">
        <f t="shared" ref="BB75" si="946">EDATE(BA75,1)</f>
        <v>43647</v>
      </c>
      <c r="BC75" s="113">
        <f t="shared" ref="BC75" si="947">EDATE(BB75,1)</f>
        <v>43678</v>
      </c>
      <c r="BD75" s="113">
        <f t="shared" ref="BD75" si="948">EDATE(BC75,1)</f>
        <v>43709</v>
      </c>
      <c r="BE75" s="113">
        <f t="shared" ref="BE75" si="949">EDATE(BD75,1)</f>
        <v>43739</v>
      </c>
      <c r="BF75" s="113">
        <f t="shared" ref="BF75" si="950">EDATE(BE75,1)</f>
        <v>43770</v>
      </c>
      <c r="BG75" s="113">
        <f t="shared" ref="BG75" si="951">EDATE(BF75,1)</f>
        <v>43800</v>
      </c>
      <c r="BH75" s="113">
        <f t="shared" ref="BH75" si="952">EDATE(BG75,1)</f>
        <v>43831</v>
      </c>
      <c r="BI75" s="113">
        <f t="shared" ref="BI75" si="953">EDATE(BH75,1)</f>
        <v>43862</v>
      </c>
      <c r="BJ75" s="113">
        <f t="shared" ref="BJ75" si="954">EDATE(BI75,1)</f>
        <v>43891</v>
      </c>
      <c r="BK75" s="113">
        <f t="shared" ref="BK75" si="955">EDATE(BJ75,1)</f>
        <v>43922</v>
      </c>
      <c r="BL75" s="113">
        <f t="shared" ref="BL75" si="956">EDATE(BK75,1)</f>
        <v>43952</v>
      </c>
      <c r="BM75" s="113">
        <f t="shared" ref="BM75" si="957">EDATE(BL75,1)</f>
        <v>43983</v>
      </c>
      <c r="BN75" s="113">
        <f t="shared" ref="BN75" si="958">EDATE(BM75,1)</f>
        <v>44013</v>
      </c>
      <c r="BO75" s="113">
        <f t="shared" ref="BO75" si="959">EDATE(BN75,1)</f>
        <v>44044</v>
      </c>
      <c r="BP75" s="113">
        <f t="shared" ref="BP75" si="960">EDATE(BO75,1)</f>
        <v>44075</v>
      </c>
      <c r="BQ75" s="113">
        <f t="shared" ref="BQ75" si="961">EDATE(BP75,1)</f>
        <v>44105</v>
      </c>
      <c r="BR75" s="113">
        <f t="shared" ref="BR75" si="962">EDATE(BQ75,1)</f>
        <v>44136</v>
      </c>
      <c r="BS75" s="113">
        <f t="shared" ref="BS75" si="963">EDATE(BR75,1)</f>
        <v>44166</v>
      </c>
      <c r="BT75" s="113">
        <f t="shared" ref="BT75" si="964">EDATE(BS75,1)</f>
        <v>44197</v>
      </c>
      <c r="BU75" s="113">
        <f t="shared" ref="BU75" si="965">EDATE(BT75,1)</f>
        <v>44228</v>
      </c>
      <c r="BV75" s="113">
        <f t="shared" ref="BV75" si="966">EDATE(BU75,1)</f>
        <v>44256</v>
      </c>
      <c r="BW75" s="113">
        <f t="shared" ref="BW75" si="967">EDATE(BV75,1)</f>
        <v>44287</v>
      </c>
      <c r="BX75" s="113">
        <f t="shared" ref="BX75" si="968">EDATE(BW75,1)</f>
        <v>44317</v>
      </c>
      <c r="BY75" s="113">
        <f t="shared" ref="BY75" si="969">EDATE(BX75,1)</f>
        <v>44348</v>
      </c>
      <c r="BZ75" s="113">
        <f t="shared" ref="BZ75" si="970">EDATE(BY75,1)</f>
        <v>44378</v>
      </c>
      <c r="CA75" s="113">
        <f t="shared" ref="CA75" si="971">EDATE(BZ75,1)</f>
        <v>44409</v>
      </c>
      <c r="CB75" s="113">
        <f t="shared" ref="CB75" si="972">EDATE(CA75,1)</f>
        <v>44440</v>
      </c>
      <c r="CC75" s="113">
        <f t="shared" ref="CC75" si="973">EDATE(CB75,1)</f>
        <v>44470</v>
      </c>
      <c r="CD75" s="113">
        <f t="shared" ref="CD75" si="974">EDATE(CC75,1)</f>
        <v>44501</v>
      </c>
      <c r="CE75" s="113">
        <f t="shared" ref="CE75" si="975">EDATE(CD75,1)</f>
        <v>44531</v>
      </c>
      <c r="CF75" s="113">
        <f t="shared" ref="CF75" si="976">EDATE(CE75,1)</f>
        <v>44562</v>
      </c>
      <c r="CG75" s="113">
        <f t="shared" ref="CG75" si="977">EDATE(CF75,1)</f>
        <v>44593</v>
      </c>
      <c r="CH75" s="113">
        <f t="shared" ref="CH75" si="978">EDATE(CG75,1)</f>
        <v>44621</v>
      </c>
      <c r="CI75" s="113">
        <f t="shared" ref="CI75" si="979">EDATE(CH75,1)</f>
        <v>44652</v>
      </c>
      <c r="CJ75" s="113">
        <f t="shared" ref="CJ75" si="980">EDATE(CI75,1)</f>
        <v>44682</v>
      </c>
      <c r="CK75" s="113">
        <f t="shared" ref="CK75" si="981">EDATE(CJ75,1)</f>
        <v>44713</v>
      </c>
      <c r="CL75" s="113">
        <f t="shared" ref="CL75" si="982">EDATE(CK75,1)</f>
        <v>44743</v>
      </c>
      <c r="CM75" s="113">
        <f t="shared" ref="CM75" si="983">EDATE(CL75,1)</f>
        <v>44774</v>
      </c>
      <c r="CN75" s="113">
        <f t="shared" ref="CN75" si="984">EDATE(CM75,1)</f>
        <v>44805</v>
      </c>
      <c r="CO75" s="113">
        <f t="shared" ref="CO75" si="985">EDATE(CN75,1)</f>
        <v>44835</v>
      </c>
    </row>
    <row r="76" spans="1:93" x14ac:dyDescent="0.15">
      <c r="C76" t="s">
        <v>254</v>
      </c>
      <c r="D76" s="128">
        <f ca="1">IF(YEAR(D75)=YEAR($D$69),IF(MONTH(D75)=12,SUM(OFFSET(D73,0,(MONTH($D$69)-12)):D73),0),0)</f>
        <v>0</v>
      </c>
      <c r="E76" s="128">
        <f ca="1">IF(YEAR(E75)=YEAR($D$69),IF(MONTH(E75)=12,SUM(OFFSET(E73,0,(MONTH($D$69)-12)):E73),0),0)</f>
        <v>0</v>
      </c>
      <c r="F76" s="128">
        <f ca="1">IF(YEAR(F75)=YEAR($D$69),IF(MONTH(F75)=12,SUM(OFFSET(F73,0,(MONTH($D$69)-12)):F73),0),0)</f>
        <v>0</v>
      </c>
      <c r="G76" s="128">
        <f ca="1">IF(YEAR(G75)=YEAR($D$69),IF(MONTH(G75)=12,SUM(OFFSET(G73,0,(MONTH($D$69)-12)):G73),0),0)</f>
        <v>0</v>
      </c>
      <c r="H76" s="128">
        <f ca="1">IF(YEAR(H75)=YEAR($D$69),IF(MONTH(H75)=12,SUM(OFFSET(H73,0,(MONTH($D$69)-12)):H73),0),0)</f>
        <v>0</v>
      </c>
      <c r="I76" s="128">
        <f ca="1">IF(YEAR(I75)=YEAR($D$69),IF(MONTH(I75)=12,SUM(OFFSET(I73,0,(MONTH($D$69)-12)):I73),0),0)</f>
        <v>0</v>
      </c>
      <c r="J76" s="128">
        <f ca="1">IF(YEAR(J75)=YEAR($D$69),IF(MONTH(J75)=12,SUM(OFFSET(J73,0,(MONTH($D$69)-12)):J73),0),0)</f>
        <v>0</v>
      </c>
      <c r="K76" s="128">
        <f ca="1">IF(YEAR(K75)=YEAR($D$69),IF(MONTH(K75)=12,SUM(OFFSET(K73,0,(MONTH($D$69)-12)):K73),0),0)</f>
        <v>198581.76000000001</v>
      </c>
      <c r="L76" s="128">
        <f ca="1">IF(YEAR(L75)=YEAR($D$69),IF(MONTH(L75)=12,SUM(OFFSET(L73,0,(MONTH($D$69)-12)):L73),0),0)</f>
        <v>0</v>
      </c>
      <c r="M76" s="128">
        <f ca="1">IF(YEAR(M75)=YEAR($D$69),IF(MONTH(M75)=12,SUM(OFFSET(M73,0,(MONTH($D$69)-12)):M73),0),0)</f>
        <v>0</v>
      </c>
      <c r="N76" s="128">
        <f ca="1">IF(YEAR(N75)=YEAR($D$69),IF(MONTH(N75)=12,SUM(OFFSET(N73,0,(MONTH($D$69)-12)):N73),0),0)</f>
        <v>0</v>
      </c>
      <c r="O76" s="128">
        <f ca="1">IF(YEAR(O75)=YEAR($D$69),IF(MONTH(O75)=12,SUM(OFFSET(O73,0,(MONTH($D$69)-12)):O73),0),0)</f>
        <v>0</v>
      </c>
      <c r="P76" s="128">
        <f ca="1">IF(YEAR(P75)=YEAR($D$69),IF(MONTH(P75)=12,SUM(OFFSET(P73,0,(MONTH($D$69)-12)):P73),0),0)</f>
        <v>0</v>
      </c>
      <c r="Q76" s="128">
        <f ca="1">IF(YEAR(Q75)=YEAR($D$69),IF(MONTH(Q75)=12,SUM(OFFSET(Q73,0,(MONTH($D$69)-12)):Q73),0),0)</f>
        <v>0</v>
      </c>
      <c r="R76" s="128">
        <f ca="1">IF(YEAR(R75)=YEAR($D$69),IF(MONTH(R75)=12,SUM(OFFSET(R73,0,(MONTH($D$69)-12)):R73),0),0)</f>
        <v>0</v>
      </c>
      <c r="S76" s="128">
        <f ca="1">IF(YEAR(S75)=YEAR($D$69),IF(MONTH(S75)=12,SUM(OFFSET(S73,0,(MONTH($D$69)-12)):S73),0),0)</f>
        <v>0</v>
      </c>
      <c r="T76" s="128">
        <f ca="1">IF(YEAR(T75)=YEAR($D$69),IF(MONTH(T75)=12,SUM(OFFSET(T73,0,(MONTH($D$69)-12)):T73),0),0)</f>
        <v>0</v>
      </c>
      <c r="U76" s="128">
        <f ca="1">IF(YEAR(U75)=YEAR($D$69),IF(MONTH(U75)=12,SUM(OFFSET(U73,0,(MONTH($D$69)-12)):U73),0),0)</f>
        <v>0</v>
      </c>
      <c r="V76" s="128">
        <f ca="1">IF(YEAR(V75)=YEAR($D$69),IF(MONTH(V75)=12,SUM(OFFSET(V73,0,(MONTH($D$69)-12)):V73),0),0)</f>
        <v>0</v>
      </c>
      <c r="W76" s="128">
        <f ca="1">IF(YEAR(W75)=YEAR($D$69),IF(MONTH(W75)=12,SUM(OFFSET(W73,0,(MONTH($D$69)-12)):W73),0),0)</f>
        <v>0</v>
      </c>
      <c r="X76" s="128">
        <f ca="1">IF(YEAR(X75)=YEAR($D$69),IF(MONTH(X75)=12,SUM(OFFSET(X73,0,(MONTH($D$69)-12)):X73),0),0)</f>
        <v>0</v>
      </c>
      <c r="Y76" s="128">
        <f ca="1">IF(YEAR(Y75)=YEAR($D$69),IF(MONTH(Y75)=12,SUM(OFFSET(Y73,0,(MONTH($D$69)-12)):Y73),0),0)</f>
        <v>0</v>
      </c>
      <c r="Z76" s="128">
        <f ca="1">IF(YEAR(Z75)=YEAR($D$69),IF(MONTH(Z75)=12,SUM(OFFSET(Z73,0,(MONTH($D$69)-12)):Z73),0),0)</f>
        <v>0</v>
      </c>
      <c r="AA76" s="128">
        <f ca="1">IF(YEAR(AA75)=YEAR($D$69),IF(MONTH(AA75)=12,SUM(OFFSET(AA73,0,(MONTH($D$69)-12)):AA73),0),0)</f>
        <v>0</v>
      </c>
      <c r="AB76" s="128">
        <f ca="1">IF(YEAR(AB75)=YEAR($D$69),IF(MONTH(AB75)=12,SUM(OFFSET(AB73,0,(MONTH($D$69)-12)):AB73),0),0)</f>
        <v>0</v>
      </c>
      <c r="AC76" s="128">
        <f ca="1">IF(YEAR(AC75)=YEAR($D$69),IF(MONTH(AC75)=12,SUM(OFFSET(AC73,0,(MONTH($D$69)-12)):AC73),0),0)</f>
        <v>0</v>
      </c>
      <c r="AD76" s="128">
        <f ca="1">IF(YEAR(AD75)=YEAR($D$69),IF(MONTH(AD75)=12,SUM(OFFSET(AD73,0,(MONTH($D$69)-12)):AD73),0),0)</f>
        <v>0</v>
      </c>
      <c r="AE76" s="128">
        <f ca="1">IF(YEAR(AE75)=YEAR($D$69),IF(MONTH(AE75)=12,SUM(OFFSET(AE73,0,(MONTH($D$69)-12)):AE73),0),0)</f>
        <v>0</v>
      </c>
      <c r="AF76" s="128">
        <f ca="1">IF(YEAR(AF75)=YEAR($D$69),IF(MONTH(AF75)=12,SUM(OFFSET(AF73,0,(MONTH($D$69)-12)):AF73),0),0)</f>
        <v>0</v>
      </c>
      <c r="AG76" s="128">
        <f ca="1">IF(YEAR(AG75)=YEAR($D$69),IF(MONTH(AG75)=12,SUM(OFFSET(AG73,0,(MONTH($D$69)-12)):AG73),0),0)</f>
        <v>0</v>
      </c>
      <c r="AH76" s="128">
        <f ca="1">IF(YEAR(AH75)=YEAR($D$69),IF(MONTH(AH75)=12,SUM(OFFSET(AH73,0,(MONTH($D$69)-12)):AH73),0),0)</f>
        <v>0</v>
      </c>
      <c r="AI76" s="128">
        <f ca="1">IF(YEAR(AI75)=YEAR($D$69),IF(MONTH(AI75)=12,SUM(OFFSET(AI73,0,(MONTH($D$69)-12)):AI73),0),0)</f>
        <v>0</v>
      </c>
      <c r="AJ76" s="128">
        <f ca="1">IF(YEAR(AJ75)=YEAR($D$69),IF(MONTH(AJ75)=12,SUM(OFFSET(AJ73,0,(MONTH($D$69)-12)):AJ73),0),0)</f>
        <v>0</v>
      </c>
      <c r="AK76" s="128">
        <f ca="1">IF(YEAR(AK75)=YEAR($D$69),IF(MONTH(AK75)=12,SUM(OFFSET(AK73,0,(MONTH($D$69)-12)):AK73),0),0)</f>
        <v>0</v>
      </c>
      <c r="AL76" s="128">
        <f ca="1">IF(YEAR(AL75)=YEAR($D$69),IF(MONTH(AL75)=12,SUM(OFFSET(AL73,0,(MONTH($D$69)-12)):AL73),0),0)</f>
        <v>0</v>
      </c>
      <c r="AM76" s="128">
        <f ca="1">IF(YEAR(AM75)=YEAR($D$69),IF(MONTH(AM75)=12,SUM(OFFSET(AM73,0,(MONTH($D$69)-12)):AM73),0),0)</f>
        <v>0</v>
      </c>
      <c r="AN76" s="128">
        <f ca="1">IF(YEAR(AN75)=YEAR($D$69),IF(MONTH(AN75)=12,SUM(OFFSET(AN73,0,(MONTH($D$69)-12)):AN73),0),0)</f>
        <v>0</v>
      </c>
      <c r="AO76" s="128">
        <f ca="1">IF(YEAR(AO75)=YEAR($D$69),IF(MONTH(AO75)=12,SUM(OFFSET(AO73,0,(MONTH($D$69)-12)):AO73),0),0)</f>
        <v>0</v>
      </c>
      <c r="AP76" s="128">
        <f ca="1">IF(YEAR(AP75)=YEAR($D$69),IF(MONTH(AP75)=12,SUM(OFFSET(AP73,0,(MONTH($D$69)-12)):AP73),0),0)</f>
        <v>0</v>
      </c>
      <c r="AQ76" s="128">
        <f ca="1">IF(YEAR(AQ75)=YEAR($D$69),IF(MONTH(AQ75)=12,SUM(OFFSET(AQ73,0,(MONTH($D$69)-12)):AQ73),0),0)</f>
        <v>0</v>
      </c>
      <c r="AR76" s="128">
        <f ca="1">IF(YEAR(AR75)=YEAR($D$69),IF(MONTH(AR75)=12,SUM(OFFSET(AR73,0,(MONTH($D$69)-12)):AR73),0),0)</f>
        <v>0</v>
      </c>
      <c r="AS76" s="128">
        <f ca="1">IF(YEAR(AS75)=YEAR($D$69),IF(MONTH(AS75)=12,SUM(OFFSET(AS73,0,(MONTH($D$69)-12)):AS73),0),0)</f>
        <v>0</v>
      </c>
      <c r="AT76" s="128">
        <f ca="1">IF(YEAR(AT75)=YEAR($D$69),IF(MONTH(AT75)=12,SUM(OFFSET(AT73,0,(MONTH($D$69)-12)):AT73),0),0)</f>
        <v>0</v>
      </c>
      <c r="AU76" s="128">
        <f ca="1">IF(YEAR(AU75)=YEAR($D$69),IF(MONTH(AU75)=12,SUM(OFFSET(AU73,0,(MONTH($D$69)-12)):AU73),0),0)</f>
        <v>0</v>
      </c>
      <c r="AV76" s="128">
        <f ca="1">IF(YEAR(AV75)=YEAR($D$69),IF(MONTH(AV75)=12,SUM(OFFSET(AV73,0,(MONTH($D$69)-12)):AV73),0),0)</f>
        <v>0</v>
      </c>
      <c r="AW76" s="128">
        <f ca="1">IF(YEAR(AW75)=YEAR($D$69),IF(MONTH(AW75)=12,SUM(OFFSET(AW73,0,(MONTH($D$69)-12)):AW73),0),0)</f>
        <v>0</v>
      </c>
      <c r="AX76" s="128">
        <f ca="1">IF(YEAR(AX75)=YEAR($D$69),IF(MONTH(AX75)=12,SUM(OFFSET(AX73,0,(MONTH($D$69)-12)):AX73),0),0)</f>
        <v>0</v>
      </c>
      <c r="AY76" s="128">
        <f ca="1">IF(YEAR(AY75)=YEAR($D$69),IF(MONTH(AY75)=12,SUM(OFFSET(AY73,0,(MONTH($D$69)-12)):AY73),0),0)</f>
        <v>0</v>
      </c>
      <c r="AZ76" s="128">
        <f ca="1">IF(YEAR(AZ75)=YEAR($D$69),IF(MONTH(AZ75)=12,SUM(OFFSET(AZ73,0,(MONTH($D$69)-12)):AZ73),0),0)</f>
        <v>0</v>
      </c>
      <c r="BA76" s="128">
        <f ca="1">IF(YEAR(BA75)=YEAR($D$69),IF(MONTH(BA75)=12,SUM(OFFSET(BA73,0,(MONTH($D$69)-12)):BA73),0),0)</f>
        <v>0</v>
      </c>
      <c r="BB76" s="128">
        <f ca="1">IF(YEAR(BB75)=YEAR($D$69),IF(MONTH(BB75)=12,SUM(OFFSET(BB73,0,(MONTH($D$69)-12)):BB73),0),0)</f>
        <v>0</v>
      </c>
      <c r="BC76" s="128">
        <f ca="1">IF(YEAR(BC75)=YEAR($D$69),IF(MONTH(BC75)=12,SUM(OFFSET(BC73,0,(MONTH($D$69)-12)):BC73),0),0)</f>
        <v>0</v>
      </c>
      <c r="BD76" s="128">
        <f ca="1">IF(YEAR(BD75)=YEAR($D$69),IF(MONTH(BD75)=12,SUM(OFFSET(BD73,0,(MONTH($D$69)-12)):BD73),0),0)</f>
        <v>0</v>
      </c>
      <c r="BE76" s="128">
        <f ca="1">IF(YEAR(BE75)=YEAR($D$69),IF(MONTH(BE75)=12,SUM(OFFSET(BE73,0,(MONTH($D$69)-12)):BE73),0),0)</f>
        <v>0</v>
      </c>
      <c r="BF76" s="128">
        <f ca="1">IF(YEAR(BF75)=YEAR($D$69),IF(MONTH(BF75)=12,SUM(OFFSET(BF73,0,(MONTH($D$69)-12)):BF73),0),0)</f>
        <v>0</v>
      </c>
      <c r="BG76" s="128">
        <f ca="1">IF(YEAR(BG75)=YEAR($D$69),IF(MONTH(BG75)=12,SUM(OFFSET(BG73,0,(MONTH($D$69)-12)):BG73),0),0)</f>
        <v>0</v>
      </c>
      <c r="BH76" s="128">
        <f ca="1">IF(YEAR(BH75)=YEAR($D$69),IF(MONTH(BH75)=12,SUM(OFFSET(BH73,0,(MONTH($D$69)-12)):BH73),0),0)</f>
        <v>0</v>
      </c>
      <c r="BI76" s="128">
        <f ca="1">IF(YEAR(BI75)=YEAR($D$69),IF(MONTH(BI75)=12,SUM(OFFSET(BI73,0,(MONTH($D$69)-12)):BI73),0),0)</f>
        <v>0</v>
      </c>
      <c r="BJ76" s="128">
        <f ca="1">IF(YEAR(BJ75)=YEAR($D$69),IF(MONTH(BJ75)=12,SUM(OFFSET(BJ73,0,(MONTH($D$69)-12)):BJ73),0),0)</f>
        <v>0</v>
      </c>
      <c r="BK76" s="128">
        <f ca="1">IF(YEAR(BK75)=YEAR($D$69),IF(MONTH(BK75)=12,SUM(OFFSET(BK73,0,(MONTH($D$69)-12)):BK73),0),0)</f>
        <v>0</v>
      </c>
      <c r="BL76" s="128">
        <f ca="1">IF(YEAR(BL75)=YEAR($D$69),IF(MONTH(BL75)=12,SUM(OFFSET(BL73,0,(MONTH($D$69)-12)):BL73),0),0)</f>
        <v>0</v>
      </c>
      <c r="BM76" s="128">
        <f ca="1">IF(YEAR(BM75)=YEAR($D$69),IF(MONTH(BM75)=12,SUM(OFFSET(BM73,0,(MONTH($D$69)-12)):BM73),0),0)</f>
        <v>0</v>
      </c>
      <c r="BN76" s="128">
        <f ca="1">IF(YEAR(BN75)=YEAR($D$69),IF(MONTH(BN75)=12,SUM(OFFSET(BN73,0,(MONTH($D$69)-12)):BN73),0),0)</f>
        <v>0</v>
      </c>
      <c r="BO76" s="128">
        <f ca="1">IF(YEAR(BO75)=YEAR($D$69),IF(MONTH(BO75)=12,SUM(OFFSET(BO73,0,(MONTH($D$69)-12)):BO73),0),0)</f>
        <v>0</v>
      </c>
      <c r="BP76" s="128">
        <f ca="1">IF(YEAR(BP75)=YEAR($D$69),IF(MONTH(BP75)=12,SUM(OFFSET(BP73,0,(MONTH($D$69)-12)):BP73),0),0)</f>
        <v>0</v>
      </c>
      <c r="BQ76" s="128">
        <f ca="1">IF(YEAR(BQ75)=YEAR($D$69),IF(MONTH(BQ75)=12,SUM(OFFSET(BQ73,0,(MONTH($D$69)-12)):BQ73),0),0)</f>
        <v>0</v>
      </c>
      <c r="BR76" s="128">
        <f ca="1">IF(YEAR(BR75)=YEAR($D$69),IF(MONTH(BR75)=12,SUM(OFFSET(BR73,0,(MONTH($D$69)-12)):BR73),0),0)</f>
        <v>0</v>
      </c>
      <c r="BS76" s="128">
        <f ca="1">IF(YEAR(BS75)=YEAR($D$69),IF(MONTH(BS75)=12,SUM(OFFSET(BS73,0,(MONTH($D$69)-12)):BS73),0),0)</f>
        <v>0</v>
      </c>
      <c r="BT76" s="128">
        <f ca="1">IF(YEAR(BT75)=YEAR($D$69),IF(MONTH(BT75)=12,SUM(OFFSET(BT73,0,(MONTH($D$69)-12)):BT73),0),0)</f>
        <v>0</v>
      </c>
      <c r="BU76" s="128">
        <f ca="1">IF(YEAR(BU75)=YEAR($D$69),IF(MONTH(BU75)=12,SUM(OFFSET(BU73,0,(MONTH($D$69)-12)):BU73),0),0)</f>
        <v>0</v>
      </c>
      <c r="BV76" s="128">
        <f ca="1">IF(YEAR(BV75)=YEAR($D$69),IF(MONTH(BV75)=12,SUM(OFFSET(BV73,0,(MONTH($D$69)-12)):BV73),0),0)</f>
        <v>0</v>
      </c>
      <c r="BW76" s="128">
        <f ca="1">IF(YEAR(BW75)=YEAR($D$69),IF(MONTH(BW75)=12,SUM(OFFSET(BW73,0,(MONTH($D$69)-12)):BW73),0),0)</f>
        <v>0</v>
      </c>
      <c r="BX76" s="128">
        <f ca="1">IF(YEAR(BX75)=YEAR($D$69),IF(MONTH(BX75)=12,SUM(OFFSET(BX73,0,(MONTH($D$69)-12)):BX73),0),0)</f>
        <v>0</v>
      </c>
      <c r="BY76" s="128">
        <f ca="1">IF(YEAR(BY75)=YEAR($D$69),IF(MONTH(BY75)=12,SUM(OFFSET(BY73,0,(MONTH($D$69)-12)):BY73),0),0)</f>
        <v>0</v>
      </c>
      <c r="BZ76" s="128">
        <f ca="1">IF(YEAR(BZ75)=YEAR($D$69),IF(MONTH(BZ75)=12,SUM(OFFSET(BZ73,0,(MONTH($D$69)-12)):BZ73),0),0)</f>
        <v>0</v>
      </c>
      <c r="CA76" s="128">
        <f ca="1">IF(YEAR(CA75)=YEAR($D$69),IF(MONTH(CA75)=12,SUM(OFFSET(CA73,0,(MONTH($D$69)-12)):CA73),0),0)</f>
        <v>0</v>
      </c>
      <c r="CB76" s="128">
        <f ca="1">IF(YEAR(CB75)=YEAR($D$69),IF(MONTH(CB75)=12,SUM(OFFSET(CB73,0,(MONTH($D$69)-12)):CB73),0),0)</f>
        <v>0</v>
      </c>
      <c r="CC76" s="128">
        <f ca="1">IF(YEAR(CC75)=YEAR($D$69),IF(MONTH(CC75)=12,SUM(OFFSET(CC73,0,(MONTH($D$69)-12)):CC73),0),0)</f>
        <v>0</v>
      </c>
      <c r="CD76" s="128">
        <f ca="1">IF(YEAR(CD75)=YEAR($D$69),IF(MONTH(CD75)=12,SUM(OFFSET(CD73,0,(MONTH($D$69)-12)):CD73),0),0)</f>
        <v>0</v>
      </c>
      <c r="CE76" s="128">
        <f ca="1">IF(YEAR(CE75)=YEAR($D$69),IF(MONTH(CE75)=12,SUM(OFFSET(CE73,0,(MONTH($D$69)-12)):CE73),0),0)</f>
        <v>0</v>
      </c>
      <c r="CF76" s="128">
        <f ca="1">IF(YEAR(CF75)=YEAR($D$69),IF(MONTH(CF75)=12,SUM(OFFSET(CF73,0,(MONTH($D$69)-12)):CF73),0),0)</f>
        <v>0</v>
      </c>
      <c r="CG76" s="128">
        <f ca="1">IF(YEAR(CG75)=YEAR($D$69),IF(MONTH(CG75)=12,SUM(OFFSET(CG73,0,(MONTH($D$69)-12)):CG73),0),0)</f>
        <v>0</v>
      </c>
      <c r="CH76" s="128">
        <f ca="1">IF(YEAR(CH75)=YEAR($D$69),IF(MONTH(CH75)=12,SUM(OFFSET(CH73,0,(MONTH($D$69)-12)):CH73),0),0)</f>
        <v>0</v>
      </c>
      <c r="CI76" s="128">
        <f ca="1">IF(YEAR(CI75)=YEAR($D$69),IF(MONTH(CI75)=12,SUM(OFFSET(CI73,0,(MONTH($D$69)-12)):CI73),0),0)</f>
        <v>0</v>
      </c>
      <c r="CJ76" s="128">
        <f ca="1">IF(YEAR(CJ75)=YEAR($D$69),IF(MONTH(CJ75)=12,SUM(OFFSET(CJ73,0,(MONTH($D$69)-12)):CJ73),0),0)</f>
        <v>0</v>
      </c>
      <c r="CK76" s="128">
        <f ca="1">IF(YEAR(CK75)=YEAR($D$69),IF(MONTH(CK75)=12,SUM(OFFSET(CK73,0,(MONTH($D$69)-12)):CK73),0),0)</f>
        <v>0</v>
      </c>
      <c r="CL76" s="128">
        <f ca="1">IF(YEAR(CL75)=YEAR($D$69),IF(MONTH(CL75)=12,SUM(OFFSET(CL73,0,(MONTH($D$69)-12)):CL73),0),0)</f>
        <v>0</v>
      </c>
      <c r="CM76" s="128">
        <f ca="1">IF(YEAR(CM75)=YEAR($D$69),IF(MONTH(CM75)=12,SUM(OFFSET(CM73,0,(MONTH($D$69)-12)):CM73),0),0)</f>
        <v>0</v>
      </c>
      <c r="CN76" s="128">
        <f ca="1">IF(YEAR(CN75)=YEAR($D$69),IF(MONTH(CN75)=12,SUM(OFFSET(CN73,0,(MONTH($D$69)-12)):CN73),0),0)</f>
        <v>0</v>
      </c>
      <c r="CO76" s="128">
        <f ca="1">IF(YEAR(CO75)=YEAR($D$69),IF(MONTH(CO75)=12,SUM(OFFSET(CO73,0,(MONTH($D$69)-12)):CO73),0),0)</f>
        <v>0</v>
      </c>
    </row>
    <row r="77" spans="1:93" x14ac:dyDescent="0.15">
      <c r="C77" t="s">
        <v>255</v>
      </c>
      <c r="D77" s="128">
        <f ca="1">IF(D75=$D$70,SUM(OFFSET(D73,0,-(MONTH($D$70)-1)):D73),0)</f>
        <v>0</v>
      </c>
      <c r="E77" s="128">
        <f ca="1">IF(E75=$D$70,SUM(OFFSET(E73,0,-(MONTH($D$70)-1)):E73),0)</f>
        <v>0</v>
      </c>
      <c r="F77" s="128">
        <f ca="1">IF(F75=$D$70,SUM(OFFSET(F73,0,-(MONTH($D$70)-1)):F73),0)</f>
        <v>0</v>
      </c>
      <c r="G77" s="128">
        <f ca="1">IF(G75=$D$70,SUM(OFFSET(G73,0,-(MONTH($D$70)-1)):G73),0)</f>
        <v>0</v>
      </c>
      <c r="H77" s="128">
        <f ca="1">IF(H75=$D$70,SUM(OFFSET(H73,0,-(MONTH($D$70)-1)):H73),0)</f>
        <v>0</v>
      </c>
      <c r="I77" s="128">
        <f ca="1">IF(I75=$D$70,SUM(OFFSET(I73,0,-(MONTH($D$70)-1)):I73),0)</f>
        <v>0</v>
      </c>
      <c r="J77" s="128">
        <f ca="1">IF(J75=$D$70,SUM(OFFSET(J73,0,-(MONTH($D$70)-1)):J73),0)</f>
        <v>0</v>
      </c>
      <c r="K77" s="128">
        <f ca="1">IF(K75=$D$70,SUM(OFFSET(K73,0,-(MONTH($D$70)-1)):K73),0)</f>
        <v>0</v>
      </c>
      <c r="L77" s="128">
        <f ca="1">IF(L75=$D$70,SUM(OFFSET(L73,0,-(MONTH($D$70)-1)):L73),0)</f>
        <v>0</v>
      </c>
      <c r="M77" s="128">
        <f ca="1">IF(M75=$D$70,SUM(OFFSET(M73,0,-(MONTH($D$70)-1)):M73),0)</f>
        <v>0</v>
      </c>
      <c r="N77" s="128">
        <f ca="1">IF(N75=$D$70,SUM(OFFSET(N73,0,-(MONTH($D$70)-1)):N73),0)</f>
        <v>0</v>
      </c>
      <c r="O77" s="128">
        <f ca="1">IF(O75=$D$70,SUM(OFFSET(O73,0,-(MONTH($D$70)-1)):O73),0)</f>
        <v>0</v>
      </c>
      <c r="P77" s="128">
        <f ca="1">IF(P75=$D$70,SUM(OFFSET(P73,0,-(MONTH($D$70)-1)):P73),0)</f>
        <v>0</v>
      </c>
      <c r="Q77" s="128">
        <f ca="1">IF(Q75=$D$70,SUM(OFFSET(Q73,0,-(MONTH($D$70)-1)):Q73),0)</f>
        <v>0</v>
      </c>
      <c r="R77" s="128">
        <f ca="1">IF(R75=$D$70,SUM(OFFSET(R73,0,-(MONTH($D$70)-1)):R73),0)</f>
        <v>0</v>
      </c>
      <c r="S77" s="128">
        <f ca="1">IF(S75=$D$70,SUM(OFFSET(S73,0,-(MONTH($D$70)-1)):S73),0)</f>
        <v>0</v>
      </c>
      <c r="T77" s="128">
        <f ca="1">IF(T75=$D$70,SUM(OFFSET(T73,0,-(MONTH($D$70)-1)):T73),0)</f>
        <v>0</v>
      </c>
      <c r="U77" s="128">
        <f ca="1">IF(U75=$D$70,SUM(OFFSET(U73,0,-(MONTH($D$70)-1)):U73),0)</f>
        <v>0</v>
      </c>
      <c r="V77" s="128">
        <f ca="1">IF(V75=$D$70,SUM(OFFSET(V73,0,-(MONTH($D$70)-1)):V73),0)</f>
        <v>0</v>
      </c>
      <c r="W77" s="128">
        <f ca="1">IF(W75=$D$70,SUM(OFFSET(W73,0,-(MONTH($D$70)-1)):W73),0)</f>
        <v>0</v>
      </c>
      <c r="X77" s="128">
        <f ca="1">IF(X75=$D$70,SUM(OFFSET(X73,0,-(MONTH($D$70)-1)):X73),0)</f>
        <v>0</v>
      </c>
      <c r="Y77" s="128">
        <f ca="1">IF(Y75=$D$70,SUM(OFFSET(Y73,0,-(MONTH($D$70)-1)):Y73),0)</f>
        <v>0</v>
      </c>
      <c r="Z77" s="128">
        <f ca="1">IF(Z75=$D$70,SUM(OFFSET(Z73,0,-(MONTH($D$70)-1)):Z73),0)</f>
        <v>0</v>
      </c>
      <c r="AA77" s="128">
        <f ca="1">IF(AA75=$D$70,SUM(OFFSET(AA73,0,-(MONTH($D$70)-1)):AA73),0)</f>
        <v>0</v>
      </c>
      <c r="AB77" s="128">
        <f ca="1">IF(AB75=$D$70,SUM(OFFSET(AB73,0,-(MONTH($D$70)-1)):AB73),0)</f>
        <v>0</v>
      </c>
      <c r="AC77" s="128">
        <f ca="1">IF(AC75=$D$70,SUM(OFFSET(AC73,0,-(MONTH($D$70)-1)):AC73),0)</f>
        <v>0</v>
      </c>
      <c r="AD77" s="128">
        <f ca="1">IF(AD75=$D$70,SUM(OFFSET(AD73,0,-(MONTH($D$70)-1)):AD73),0)</f>
        <v>0</v>
      </c>
      <c r="AE77" s="128">
        <f ca="1">IF(AE75=$D$70,SUM(OFFSET(AE73,0,-(MONTH($D$70)-1)):AE73),0)</f>
        <v>0</v>
      </c>
      <c r="AF77" s="128">
        <f ca="1">IF(AF75=$D$70,SUM(OFFSET(AF73,0,-(MONTH($D$70)-1)):AF73),0)</f>
        <v>247606.63200000004</v>
      </c>
      <c r="AG77" s="128">
        <f ca="1">IF(AG75=$D$70,SUM(OFFSET(AG73,0,-(MONTH($D$70)-1)):AG73),0)</f>
        <v>0</v>
      </c>
      <c r="AH77" s="128">
        <f ca="1">IF(AH75=$D$70,SUM(OFFSET(AH73,0,-(MONTH($D$70)-1)):AH73),0)</f>
        <v>0</v>
      </c>
      <c r="AI77" s="128">
        <f ca="1">IF(AI75=$D$70,SUM(OFFSET(AI73,0,-(MONTH($D$70)-1)):AI73),0)</f>
        <v>0</v>
      </c>
      <c r="AJ77" s="128">
        <f ca="1">IF(AJ75=$D$70,SUM(OFFSET(AJ73,0,-(MONTH($D$70)-1)):AJ73),0)</f>
        <v>0</v>
      </c>
      <c r="AK77" s="128">
        <f ca="1">IF(AK75=$D$70,SUM(OFFSET(AK73,0,-(MONTH($D$70)-1)):AK73),0)</f>
        <v>0</v>
      </c>
      <c r="AL77" s="128">
        <f ca="1">IF(AL75=$D$70,SUM(OFFSET(AL73,0,-(MONTH($D$70)-1)):AL73),0)</f>
        <v>0</v>
      </c>
      <c r="AM77" s="128">
        <f ca="1">IF(AM75=$D$70,SUM(OFFSET(AM73,0,-(MONTH($D$70)-1)):AM73),0)</f>
        <v>0</v>
      </c>
      <c r="AN77" s="128">
        <f ca="1">IF(AN75=$D$70,SUM(OFFSET(AN73,0,-(MONTH($D$70)-1)):AN73),0)</f>
        <v>0</v>
      </c>
      <c r="AO77" s="128">
        <f ca="1">IF(AO75=$D$70,SUM(OFFSET(AO73,0,-(MONTH($D$70)-1)):AO73),0)</f>
        <v>0</v>
      </c>
      <c r="AP77" s="128">
        <f ca="1">IF(AP75=$D$70,SUM(OFFSET(AP73,0,-(MONTH($D$70)-1)):AP73),0)</f>
        <v>0</v>
      </c>
      <c r="AQ77" s="128">
        <f ca="1">IF(AQ75=$D$70,SUM(OFFSET(AQ73,0,-(MONTH($D$70)-1)):AQ73),0)</f>
        <v>0</v>
      </c>
      <c r="AR77" s="128">
        <f ca="1">IF(AR75=$D$70,SUM(OFFSET(AR73,0,-(MONTH($D$70)-1)):AR73),0)</f>
        <v>0</v>
      </c>
      <c r="AS77" s="128">
        <f ca="1">IF(AS75=$D$70,SUM(OFFSET(AS73,0,-(MONTH($D$70)-1)):AS73),0)</f>
        <v>0</v>
      </c>
      <c r="AT77" s="128">
        <f ca="1">IF(AT75=$D$70,SUM(OFFSET(AT73,0,-(MONTH($D$70)-1)):AT73),0)</f>
        <v>0</v>
      </c>
      <c r="AU77" s="128">
        <f ca="1">IF(AU75=$D$70,SUM(OFFSET(AU73,0,-(MONTH($D$70)-1)):AU73),0)</f>
        <v>0</v>
      </c>
      <c r="AV77" s="128">
        <f ca="1">IF(AV75=$D$70,SUM(OFFSET(AV73,0,-(MONTH($D$70)-1)):AV73),0)</f>
        <v>0</v>
      </c>
      <c r="AW77" s="128">
        <f ca="1">IF(AW75=$D$70,SUM(OFFSET(AW73,0,-(MONTH($D$70)-1)):AW73),0)</f>
        <v>0</v>
      </c>
      <c r="AX77" s="128">
        <f ca="1">IF(AX75=$D$70,SUM(OFFSET(AX73,0,-(MONTH($D$70)-1)):AX73),0)</f>
        <v>0</v>
      </c>
      <c r="AY77" s="128">
        <f ca="1">IF(AY75=$D$70,SUM(OFFSET(AY73,0,-(MONTH($D$70)-1)):AY73),0)</f>
        <v>0</v>
      </c>
      <c r="AZ77" s="128">
        <f ca="1">IF(AZ75=$D$70,SUM(OFFSET(AZ73,0,-(MONTH($D$70)-1)):AZ73),0)</f>
        <v>0</v>
      </c>
      <c r="BA77" s="128">
        <f ca="1">IF(BA75=$D$70,SUM(OFFSET(BA73,0,-(MONTH($D$70)-1)):BA73),0)</f>
        <v>0</v>
      </c>
      <c r="BB77" s="128">
        <f ca="1">IF(BB75=$D$70,SUM(OFFSET(BB73,0,-(MONTH($D$70)-1)):BB73),0)</f>
        <v>0</v>
      </c>
      <c r="BC77" s="128">
        <f ca="1">IF(BC75=$D$70,SUM(OFFSET(BC73,0,-(MONTH($D$70)-1)):BC73),0)</f>
        <v>0</v>
      </c>
      <c r="BD77" s="128">
        <f ca="1">IF(BD75=$D$70,SUM(OFFSET(BD73,0,-(MONTH($D$70)-1)):BD73),0)</f>
        <v>0</v>
      </c>
      <c r="BE77" s="128">
        <f ca="1">IF(BE75=$D$70,SUM(OFFSET(BE73,0,-(MONTH($D$70)-1)):BE73),0)</f>
        <v>0</v>
      </c>
      <c r="BF77" s="128">
        <f ca="1">IF(BF75=$D$70,SUM(OFFSET(BF73,0,-(MONTH($D$70)-1)):BF73),0)</f>
        <v>0</v>
      </c>
      <c r="BG77" s="128">
        <f ca="1">IF(BG75=$D$70,SUM(OFFSET(BG73,0,-(MONTH($D$70)-1)):BG73),0)</f>
        <v>0</v>
      </c>
      <c r="BH77" s="128">
        <f ca="1">IF(BH75=$D$70,SUM(OFFSET(BH73,0,-(MONTH($D$70)-1)):BH73),0)</f>
        <v>0</v>
      </c>
      <c r="BI77" s="128">
        <f ca="1">IF(BI75=$D$70,SUM(OFFSET(BI73,0,-(MONTH($D$70)-1)):BI73),0)</f>
        <v>0</v>
      </c>
      <c r="BJ77" s="128">
        <f ca="1">IF(BJ75=$D$70,SUM(OFFSET(BJ73,0,-(MONTH($D$70)-1)):BJ73),0)</f>
        <v>0</v>
      </c>
      <c r="BK77" s="128">
        <f ca="1">IF(BK75=$D$70,SUM(OFFSET(BK73,0,-(MONTH($D$70)-1)):BK73),0)</f>
        <v>0</v>
      </c>
      <c r="BL77" s="128">
        <f ca="1">IF(BL75=$D$70,SUM(OFFSET(BL73,0,-(MONTH($D$70)-1)):BL73),0)</f>
        <v>0</v>
      </c>
      <c r="BM77" s="128">
        <f ca="1">IF(BM75=$D$70,SUM(OFFSET(BM73,0,-(MONTH($D$70)-1)):BM73),0)</f>
        <v>0</v>
      </c>
      <c r="BN77" s="128">
        <f ca="1">IF(BN75=$D$70,SUM(OFFSET(BN73,0,-(MONTH($D$70)-1)):BN73),0)</f>
        <v>0</v>
      </c>
      <c r="BO77" s="128">
        <f ca="1">IF(BO75=$D$70,SUM(OFFSET(BO73,0,-(MONTH($D$70)-1)):BO73),0)</f>
        <v>0</v>
      </c>
      <c r="BP77" s="128">
        <f ca="1">IF(BP75=$D$70,SUM(OFFSET(BP73,0,-(MONTH($D$70)-1)):BP73),0)</f>
        <v>0</v>
      </c>
      <c r="BQ77" s="128">
        <f ca="1">IF(BQ75=$D$70,SUM(OFFSET(BQ73,0,-(MONTH($D$70)-1)):BQ73),0)</f>
        <v>0</v>
      </c>
      <c r="BR77" s="128">
        <f ca="1">IF(BR75=$D$70,SUM(OFFSET(BR73,0,-(MONTH($D$70)-1)):BR73),0)</f>
        <v>0</v>
      </c>
      <c r="BS77" s="128">
        <f ca="1">IF(BS75=$D$70,SUM(OFFSET(BS73,0,-(MONTH($D$70)-1)):BS73),0)</f>
        <v>0</v>
      </c>
      <c r="BT77" s="128">
        <f ca="1">IF(BT75=$D$70,SUM(OFFSET(BT73,0,-(MONTH($D$70)-1)):BT73),0)</f>
        <v>0</v>
      </c>
      <c r="BU77" s="128">
        <f ca="1">IF(BU75=$D$70,SUM(OFFSET(BU73,0,-(MONTH($D$70)-1)):BU73),0)</f>
        <v>0</v>
      </c>
      <c r="BV77" s="128">
        <f ca="1">IF(BV75=$D$70,SUM(OFFSET(BV73,0,-(MONTH($D$70)-1)):BV73),0)</f>
        <v>0</v>
      </c>
      <c r="BW77" s="128">
        <f ca="1">IF(BW75=$D$70,SUM(OFFSET(BW73,0,-(MONTH($D$70)-1)):BW73),0)</f>
        <v>0</v>
      </c>
      <c r="BX77" s="128">
        <f ca="1">IF(BX75=$D$70,SUM(OFFSET(BX73,0,-(MONTH($D$70)-1)):BX73),0)</f>
        <v>0</v>
      </c>
      <c r="BY77" s="128">
        <f ca="1">IF(BY75=$D$70,SUM(OFFSET(BY73,0,-(MONTH($D$70)-1)):BY73),0)</f>
        <v>0</v>
      </c>
      <c r="BZ77" s="128">
        <f ca="1">IF(BZ75=$D$70,SUM(OFFSET(BZ73,0,-(MONTH($D$70)-1)):BZ73),0)</f>
        <v>0</v>
      </c>
      <c r="CA77" s="128">
        <f ca="1">IF(CA75=$D$70,SUM(OFFSET(CA73,0,-(MONTH($D$70)-1)):CA73),0)</f>
        <v>0</v>
      </c>
      <c r="CB77" s="128">
        <f ca="1">IF(CB75=$D$70,SUM(OFFSET(CB73,0,-(MONTH($D$70)-1)):CB73),0)</f>
        <v>0</v>
      </c>
      <c r="CC77" s="128">
        <f ca="1">IF(CC75=$D$70,SUM(OFFSET(CC73,0,-(MONTH($D$70)-1)):CC73),0)</f>
        <v>0</v>
      </c>
      <c r="CD77" s="128">
        <f ca="1">IF(CD75=$D$70,SUM(OFFSET(CD73,0,-(MONTH($D$70)-1)):CD73),0)</f>
        <v>0</v>
      </c>
      <c r="CE77" s="128">
        <f ca="1">IF(CE75=$D$70,SUM(OFFSET(CE73,0,-(MONTH($D$70)-1)):CE73),0)</f>
        <v>0</v>
      </c>
      <c r="CF77" s="128">
        <f ca="1">IF(CF75=$D$70,SUM(OFFSET(CF73,0,-(MONTH($D$70)-1)):CF73),0)</f>
        <v>0</v>
      </c>
      <c r="CG77" s="128">
        <f ca="1">IF(CG75=$D$70,SUM(OFFSET(CG73,0,-(MONTH($D$70)-1)):CG73),0)</f>
        <v>0</v>
      </c>
      <c r="CH77" s="128">
        <f ca="1">IF(CH75=$D$70,SUM(OFFSET(CH73,0,-(MONTH($D$70)-1)):CH73),0)</f>
        <v>0</v>
      </c>
      <c r="CI77" s="128">
        <f ca="1">IF(CI75=$D$70,SUM(OFFSET(CI73,0,-(MONTH($D$70)-1)):CI73),0)</f>
        <v>0</v>
      </c>
      <c r="CJ77" s="128">
        <f ca="1">IF(CJ75=$D$70,SUM(OFFSET(CJ73,0,-(MONTH($D$70)-1)):CJ73),0)</f>
        <v>0</v>
      </c>
      <c r="CK77" s="128">
        <f ca="1">IF(CK75=$D$70,SUM(OFFSET(CK73,0,-(MONTH($D$70)-1)):CK73),0)</f>
        <v>0</v>
      </c>
      <c r="CL77" s="128">
        <f ca="1">IF(CL75=$D$70,SUM(OFFSET(CL73,0,-(MONTH($D$70)-1)):CL73),0)</f>
        <v>0</v>
      </c>
      <c r="CM77" s="128">
        <f ca="1">IF(CM75=$D$70,SUM(OFFSET(CM73,0,-(MONTH($D$70)-1)):CM73),0)</f>
        <v>0</v>
      </c>
      <c r="CN77" s="128">
        <f ca="1">IF(CN75=$D$70,SUM(OFFSET(CN73,0,-(MONTH($D$70)-1)):CN73),0)</f>
        <v>0</v>
      </c>
      <c r="CO77" s="128">
        <f ca="1">IF(CO75=$D$70,SUM(OFFSET(CO73,0,-(MONTH($D$70)-1)):CO73),0)</f>
        <v>0</v>
      </c>
    </row>
    <row r="78" spans="1:93" x14ac:dyDescent="0.15">
      <c r="C78" t="s">
        <v>256</v>
      </c>
      <c r="D78" s="60">
        <f ca="1">IF(D75=EDATE($D$70,12),SUM(OFFSET(D73,0,-11):D73),0)</f>
        <v>0</v>
      </c>
      <c r="E78" s="60">
        <f ca="1">IF(E75=EDATE($D$70,12),SUM(OFFSET(E73,0,-11):E73),0)</f>
        <v>0</v>
      </c>
      <c r="F78" s="60">
        <f ca="1">IF(F75=EDATE($D$70,12),SUM(OFFSET(F73,0,-11):F73),0)</f>
        <v>0</v>
      </c>
      <c r="G78" s="60">
        <f ca="1">IF(G75=EDATE($D$70,12),SUM(OFFSET(G73,0,-11):G73),0)</f>
        <v>0</v>
      </c>
      <c r="H78" s="60">
        <f ca="1">IF(H75=EDATE($D$70,12),SUM(OFFSET(H73,0,-11):H73),0)</f>
        <v>0</v>
      </c>
      <c r="I78" s="60">
        <f ca="1">IF(I75=EDATE($D$70,12),SUM(OFFSET(I73,0,-11):I73),0)</f>
        <v>0</v>
      </c>
      <c r="J78" s="60">
        <f ca="1">IF(J75=EDATE($D$70,12),SUM(OFFSET(J73,0,-11):J73),0)</f>
        <v>0</v>
      </c>
      <c r="K78" s="60">
        <f ca="1">IF(K75=EDATE($D$70,12),SUM(OFFSET(K73,0,-11):K73),0)</f>
        <v>0</v>
      </c>
      <c r="L78" s="60">
        <f ca="1">IF(L75=EDATE($D$70,12),SUM(OFFSET(L73,0,-11):L73),0)</f>
        <v>0</v>
      </c>
      <c r="M78" s="60">
        <f ca="1">IF(M75=EDATE($D$70,12),SUM(OFFSET(M73,0,-11):M73),0)</f>
        <v>0</v>
      </c>
      <c r="N78" s="60">
        <f ca="1">IF(N75=EDATE($D$70,12),SUM(OFFSET(N73,0,-11):N73),0)</f>
        <v>0</v>
      </c>
      <c r="O78" s="60">
        <f ca="1">IF(O75=EDATE($D$70,12),SUM(OFFSET(O73,0,-11):O73),0)</f>
        <v>0</v>
      </c>
      <c r="P78" s="60">
        <f ca="1">IF(P75=EDATE($D$70,12),SUM(OFFSET(P73,0,-11):P73),0)</f>
        <v>0</v>
      </c>
      <c r="Q78" s="60">
        <f ca="1">IF(Q75=EDATE($D$70,12),SUM(OFFSET(Q73,0,-11):Q73),0)</f>
        <v>0</v>
      </c>
      <c r="R78" s="60">
        <f ca="1">IF(R75=EDATE($D$70,12),SUM(OFFSET(R73,0,-11):R73),0)</f>
        <v>0</v>
      </c>
      <c r="S78" s="60">
        <f ca="1">IF(S75=EDATE($D$70,12),SUM(OFFSET(S73,0,-11):S73),0)</f>
        <v>0</v>
      </c>
      <c r="T78" s="60">
        <f ca="1">IF(T75=EDATE($D$70,12),SUM(OFFSET(T73,0,-11):T73),0)</f>
        <v>0</v>
      </c>
      <c r="U78" s="60">
        <f ca="1">IF(U75=EDATE($D$70,12),SUM(OFFSET(U73,0,-11):U73),0)</f>
        <v>0</v>
      </c>
      <c r="V78" s="60">
        <f ca="1">IF(V75=EDATE($D$70,12),SUM(OFFSET(V73,0,-11):V73),0)</f>
        <v>0</v>
      </c>
      <c r="W78" s="60">
        <f ca="1">IF(W75=EDATE($D$70,12),SUM(OFFSET(W73,0,-11):W73),0)</f>
        <v>0</v>
      </c>
      <c r="X78" s="60">
        <f ca="1">IF(X75=EDATE($D$70,12),SUM(OFFSET(X73,0,-11):X73),0)</f>
        <v>0</v>
      </c>
      <c r="Y78" s="60">
        <f ca="1">IF(Y75=EDATE($D$70,12),SUM(OFFSET(Y73,0,-11):Y73),0)</f>
        <v>0</v>
      </c>
      <c r="Z78" s="60">
        <f ca="1">IF(Z75=EDATE($D$70,12),SUM(OFFSET(Z73,0,-11):Z73),0)</f>
        <v>0</v>
      </c>
      <c r="AA78" s="60">
        <f ca="1">IF(AA75=EDATE($D$70,12),SUM(OFFSET(AA73,0,-11):AA73),0)</f>
        <v>0</v>
      </c>
      <c r="AB78" s="60">
        <f ca="1">IF(AB75=EDATE($D$70,12),SUM(OFFSET(AB73,0,-11):AB73),0)</f>
        <v>0</v>
      </c>
      <c r="AC78" s="60">
        <f ca="1">IF(AC75=EDATE($D$70,12),SUM(OFFSET(AC73,0,-11):AC73),0)</f>
        <v>0</v>
      </c>
      <c r="AD78" s="60">
        <f ca="1">IF(AD75=EDATE($D$70,12),SUM(OFFSET(AD73,0,-11):AD73),0)</f>
        <v>0</v>
      </c>
      <c r="AE78" s="60">
        <f ca="1">IF(AE75=EDATE($D$70,12),SUM(OFFSET(AE73,0,-11):AE73),0)</f>
        <v>0</v>
      </c>
      <c r="AF78" s="60">
        <f ca="1">IF(AF75=EDATE($D$70,12),SUM(OFFSET(AF73,0,-11):AF73),0)</f>
        <v>0</v>
      </c>
      <c r="AG78" s="60">
        <f ca="1">IF(AG75=EDATE($D$70,12),SUM(OFFSET(AG73,0,-11):AG73),0)</f>
        <v>0</v>
      </c>
      <c r="AH78" s="60">
        <f ca="1">IF(AH75=EDATE($D$70,12),SUM(OFFSET(AH73,0,-11):AH73),0)</f>
        <v>0</v>
      </c>
      <c r="AI78" s="60">
        <f ca="1">IF(AI75=EDATE($D$70,12),SUM(OFFSET(AI73,0,-11):AI73),0)</f>
        <v>0</v>
      </c>
      <c r="AJ78" s="60">
        <f ca="1">IF(AJ75=EDATE($D$70,12),SUM(OFFSET(AJ73,0,-11):AJ73),0)</f>
        <v>0</v>
      </c>
      <c r="AK78" s="60">
        <f ca="1">IF(AK75=EDATE($D$70,12),SUM(OFFSET(AK73,0,-11):AK73),0)</f>
        <v>0</v>
      </c>
      <c r="AL78" s="60">
        <f ca="1">IF(AL75=EDATE($D$70,12),SUM(OFFSET(AL73,0,-11):AL73),0)</f>
        <v>0</v>
      </c>
      <c r="AM78" s="60">
        <f ca="1">IF(AM75=EDATE($D$70,12),SUM(OFFSET(AM73,0,-11):AM73),0)</f>
        <v>0</v>
      </c>
      <c r="AN78" s="60">
        <f ca="1">IF(AN75=EDATE($D$70,12),SUM(OFFSET(AN73,0,-11):AN73),0)</f>
        <v>0</v>
      </c>
      <c r="AO78" s="60">
        <f ca="1">IF(AO75=EDATE($D$70,12),SUM(OFFSET(AO73,0,-11):AO73),0)</f>
        <v>0</v>
      </c>
      <c r="AP78" s="60">
        <f ca="1">IF(AP75=EDATE($D$70,12),SUM(OFFSET(AP73,0,-11):AP73),0)</f>
        <v>0</v>
      </c>
      <c r="AQ78" s="60">
        <f ca="1">IF(AQ75=EDATE($D$70,12),SUM(OFFSET(AQ73,0,-11):AQ73),0)</f>
        <v>0</v>
      </c>
      <c r="AR78" s="60">
        <f ca="1">IF(AR75=EDATE($D$70,12),SUM(OFFSET(AR73,0,-11):AR73),0)</f>
        <v>344042.89920000004</v>
      </c>
      <c r="AS78" s="60">
        <f ca="1">IF(AS75=EDATE($D$70,12),SUM(OFFSET(AS73,0,-11):AS73),0)</f>
        <v>0</v>
      </c>
      <c r="AT78" s="60">
        <f ca="1">IF(AT75=EDATE($D$70,12),SUM(OFFSET(AT73,0,-11):AT73),0)</f>
        <v>0</v>
      </c>
      <c r="AU78" s="60">
        <f ca="1">IF(AU75=EDATE($D$70,12),SUM(OFFSET(AU73,0,-11):AU73),0)</f>
        <v>0</v>
      </c>
      <c r="AV78" s="60">
        <f ca="1">IF(AV75=EDATE($D$70,12),SUM(OFFSET(AV73,0,-11):AV73),0)</f>
        <v>0</v>
      </c>
      <c r="AW78" s="60">
        <f ca="1">IF(AW75=EDATE($D$70,12),SUM(OFFSET(AW73,0,-11):AW73),0)</f>
        <v>0</v>
      </c>
      <c r="AX78" s="60">
        <f ca="1">IF(AX75=EDATE($D$70,12),SUM(OFFSET(AX73,0,-11):AX73),0)</f>
        <v>0</v>
      </c>
      <c r="AY78" s="60">
        <f ca="1">IF(AY75=EDATE($D$70,12),SUM(OFFSET(AY73,0,-11):AY73),0)</f>
        <v>0</v>
      </c>
      <c r="AZ78" s="60">
        <f ca="1">IF(AZ75=EDATE($D$70,12),SUM(OFFSET(AZ73,0,-11):AZ73),0)</f>
        <v>0</v>
      </c>
      <c r="BA78" s="60">
        <f ca="1">IF(BA75=EDATE($D$70,12),SUM(OFFSET(BA73,0,-11):BA73),0)</f>
        <v>0</v>
      </c>
      <c r="BB78" s="60">
        <f ca="1">IF(BB75=EDATE($D$70,12),SUM(OFFSET(BB73,0,-11):BB73),0)</f>
        <v>0</v>
      </c>
      <c r="BC78" s="60">
        <f ca="1">IF(BC75=EDATE($D$70,12),SUM(OFFSET(BC73,0,-11):BC73),0)</f>
        <v>0</v>
      </c>
      <c r="BD78" s="60">
        <f ca="1">IF(BD75=EDATE($D$70,12),SUM(OFFSET(BD73,0,-11):BD73),0)</f>
        <v>0</v>
      </c>
      <c r="BE78" s="60">
        <f ca="1">IF(BE75=EDATE($D$70,12),SUM(OFFSET(BE73,0,-11):BE73),0)</f>
        <v>0</v>
      </c>
      <c r="BF78" s="60">
        <f ca="1">IF(BF75=EDATE($D$70,12),SUM(OFFSET(BF73,0,-11):BF73),0)</f>
        <v>0</v>
      </c>
      <c r="BG78" s="60">
        <f ca="1">IF(BG75=EDATE($D$70,12),SUM(OFFSET(BG73,0,-11):BG73),0)</f>
        <v>0</v>
      </c>
      <c r="BH78" s="60">
        <f ca="1">IF(BH75=EDATE($D$70,12),SUM(OFFSET(BH73,0,-11):BH73),0)</f>
        <v>0</v>
      </c>
      <c r="BI78" s="60">
        <f ca="1">IF(BI75=EDATE($D$70,12),SUM(OFFSET(BI73,0,-11):BI73),0)</f>
        <v>0</v>
      </c>
      <c r="BJ78" s="60">
        <f ca="1">IF(BJ75=EDATE($D$70,12),SUM(OFFSET(BJ73,0,-11):BJ73),0)</f>
        <v>0</v>
      </c>
      <c r="BK78" s="60">
        <f ca="1">IF(BK75=EDATE($D$70,12),SUM(OFFSET(BK73,0,-11):BK73),0)</f>
        <v>0</v>
      </c>
      <c r="BL78" s="60">
        <f ca="1">IF(BL75=EDATE($D$70,12),SUM(OFFSET(BL73,0,-11):BL73),0)</f>
        <v>0</v>
      </c>
      <c r="BM78" s="60">
        <f ca="1">IF(BM75=EDATE($D$70,12),SUM(OFFSET(BM73,0,-11):BM73),0)</f>
        <v>0</v>
      </c>
      <c r="BN78" s="60">
        <f ca="1">IF(BN75=EDATE($D$70,12),SUM(OFFSET(BN73,0,-11):BN73),0)</f>
        <v>0</v>
      </c>
      <c r="BO78" s="60">
        <f ca="1">IF(BO75=EDATE($D$70,12),SUM(OFFSET(BO73,0,-11):BO73),0)</f>
        <v>0</v>
      </c>
      <c r="BP78" s="60">
        <f ca="1">IF(BP75=EDATE($D$70,12),SUM(OFFSET(BP73,0,-11):BP73),0)</f>
        <v>0</v>
      </c>
      <c r="BQ78" s="60">
        <f ca="1">IF(BQ75=EDATE($D$70,12),SUM(OFFSET(BQ73,0,-11):BQ73),0)</f>
        <v>0</v>
      </c>
      <c r="BR78" s="60">
        <f ca="1">IF(BR75=EDATE($D$70,12),SUM(OFFSET(BR73,0,-11):BR73),0)</f>
        <v>0</v>
      </c>
      <c r="BS78" s="60">
        <f ca="1">IF(BS75=EDATE($D$70,12),SUM(OFFSET(BS73,0,-11):BS73),0)</f>
        <v>0</v>
      </c>
      <c r="BT78" s="60">
        <f ca="1">IF(BT75=EDATE($D$70,12),SUM(OFFSET(BT73,0,-11):BT73),0)</f>
        <v>0</v>
      </c>
      <c r="BU78" s="60">
        <f ca="1">IF(BU75=EDATE($D$70,12),SUM(OFFSET(BU73,0,-11):BU73),0)</f>
        <v>0</v>
      </c>
      <c r="BV78" s="60">
        <f ca="1">IF(BV75=EDATE($D$70,12),SUM(OFFSET(BV73,0,-11):BV73),0)</f>
        <v>0</v>
      </c>
      <c r="BW78" s="60">
        <f ca="1">IF(BW75=EDATE($D$70,12),SUM(OFFSET(BW73,0,-11):BW73),0)</f>
        <v>0</v>
      </c>
      <c r="BX78" s="60">
        <f ca="1">IF(BX75=EDATE($D$70,12),SUM(OFFSET(BX73,0,-11):BX73),0)</f>
        <v>0</v>
      </c>
      <c r="BY78" s="60">
        <f ca="1">IF(BY75=EDATE($D$70,12),SUM(OFFSET(BY73,0,-11):BY73),0)</f>
        <v>0</v>
      </c>
      <c r="BZ78" s="60">
        <f ca="1">IF(BZ75=EDATE($D$70,12),SUM(OFFSET(BZ73,0,-11):BZ73),0)</f>
        <v>0</v>
      </c>
      <c r="CA78" s="60">
        <f ca="1">IF(CA75=EDATE($D$70,12),SUM(OFFSET(CA73,0,-11):CA73),0)</f>
        <v>0</v>
      </c>
      <c r="CB78" s="60">
        <f ca="1">IF(CB75=EDATE($D$70,12),SUM(OFFSET(CB73,0,-11):CB73),0)</f>
        <v>0</v>
      </c>
      <c r="CC78" s="60">
        <f ca="1">IF(CC75=EDATE($D$70,12),SUM(OFFSET(CC73,0,-11):CC73),0)</f>
        <v>0</v>
      </c>
      <c r="CD78" s="60">
        <f ca="1">IF(CD75=EDATE($D$70,12),SUM(OFFSET(CD73,0,-11):CD73),0)</f>
        <v>0</v>
      </c>
      <c r="CE78" s="60">
        <f ca="1">IF(CE75=EDATE($D$70,12),SUM(OFFSET(CE73,0,-11):CE73),0)</f>
        <v>0</v>
      </c>
      <c r="CF78" s="60">
        <f ca="1">IF(CF75=EDATE($D$70,12),SUM(OFFSET(CF73,0,-11):CF73),0)</f>
        <v>0</v>
      </c>
      <c r="CG78" s="60">
        <f ca="1">IF(CG75=EDATE($D$70,12),SUM(OFFSET(CG73,0,-11):CG73),0)</f>
        <v>0</v>
      </c>
      <c r="CH78" s="60">
        <f ca="1">IF(CH75=EDATE($D$70,12),SUM(OFFSET(CH73,0,-11):CH73),0)</f>
        <v>0</v>
      </c>
      <c r="CI78" s="60">
        <f ca="1">IF(CI75=EDATE($D$70,12),SUM(OFFSET(CI73,0,-11):CI73),0)</f>
        <v>0</v>
      </c>
      <c r="CJ78" s="60">
        <f ca="1">IF(CJ75=EDATE($D$70,12),SUM(OFFSET(CJ73,0,-11):CJ73),0)</f>
        <v>0</v>
      </c>
      <c r="CK78" s="60">
        <f ca="1">IF(CK75=EDATE($D$70,12),SUM(OFFSET(CK73,0,-11):CK73),0)</f>
        <v>0</v>
      </c>
      <c r="CL78" s="60">
        <f ca="1">IF(CL75=EDATE($D$70,12),SUM(OFFSET(CL73,0,-11):CL73),0)</f>
        <v>0</v>
      </c>
      <c r="CM78" s="60">
        <f ca="1">IF(CM75=EDATE($D$70,12),SUM(OFFSET(CM73,0,-11):CM73),0)</f>
        <v>0</v>
      </c>
      <c r="CN78" s="60">
        <f ca="1">IF(CN75=EDATE($D$70,12),SUM(OFFSET(CN73,0,-11):CN73),0)</f>
        <v>0</v>
      </c>
      <c r="CO78" s="60">
        <f ca="1">IF(CO75=EDATE($D$70,12),SUM(OFFSET(CO73,0,-11):CO73),0)</f>
        <v>0</v>
      </c>
    </row>
    <row r="79" spans="1:93" x14ac:dyDescent="0.15">
      <c r="C79" t="s">
        <v>257</v>
      </c>
      <c r="D79" s="128">
        <f ca="1">IF(AND(YEAR(D75)&gt;YEAR($D$69),YEAR(D75)&lt;YEAR($D$70)),IF(MONTH(D75)=12,SUM(OFFSET(D73,0,-11):D73),0),0)</f>
        <v>0</v>
      </c>
      <c r="E79" s="128">
        <f ca="1">IF(AND(YEAR(E75)&gt;YEAR($D$69),YEAR(E75)&lt;YEAR($D$70)),IF(MONTH(E75)=12,SUM(OFFSET(E73,0,-11):E73),0),0)</f>
        <v>0</v>
      </c>
      <c r="F79" s="128">
        <f ca="1">IF(AND(YEAR(F75)&gt;YEAR($D$69),YEAR(F75)&lt;YEAR($D$70)),IF(MONTH(F75)=12,SUM(OFFSET(F73,0,-11):F73),0),0)</f>
        <v>0</v>
      </c>
      <c r="G79" s="128">
        <f ca="1">IF(AND(YEAR(G75)&gt;YEAR($D$69),YEAR(G75)&lt;YEAR($D$70)),IF(MONTH(G75)=12,SUM(OFFSET(G73,0,-11):G73),0),0)</f>
        <v>0</v>
      </c>
      <c r="H79" s="128">
        <f ca="1">IF(AND(YEAR(H75)&gt;YEAR($D$69),YEAR(H75)&lt;YEAR($D$70)),IF(MONTH(H75)=12,SUM(OFFSET(H73,0,-11):H73),0),0)</f>
        <v>0</v>
      </c>
      <c r="I79" s="128">
        <f ca="1">IF(AND(YEAR(I75)&gt;YEAR($D$69),YEAR(I75)&lt;YEAR($D$70)),IF(MONTH(I75)=12,SUM(OFFSET(I73,0,-11):I73),0),0)</f>
        <v>0</v>
      </c>
      <c r="J79" s="128">
        <f ca="1">IF(AND(YEAR(J75)&gt;YEAR($D$69),YEAR(J75)&lt;YEAR($D$70)),IF(MONTH(J75)=12,SUM(OFFSET(J73,0,-11):J73),0),0)</f>
        <v>0</v>
      </c>
      <c r="K79" s="128">
        <f ca="1">IF(AND(YEAR(K75)&gt;YEAR($D$69),YEAR(K75)&lt;YEAR($D$70)),IF(MONTH(K75)=12,SUM(OFFSET(K73,0,-11):K73),0),0)</f>
        <v>0</v>
      </c>
      <c r="L79" s="128">
        <f ca="1">IF(AND(YEAR(L75)&gt;YEAR($D$69),YEAR(L75)&lt;YEAR($D$70)),IF(MONTH(L75)=12,SUM(OFFSET(L73,0,-11):L73),0),0)</f>
        <v>0</v>
      </c>
      <c r="M79" s="128">
        <f ca="1">IF(AND(YEAR(M75)&gt;YEAR($D$69),YEAR(M75)&lt;YEAR($D$70)),IF(MONTH(M75)=12,SUM(OFFSET(M73,0,-11):M73),0),0)</f>
        <v>0</v>
      </c>
      <c r="N79" s="128">
        <f ca="1">IF(AND(YEAR(N75)&gt;YEAR($D$69),YEAR(N75)&lt;YEAR($D$70)),IF(MONTH(N75)=12,SUM(OFFSET(N73,0,-11):N73),0),0)</f>
        <v>0</v>
      </c>
      <c r="O79" s="128">
        <f ca="1">IF(AND(YEAR(O75)&gt;YEAR($D$69),YEAR(O75)&lt;YEAR($D$70)),IF(MONTH(O75)=12,SUM(OFFSET(O73,0,-11):O73),0),0)</f>
        <v>0</v>
      </c>
      <c r="P79" s="128">
        <f ca="1">IF(AND(YEAR(P75)&gt;YEAR($D$69),YEAR(P75)&lt;YEAR($D$70)),IF(MONTH(P75)=12,SUM(OFFSET(P73,0,-11):P73),0),0)</f>
        <v>0</v>
      </c>
      <c r="Q79" s="128">
        <f ca="1">IF(AND(YEAR(Q75)&gt;YEAR($D$69),YEAR(Q75)&lt;YEAR($D$70)),IF(MONTH(Q75)=12,SUM(OFFSET(Q73,0,-11):Q73),0),0)</f>
        <v>0</v>
      </c>
      <c r="R79" s="128">
        <f ca="1">IF(AND(YEAR(R75)&gt;YEAR($D$69),YEAR(R75)&lt;YEAR($D$70)),IF(MONTH(R75)=12,SUM(OFFSET(R73,0,-11):R73),0),0)</f>
        <v>0</v>
      </c>
      <c r="S79" s="128">
        <f ca="1">IF(AND(YEAR(S75)&gt;YEAR($D$69),YEAR(S75)&lt;YEAR($D$70)),IF(MONTH(S75)=12,SUM(OFFSET(S73,0,-11):S73),0),0)</f>
        <v>0</v>
      </c>
      <c r="T79" s="128">
        <f ca="1">IF(AND(YEAR(T75)&gt;YEAR($D$69),YEAR(T75)&lt;YEAR($D$70)),IF(MONTH(T75)=12,SUM(OFFSET(T73,0,-11):T73),0),0)</f>
        <v>0</v>
      </c>
      <c r="U79" s="128">
        <f ca="1">IF(AND(YEAR(U75)&gt;YEAR($D$69),YEAR(U75)&lt;YEAR($D$70)),IF(MONTH(U75)=12,SUM(OFFSET(U73,0,-11):U73),0),0)</f>
        <v>0</v>
      </c>
      <c r="V79" s="128">
        <f ca="1">IF(AND(YEAR(V75)&gt;YEAR($D$69),YEAR(V75)&lt;YEAR($D$70)),IF(MONTH(V75)=12,SUM(OFFSET(V73,0,-11):V73),0),0)</f>
        <v>0</v>
      </c>
      <c r="W79" s="128">
        <f ca="1">IF(AND(YEAR(W75)&gt;YEAR($D$69),YEAR(W75)&lt;YEAR($D$70)),IF(MONTH(W75)=12,SUM(OFFSET(W73,0,-11):W73),0),0)</f>
        <v>307801.72800000006</v>
      </c>
      <c r="X79" s="128">
        <f ca="1">IF(AND(YEAR(X75)&gt;YEAR($D$69),YEAR(X75)&lt;YEAR($D$70)),IF(MONTH(X75)=12,SUM(OFFSET(X73,0,-11):X73),0),0)</f>
        <v>0</v>
      </c>
      <c r="Y79" s="128">
        <f ca="1">IF(AND(YEAR(Y75)&gt;YEAR($D$69),YEAR(Y75)&lt;YEAR($D$70)),IF(MONTH(Y75)=12,SUM(OFFSET(Y73,0,-11):Y73),0),0)</f>
        <v>0</v>
      </c>
      <c r="Z79" s="128">
        <f ca="1">IF(AND(YEAR(Z75)&gt;YEAR($D$69),YEAR(Z75)&lt;YEAR($D$70)),IF(MONTH(Z75)=12,SUM(OFFSET(Z73,0,-11):Z73),0),0)</f>
        <v>0</v>
      </c>
      <c r="AA79" s="128">
        <f ca="1">IF(AND(YEAR(AA75)&gt;YEAR($D$69),YEAR(AA75)&lt;YEAR($D$70)),IF(MONTH(AA75)=12,SUM(OFFSET(AA73,0,-11):AA73),0),0)</f>
        <v>0</v>
      </c>
      <c r="AB79" s="128">
        <f ca="1">IF(AND(YEAR(AB75)&gt;YEAR($D$69),YEAR(AB75)&lt;YEAR($D$70)),IF(MONTH(AB75)=12,SUM(OFFSET(AB73,0,-11):AB73),0),0)</f>
        <v>0</v>
      </c>
      <c r="AC79" s="128">
        <f ca="1">IF(AND(YEAR(AC75)&gt;YEAR($D$69),YEAR(AC75)&lt;YEAR($D$70)),IF(MONTH(AC75)=12,SUM(OFFSET(AC73,0,-11):AC73),0),0)</f>
        <v>0</v>
      </c>
      <c r="AD79" s="128">
        <f ca="1">IF(AND(YEAR(AD75)&gt;YEAR($D$69),YEAR(AD75)&lt;YEAR($D$70)),IF(MONTH(AD75)=12,SUM(OFFSET(AD73,0,-11):AD73),0),0)</f>
        <v>0</v>
      </c>
      <c r="AE79" s="128">
        <f ca="1">IF(AND(YEAR(AE75)&gt;YEAR($D$69),YEAR(AE75)&lt;YEAR($D$70)),IF(MONTH(AE75)=12,SUM(OFFSET(AE73,0,-11):AE73),0),0)</f>
        <v>0</v>
      </c>
      <c r="AF79" s="128">
        <f ca="1">IF(AND(YEAR(AF75)&gt;YEAR($D$69),YEAR(AF75)&lt;YEAR($D$70)),IF(MONTH(AF75)=12,SUM(OFFSET(AF73,0,-11):AF73),0),0)</f>
        <v>0</v>
      </c>
      <c r="AG79" s="128">
        <f ca="1">IF(AND(YEAR(AG75)&gt;YEAR($D$69),YEAR(AG75)&lt;YEAR($D$70)),IF(MONTH(AG75)=12,SUM(OFFSET(AG73,0,-11):AG73),0),0)</f>
        <v>0</v>
      </c>
      <c r="AH79" s="128">
        <f ca="1">IF(AND(YEAR(AH75)&gt;YEAR($D$69),YEAR(AH75)&lt;YEAR($D$70)),IF(MONTH(AH75)=12,SUM(OFFSET(AH73,0,-11):AH73),0),0)</f>
        <v>0</v>
      </c>
      <c r="AI79" s="128">
        <f ca="1">IF(AND(YEAR(AI75)&gt;YEAR($D$69),YEAR(AI75)&lt;YEAR($D$70)),IF(MONTH(AI75)=12,SUM(OFFSET(AI73,0,-11):AI73),0),0)</f>
        <v>0</v>
      </c>
      <c r="AJ79" s="128">
        <f ca="1">IF(AND(YEAR(AJ75)&gt;YEAR($D$69),YEAR(AJ75)&lt;YEAR($D$70)),IF(MONTH(AJ75)=12,SUM(OFFSET(AJ73,0,-11):AJ73),0),0)</f>
        <v>0</v>
      </c>
      <c r="AK79" s="128">
        <f ca="1">IF(AND(YEAR(AK75)&gt;YEAR($D$69),YEAR(AK75)&lt;YEAR($D$70)),IF(MONTH(AK75)=12,SUM(OFFSET(AK73,0,-11):AK73),0),0)</f>
        <v>0</v>
      </c>
      <c r="AL79" s="128">
        <f ca="1">IF(AND(YEAR(AL75)&gt;YEAR($D$69),YEAR(AL75)&lt;YEAR($D$70)),IF(MONTH(AL75)=12,SUM(OFFSET(AL73,0,-11):AL73),0),0)</f>
        <v>0</v>
      </c>
      <c r="AM79" s="128">
        <f ca="1">IF(AND(YEAR(AM75)&gt;YEAR($D$69),YEAR(AM75)&lt;YEAR($D$70)),IF(MONTH(AM75)=12,SUM(OFFSET(AM73,0,-11):AM73),0),0)</f>
        <v>0</v>
      </c>
      <c r="AN79" s="128">
        <f ca="1">IF(AND(YEAR(AN75)&gt;YEAR($D$69),YEAR(AN75)&lt;YEAR($D$70)),IF(MONTH(AN75)=12,SUM(OFFSET(AN73,0,-11):AN73),0),0)</f>
        <v>0</v>
      </c>
      <c r="AO79" s="128">
        <f ca="1">IF(AND(YEAR(AO75)&gt;YEAR($D$69),YEAR(AO75)&lt;YEAR($D$70)),IF(MONTH(AO75)=12,SUM(OFFSET(AO73,0,-11):AO73),0),0)</f>
        <v>0</v>
      </c>
      <c r="AP79" s="128">
        <f ca="1">IF(AND(YEAR(AP75)&gt;YEAR($D$69),YEAR(AP75)&lt;YEAR($D$70)),IF(MONTH(AP75)=12,SUM(OFFSET(AP73,0,-11):AP73),0),0)</f>
        <v>0</v>
      </c>
      <c r="AQ79" s="128">
        <f ca="1">IF(AND(YEAR(AQ75)&gt;YEAR($D$69),YEAR(AQ75)&lt;YEAR($D$70)),IF(MONTH(AQ75)=12,SUM(OFFSET(AQ73,0,-11):AQ73),0),0)</f>
        <v>0</v>
      </c>
      <c r="AR79" s="128">
        <f ca="1">IF(AND(YEAR(AR75)&gt;YEAR($D$69),YEAR(AR75)&lt;YEAR($D$70)),IF(MONTH(AR75)=12,SUM(OFFSET(AR73,0,-11):AR73),0),0)</f>
        <v>0</v>
      </c>
      <c r="AS79" s="128">
        <f ca="1">IF(AND(YEAR(AS75)&gt;YEAR($D$69),YEAR(AS75)&lt;YEAR($D$70)),IF(MONTH(AS75)=12,SUM(OFFSET(AS73,0,-11):AS73),0),0)</f>
        <v>0</v>
      </c>
      <c r="AT79" s="128">
        <f ca="1">IF(AND(YEAR(AT75)&gt;YEAR($D$69),YEAR(AT75)&lt;YEAR($D$70)),IF(MONTH(AT75)=12,SUM(OFFSET(AT73,0,-11):AT73),0),0)</f>
        <v>0</v>
      </c>
      <c r="AU79" s="128">
        <f ca="1">IF(AND(YEAR(AU75)&gt;YEAR($D$69),YEAR(AU75)&lt;YEAR($D$70)),IF(MONTH(AU75)=12,SUM(OFFSET(AU73,0,-11):AU73),0),0)</f>
        <v>0</v>
      </c>
      <c r="AV79" s="128">
        <f ca="1">IF(AND(YEAR(AV75)&gt;YEAR($D$69),YEAR(AV75)&lt;YEAR($D$70)),IF(MONTH(AV75)=12,SUM(OFFSET(AV73,0,-11):AV73),0),0)</f>
        <v>0</v>
      </c>
      <c r="AW79" s="128">
        <f ca="1">IF(AND(YEAR(AW75)&gt;YEAR($D$69),YEAR(AW75)&lt;YEAR($D$70)),IF(MONTH(AW75)=12,SUM(OFFSET(AW73,0,-11):AW73),0),0)</f>
        <v>0</v>
      </c>
      <c r="AX79" s="128">
        <f ca="1">IF(AND(YEAR(AX75)&gt;YEAR($D$69),YEAR(AX75)&lt;YEAR($D$70)),IF(MONTH(AX75)=12,SUM(OFFSET(AX73,0,-11):AX73),0),0)</f>
        <v>0</v>
      </c>
      <c r="AY79" s="128">
        <f ca="1">IF(AND(YEAR(AY75)&gt;YEAR($D$69),YEAR(AY75)&lt;YEAR($D$70)),IF(MONTH(AY75)=12,SUM(OFFSET(AY73,0,-11):AY73),0),0)</f>
        <v>0</v>
      </c>
      <c r="AZ79" s="128">
        <f ca="1">IF(AND(YEAR(AZ75)&gt;YEAR($D$69),YEAR(AZ75)&lt;YEAR($D$70)),IF(MONTH(AZ75)=12,SUM(OFFSET(AZ73,0,-11):AZ73),0),0)</f>
        <v>0</v>
      </c>
      <c r="BA79" s="128">
        <f ca="1">IF(AND(YEAR(BA75)&gt;YEAR($D$69),YEAR(BA75)&lt;YEAR($D$70)),IF(MONTH(BA75)=12,SUM(OFFSET(BA73,0,-11):BA73),0),0)</f>
        <v>0</v>
      </c>
      <c r="BB79" s="128">
        <f ca="1">IF(AND(YEAR(BB75)&gt;YEAR($D$69),YEAR(BB75)&lt;YEAR($D$70)),IF(MONTH(BB75)=12,SUM(OFFSET(BB73,0,-11):BB73),0),0)</f>
        <v>0</v>
      </c>
      <c r="BC79" s="128">
        <f ca="1">IF(AND(YEAR(BC75)&gt;YEAR($D$69),YEAR(BC75)&lt;YEAR($D$70)),IF(MONTH(BC75)=12,SUM(OFFSET(BC73,0,-11):BC73),0),0)</f>
        <v>0</v>
      </c>
      <c r="BD79" s="128">
        <f ca="1">IF(AND(YEAR(BD75)&gt;YEAR($D$69),YEAR(BD75)&lt;YEAR($D$70)),IF(MONTH(BD75)=12,SUM(OFFSET(BD73,0,-11):BD73),0),0)</f>
        <v>0</v>
      </c>
      <c r="BE79" s="128">
        <f ca="1">IF(AND(YEAR(BE75)&gt;YEAR($D$69),YEAR(BE75)&lt;YEAR($D$70)),IF(MONTH(BE75)=12,SUM(OFFSET(BE73,0,-11):BE73),0),0)</f>
        <v>0</v>
      </c>
      <c r="BF79" s="128">
        <f ca="1">IF(AND(YEAR(BF75)&gt;YEAR($D$69),YEAR(BF75)&lt;YEAR($D$70)),IF(MONTH(BF75)=12,SUM(OFFSET(BF73,0,-11):BF73),0),0)</f>
        <v>0</v>
      </c>
      <c r="BG79" s="128">
        <f ca="1">IF(AND(YEAR(BG75)&gt;YEAR($D$69),YEAR(BG75)&lt;YEAR($D$70)),IF(MONTH(BG75)=12,SUM(OFFSET(BG73,0,-11):BG73),0),0)</f>
        <v>0</v>
      </c>
      <c r="BH79" s="128">
        <f ca="1">IF(AND(YEAR(BH75)&gt;YEAR($D$69),YEAR(BH75)&lt;YEAR($D$70)),IF(MONTH(BH75)=12,SUM(OFFSET(BH73,0,-11):BH73),0),0)</f>
        <v>0</v>
      </c>
      <c r="BI79" s="128">
        <f ca="1">IF(AND(YEAR(BI75)&gt;YEAR($D$69),YEAR(BI75)&lt;YEAR($D$70)),IF(MONTH(BI75)=12,SUM(OFFSET(BI73,0,-11):BI73),0),0)</f>
        <v>0</v>
      </c>
      <c r="BJ79" s="128">
        <f ca="1">IF(AND(YEAR(BJ75)&gt;YEAR($D$69),YEAR(BJ75)&lt;YEAR($D$70)),IF(MONTH(BJ75)=12,SUM(OFFSET(BJ73,0,-11):BJ73),0),0)</f>
        <v>0</v>
      </c>
      <c r="BK79" s="128">
        <f ca="1">IF(AND(YEAR(BK75)&gt;YEAR($D$69),YEAR(BK75)&lt;YEAR($D$70)),IF(MONTH(BK75)=12,SUM(OFFSET(BK73,0,-11):BK73),0),0)</f>
        <v>0</v>
      </c>
      <c r="BL79" s="128">
        <f ca="1">IF(AND(YEAR(BL75)&gt;YEAR($D$69),YEAR(BL75)&lt;YEAR($D$70)),IF(MONTH(BL75)=12,SUM(OFFSET(BL73,0,-11):BL73),0),0)</f>
        <v>0</v>
      </c>
      <c r="BM79" s="128">
        <f ca="1">IF(AND(YEAR(BM75)&gt;YEAR($D$69),YEAR(BM75)&lt;YEAR($D$70)),IF(MONTH(BM75)=12,SUM(OFFSET(BM73,0,-11):BM73),0),0)</f>
        <v>0</v>
      </c>
      <c r="BN79" s="128">
        <f ca="1">IF(AND(YEAR(BN75)&gt;YEAR($D$69),YEAR(BN75)&lt;YEAR($D$70)),IF(MONTH(BN75)=12,SUM(OFFSET(BN73,0,-11):BN73),0),0)</f>
        <v>0</v>
      </c>
      <c r="BO79" s="128">
        <f ca="1">IF(AND(YEAR(BO75)&gt;YEAR($D$69),YEAR(BO75)&lt;YEAR($D$70)),IF(MONTH(BO75)=12,SUM(OFFSET(BO73,0,-11):BO73),0),0)</f>
        <v>0</v>
      </c>
      <c r="BP79" s="128">
        <f ca="1">IF(AND(YEAR(BP75)&gt;YEAR($D$69),YEAR(BP75)&lt;YEAR($D$70)),IF(MONTH(BP75)=12,SUM(OFFSET(BP73,0,-11):BP73),0),0)</f>
        <v>0</v>
      </c>
      <c r="BQ79" s="128">
        <f ca="1">IF(AND(YEAR(BQ75)&gt;YEAR($D$69),YEAR(BQ75)&lt;YEAR($D$70)),IF(MONTH(BQ75)=12,SUM(OFFSET(BQ73,0,-11):BQ73),0),0)</f>
        <v>0</v>
      </c>
      <c r="BR79" s="128">
        <f ca="1">IF(AND(YEAR(BR75)&gt;YEAR($D$69),YEAR(BR75)&lt;YEAR($D$70)),IF(MONTH(BR75)=12,SUM(OFFSET(BR73,0,-11):BR73),0),0)</f>
        <v>0</v>
      </c>
      <c r="BS79" s="128">
        <f ca="1">IF(AND(YEAR(BS75)&gt;YEAR($D$69),YEAR(BS75)&lt;YEAR($D$70)),IF(MONTH(BS75)=12,SUM(OFFSET(BS73,0,-11):BS73),0),0)</f>
        <v>0</v>
      </c>
      <c r="BT79" s="128">
        <f ca="1">IF(AND(YEAR(BT75)&gt;YEAR($D$69),YEAR(BT75)&lt;YEAR($D$70)),IF(MONTH(BT75)=12,SUM(OFFSET(BT73,0,-11):BT73),0),0)</f>
        <v>0</v>
      </c>
      <c r="BU79" s="128">
        <f ca="1">IF(AND(YEAR(BU75)&gt;YEAR($D$69),YEAR(BU75)&lt;YEAR($D$70)),IF(MONTH(BU75)=12,SUM(OFFSET(BU73,0,-11):BU73),0),0)</f>
        <v>0</v>
      </c>
      <c r="BV79" s="128">
        <f ca="1">IF(AND(YEAR(BV75)&gt;YEAR($D$69),YEAR(BV75)&lt;YEAR($D$70)),IF(MONTH(BV75)=12,SUM(OFFSET(BV73,0,-11):BV73),0),0)</f>
        <v>0</v>
      </c>
      <c r="BW79" s="128">
        <f ca="1">IF(AND(YEAR(BW75)&gt;YEAR($D$69),YEAR(BW75)&lt;YEAR($D$70)),IF(MONTH(BW75)=12,SUM(OFFSET(BW73,0,-11):BW73),0),0)</f>
        <v>0</v>
      </c>
      <c r="BX79" s="128">
        <f ca="1">IF(AND(YEAR(BX75)&gt;YEAR($D$69),YEAR(BX75)&lt;YEAR($D$70)),IF(MONTH(BX75)=12,SUM(OFFSET(BX73,0,-11):BX73),0),0)</f>
        <v>0</v>
      </c>
      <c r="BY79" s="128">
        <f ca="1">IF(AND(YEAR(BY75)&gt;YEAR($D$69),YEAR(BY75)&lt;YEAR($D$70)),IF(MONTH(BY75)=12,SUM(OFFSET(BY73,0,-11):BY73),0),0)</f>
        <v>0</v>
      </c>
      <c r="BZ79" s="128">
        <f ca="1">IF(AND(YEAR(BZ75)&gt;YEAR($D$69),YEAR(BZ75)&lt;YEAR($D$70)),IF(MONTH(BZ75)=12,SUM(OFFSET(BZ73,0,-11):BZ73),0),0)</f>
        <v>0</v>
      </c>
      <c r="CA79" s="128">
        <f ca="1">IF(AND(YEAR(CA75)&gt;YEAR($D$69),YEAR(CA75)&lt;YEAR($D$70)),IF(MONTH(CA75)=12,SUM(OFFSET(CA73,0,-11):CA73),0),0)</f>
        <v>0</v>
      </c>
      <c r="CB79" s="128">
        <f ca="1">IF(AND(YEAR(CB75)&gt;YEAR($D$69),YEAR(CB75)&lt;YEAR($D$70)),IF(MONTH(CB75)=12,SUM(OFFSET(CB73,0,-11):CB73),0),0)</f>
        <v>0</v>
      </c>
      <c r="CC79" s="128">
        <f ca="1">IF(AND(YEAR(CC75)&gt;YEAR($D$69),YEAR(CC75)&lt;YEAR($D$70)),IF(MONTH(CC75)=12,SUM(OFFSET(CC73,0,-11):CC73),0),0)</f>
        <v>0</v>
      </c>
      <c r="CD79" s="128">
        <f ca="1">IF(AND(YEAR(CD75)&gt;YEAR($D$69),YEAR(CD75)&lt;YEAR($D$70)),IF(MONTH(CD75)=12,SUM(OFFSET(CD73,0,-11):CD73),0),0)</f>
        <v>0</v>
      </c>
      <c r="CE79" s="128">
        <f ca="1">IF(AND(YEAR(CE75)&gt;YEAR($D$69),YEAR(CE75)&lt;YEAR($D$70)),IF(MONTH(CE75)=12,SUM(OFFSET(CE73,0,-11):CE73),0),0)</f>
        <v>0</v>
      </c>
      <c r="CF79" s="128">
        <f ca="1">IF(AND(YEAR(CF75)&gt;YEAR($D$69),YEAR(CF75)&lt;YEAR($D$70)),IF(MONTH(CF75)=12,SUM(OFFSET(CF73,0,-11):CF73),0),0)</f>
        <v>0</v>
      </c>
      <c r="CG79" s="128">
        <f ca="1">IF(AND(YEAR(CG75)&gt;YEAR($D$69),YEAR(CG75)&lt;YEAR($D$70)),IF(MONTH(CG75)=12,SUM(OFFSET(CG73,0,-11):CG73),0),0)</f>
        <v>0</v>
      </c>
      <c r="CH79" s="128">
        <f ca="1">IF(AND(YEAR(CH75)&gt;YEAR($D$69),YEAR(CH75)&lt;YEAR($D$70)),IF(MONTH(CH75)=12,SUM(OFFSET(CH73,0,-11):CH73),0),0)</f>
        <v>0</v>
      </c>
      <c r="CI79" s="128">
        <f ca="1">IF(AND(YEAR(CI75)&gt;YEAR($D$69),YEAR(CI75)&lt;YEAR($D$70)),IF(MONTH(CI75)=12,SUM(OFFSET(CI73,0,-11):CI73),0),0)</f>
        <v>0</v>
      </c>
      <c r="CJ79" s="128">
        <f ca="1">IF(AND(YEAR(CJ75)&gt;YEAR($D$69),YEAR(CJ75)&lt;YEAR($D$70)),IF(MONTH(CJ75)=12,SUM(OFFSET(CJ73,0,-11):CJ73),0),0)</f>
        <v>0</v>
      </c>
      <c r="CK79" s="128">
        <f ca="1">IF(AND(YEAR(CK75)&gt;YEAR($D$69),YEAR(CK75)&lt;YEAR($D$70)),IF(MONTH(CK75)=12,SUM(OFFSET(CK73,0,-11):CK73),0),0)</f>
        <v>0</v>
      </c>
      <c r="CL79" s="128">
        <f ca="1">IF(AND(YEAR(CL75)&gt;YEAR($D$69),YEAR(CL75)&lt;YEAR($D$70)),IF(MONTH(CL75)=12,SUM(OFFSET(CL73,0,-11):CL73),0),0)</f>
        <v>0</v>
      </c>
      <c r="CM79" s="128">
        <f ca="1">IF(AND(YEAR(CM75)&gt;YEAR($D$69),YEAR(CM75)&lt;YEAR($D$70)),IF(MONTH(CM75)=12,SUM(OFFSET(CM73,0,-11):CM73),0),0)</f>
        <v>0</v>
      </c>
      <c r="CN79" s="128">
        <f ca="1">IF(AND(YEAR(CN75)&gt;YEAR($D$69),YEAR(CN75)&lt;YEAR($D$70)),IF(MONTH(CN75)=12,SUM(OFFSET(CN73,0,-11):CN73),0),0)</f>
        <v>0</v>
      </c>
      <c r="CO79" s="128">
        <f ca="1">IF(AND(YEAR(CO75)&gt;YEAR($D$69),YEAR(CO75)&lt;YEAR($D$70)),IF(MONTH(CO75)=12,SUM(OFFSET(CO73,0,-11):CO73),0),0)</f>
        <v>0</v>
      </c>
    </row>
    <row r="80" spans="1:93" x14ac:dyDescent="0.15">
      <c r="B80" t="s">
        <v>152</v>
      </c>
      <c r="C80" t="s">
        <v>48</v>
      </c>
      <c r="D80" s="128">
        <f ca="1">SUM(D76:D79)</f>
        <v>0</v>
      </c>
      <c r="E80" s="128">
        <f t="shared" ref="E80:K80" ca="1" si="986">SUM(E76:E79)</f>
        <v>0</v>
      </c>
      <c r="F80" s="128">
        <f t="shared" ca="1" si="986"/>
        <v>0</v>
      </c>
      <c r="G80" s="128">
        <f t="shared" ca="1" si="986"/>
        <v>0</v>
      </c>
      <c r="H80" s="128">
        <f t="shared" ca="1" si="986"/>
        <v>0</v>
      </c>
      <c r="I80" s="128">
        <f t="shared" ca="1" si="986"/>
        <v>0</v>
      </c>
      <c r="J80" s="128">
        <f t="shared" ca="1" si="986"/>
        <v>0</v>
      </c>
      <c r="K80" s="128">
        <f t="shared" ca="1" si="986"/>
        <v>198581.76000000001</v>
      </c>
      <c r="L80" s="128">
        <f t="shared" ref="L80" ca="1" si="987">SUM(L76:L79)</f>
        <v>0</v>
      </c>
      <c r="M80" s="128">
        <f t="shared" ref="M80" ca="1" si="988">SUM(M76:M79)</f>
        <v>0</v>
      </c>
      <c r="N80" s="128">
        <f t="shared" ref="N80" ca="1" si="989">SUM(N76:N79)</f>
        <v>0</v>
      </c>
      <c r="O80" s="128">
        <f t="shared" ref="O80" ca="1" si="990">SUM(O76:O79)</f>
        <v>0</v>
      </c>
      <c r="P80" s="128">
        <f t="shared" ref="P80" ca="1" si="991">SUM(P76:P79)</f>
        <v>0</v>
      </c>
      <c r="Q80" s="128">
        <f t="shared" ref="Q80" ca="1" si="992">SUM(Q76:Q79)</f>
        <v>0</v>
      </c>
      <c r="R80" s="128">
        <f t="shared" ref="R80" ca="1" si="993">SUM(R76:R79)</f>
        <v>0</v>
      </c>
      <c r="S80" s="128">
        <f t="shared" ref="S80" ca="1" si="994">SUM(S76:S79)</f>
        <v>0</v>
      </c>
      <c r="T80" s="128">
        <f t="shared" ref="T80" ca="1" si="995">SUM(T76:T79)</f>
        <v>0</v>
      </c>
      <c r="U80" s="128">
        <f t="shared" ref="U80" ca="1" si="996">SUM(U76:U79)</f>
        <v>0</v>
      </c>
      <c r="V80" s="128">
        <f t="shared" ref="V80" ca="1" si="997">SUM(V76:V79)</f>
        <v>0</v>
      </c>
      <c r="W80" s="128">
        <f t="shared" ref="W80" ca="1" si="998">SUM(W76:W79)</f>
        <v>307801.72800000006</v>
      </c>
      <c r="X80" s="128">
        <f t="shared" ref="X80" ca="1" si="999">SUM(X76:X79)</f>
        <v>0</v>
      </c>
      <c r="Y80" s="128">
        <f t="shared" ref="Y80" ca="1" si="1000">SUM(Y76:Y79)</f>
        <v>0</v>
      </c>
      <c r="Z80" s="128">
        <f t="shared" ref="Z80" ca="1" si="1001">SUM(Z76:Z79)</f>
        <v>0</v>
      </c>
      <c r="AA80" s="128">
        <f t="shared" ref="AA80" ca="1" si="1002">SUM(AA76:AA79)</f>
        <v>0</v>
      </c>
      <c r="AB80" s="128">
        <f t="shared" ref="AB80" ca="1" si="1003">SUM(AB76:AB79)</f>
        <v>0</v>
      </c>
      <c r="AC80" s="128">
        <f t="shared" ref="AC80" ca="1" si="1004">SUM(AC76:AC79)</f>
        <v>0</v>
      </c>
      <c r="AD80" s="128">
        <f t="shared" ref="AD80" ca="1" si="1005">SUM(AD76:AD79)</f>
        <v>0</v>
      </c>
      <c r="AE80" s="128">
        <f t="shared" ref="AE80" ca="1" si="1006">SUM(AE76:AE79)</f>
        <v>0</v>
      </c>
      <c r="AF80" s="128">
        <f t="shared" ref="AF80" ca="1" si="1007">SUM(AF76:AF79)</f>
        <v>247606.63200000004</v>
      </c>
      <c r="AG80" s="128">
        <f t="shared" ref="AG80" ca="1" si="1008">SUM(AG76:AG79)</f>
        <v>0</v>
      </c>
      <c r="AH80" s="128">
        <f t="shared" ref="AH80" ca="1" si="1009">SUM(AH76:AH79)</f>
        <v>0</v>
      </c>
      <c r="AI80" s="128">
        <f t="shared" ref="AI80" ca="1" si="1010">SUM(AI76:AI79)</f>
        <v>0</v>
      </c>
      <c r="AJ80" s="128">
        <f t="shared" ref="AJ80" ca="1" si="1011">SUM(AJ76:AJ79)</f>
        <v>0</v>
      </c>
      <c r="AK80" s="128">
        <f t="shared" ref="AK80" ca="1" si="1012">SUM(AK76:AK79)</f>
        <v>0</v>
      </c>
      <c r="AL80" s="128">
        <f t="shared" ref="AL80" ca="1" si="1013">SUM(AL76:AL79)</f>
        <v>0</v>
      </c>
      <c r="AM80" s="128">
        <f t="shared" ref="AM80" ca="1" si="1014">SUM(AM76:AM79)</f>
        <v>0</v>
      </c>
      <c r="AN80" s="128">
        <f t="shared" ref="AN80" ca="1" si="1015">SUM(AN76:AN79)</f>
        <v>0</v>
      </c>
      <c r="AO80" s="128">
        <f t="shared" ref="AO80" ca="1" si="1016">SUM(AO76:AO79)</f>
        <v>0</v>
      </c>
      <c r="AP80" s="128">
        <f t="shared" ref="AP80" ca="1" si="1017">SUM(AP76:AP79)</f>
        <v>0</v>
      </c>
      <c r="AQ80" s="128">
        <f t="shared" ref="AQ80" ca="1" si="1018">SUM(AQ76:AQ79)</f>
        <v>0</v>
      </c>
      <c r="AR80" s="128">
        <f t="shared" ref="AR80" ca="1" si="1019">SUM(AR76:AR79)</f>
        <v>344042.89920000004</v>
      </c>
      <c r="AS80" s="128">
        <f t="shared" ref="AS80" ca="1" si="1020">SUM(AS76:AS79)</f>
        <v>0</v>
      </c>
      <c r="AT80" s="128">
        <f t="shared" ref="AT80" ca="1" si="1021">SUM(AT76:AT79)</f>
        <v>0</v>
      </c>
      <c r="AU80" s="128">
        <f t="shared" ref="AU80" ca="1" si="1022">SUM(AU76:AU79)</f>
        <v>0</v>
      </c>
      <c r="AV80" s="128">
        <f t="shared" ref="AV80" ca="1" si="1023">SUM(AV76:AV79)</f>
        <v>0</v>
      </c>
      <c r="AW80" s="128">
        <f t="shared" ref="AW80" ca="1" si="1024">SUM(AW76:AW79)</f>
        <v>0</v>
      </c>
      <c r="AX80" s="128">
        <f t="shared" ref="AX80" ca="1" si="1025">SUM(AX76:AX79)</f>
        <v>0</v>
      </c>
      <c r="AY80" s="128">
        <f t="shared" ref="AY80" ca="1" si="1026">SUM(AY76:AY79)</f>
        <v>0</v>
      </c>
      <c r="AZ80" s="128">
        <f t="shared" ref="AZ80" ca="1" si="1027">SUM(AZ76:AZ79)</f>
        <v>0</v>
      </c>
      <c r="BA80" s="128">
        <f t="shared" ref="BA80" ca="1" si="1028">SUM(BA76:BA79)</f>
        <v>0</v>
      </c>
      <c r="BB80" s="128">
        <f t="shared" ref="BB80" ca="1" si="1029">SUM(BB76:BB79)</f>
        <v>0</v>
      </c>
      <c r="BC80" s="128">
        <f t="shared" ref="BC80" ca="1" si="1030">SUM(BC76:BC79)</f>
        <v>0</v>
      </c>
      <c r="BD80" s="128">
        <f t="shared" ref="BD80" ca="1" si="1031">SUM(BD76:BD79)</f>
        <v>0</v>
      </c>
      <c r="BE80" s="128">
        <f t="shared" ref="BE80" ca="1" si="1032">SUM(BE76:BE79)</f>
        <v>0</v>
      </c>
      <c r="BF80" s="128">
        <f t="shared" ref="BF80" ca="1" si="1033">SUM(BF76:BF79)</f>
        <v>0</v>
      </c>
      <c r="BG80" s="128">
        <f t="shared" ref="BG80" ca="1" si="1034">SUM(BG76:BG79)</f>
        <v>0</v>
      </c>
      <c r="BH80" s="128">
        <f t="shared" ref="BH80" ca="1" si="1035">SUM(BH76:BH79)</f>
        <v>0</v>
      </c>
      <c r="BI80" s="128">
        <f t="shared" ref="BI80" ca="1" si="1036">SUM(BI76:BI79)</f>
        <v>0</v>
      </c>
      <c r="BJ80" s="128">
        <f t="shared" ref="BJ80" ca="1" si="1037">SUM(BJ76:BJ79)</f>
        <v>0</v>
      </c>
      <c r="BK80" s="128">
        <f t="shared" ref="BK80" ca="1" si="1038">SUM(BK76:BK79)</f>
        <v>0</v>
      </c>
      <c r="BL80" s="128">
        <f t="shared" ref="BL80" ca="1" si="1039">SUM(BL76:BL79)</f>
        <v>0</v>
      </c>
      <c r="BM80" s="128">
        <f t="shared" ref="BM80" ca="1" si="1040">SUM(BM76:BM79)</f>
        <v>0</v>
      </c>
      <c r="BN80" s="128">
        <f t="shared" ref="BN80" ca="1" si="1041">SUM(BN76:BN79)</f>
        <v>0</v>
      </c>
      <c r="BO80" s="128">
        <f t="shared" ref="BO80" ca="1" si="1042">SUM(BO76:BO79)</f>
        <v>0</v>
      </c>
      <c r="BP80" s="128">
        <f t="shared" ref="BP80" ca="1" si="1043">SUM(BP76:BP79)</f>
        <v>0</v>
      </c>
      <c r="BQ80" s="128">
        <f t="shared" ref="BQ80" ca="1" si="1044">SUM(BQ76:BQ79)</f>
        <v>0</v>
      </c>
      <c r="BR80" s="128">
        <f t="shared" ref="BR80" ca="1" si="1045">SUM(BR76:BR79)</f>
        <v>0</v>
      </c>
      <c r="BS80" s="128">
        <f t="shared" ref="BS80" ca="1" si="1046">SUM(BS76:BS79)</f>
        <v>0</v>
      </c>
      <c r="BT80" s="128">
        <f t="shared" ref="BT80" ca="1" si="1047">SUM(BT76:BT79)</f>
        <v>0</v>
      </c>
      <c r="BU80" s="128">
        <f t="shared" ref="BU80" ca="1" si="1048">SUM(BU76:BU79)</f>
        <v>0</v>
      </c>
      <c r="BV80" s="128">
        <f t="shared" ref="BV80" ca="1" si="1049">SUM(BV76:BV79)</f>
        <v>0</v>
      </c>
      <c r="BW80" s="128">
        <f t="shared" ref="BW80" ca="1" si="1050">SUM(BW76:BW79)</f>
        <v>0</v>
      </c>
      <c r="BX80" s="128">
        <f t="shared" ref="BX80" ca="1" si="1051">SUM(BX76:BX79)</f>
        <v>0</v>
      </c>
      <c r="BY80" s="128">
        <f t="shared" ref="BY80" ca="1" si="1052">SUM(BY76:BY79)</f>
        <v>0</v>
      </c>
      <c r="BZ80" s="128">
        <f t="shared" ref="BZ80" ca="1" si="1053">SUM(BZ76:BZ79)</f>
        <v>0</v>
      </c>
      <c r="CA80" s="128">
        <f t="shared" ref="CA80" ca="1" si="1054">SUM(CA76:CA79)</f>
        <v>0</v>
      </c>
      <c r="CB80" s="128">
        <f t="shared" ref="CB80" ca="1" si="1055">SUM(CB76:CB79)</f>
        <v>0</v>
      </c>
      <c r="CC80" s="128">
        <f t="shared" ref="CC80" ca="1" si="1056">SUM(CC76:CC79)</f>
        <v>0</v>
      </c>
      <c r="CD80" s="128">
        <f t="shared" ref="CD80" ca="1" si="1057">SUM(CD76:CD79)</f>
        <v>0</v>
      </c>
      <c r="CE80" s="128">
        <f t="shared" ref="CE80" ca="1" si="1058">SUM(CE76:CE79)</f>
        <v>0</v>
      </c>
      <c r="CF80" s="128">
        <f t="shared" ref="CF80" ca="1" si="1059">SUM(CF76:CF79)</f>
        <v>0</v>
      </c>
      <c r="CG80" s="128">
        <f t="shared" ref="CG80" ca="1" si="1060">SUM(CG76:CG79)</f>
        <v>0</v>
      </c>
      <c r="CH80" s="128">
        <f t="shared" ref="CH80" ca="1" si="1061">SUM(CH76:CH79)</f>
        <v>0</v>
      </c>
      <c r="CI80" s="128">
        <f t="shared" ref="CI80" ca="1" si="1062">SUM(CI76:CI79)</f>
        <v>0</v>
      </c>
      <c r="CJ80" s="128">
        <f t="shared" ref="CJ80" ca="1" si="1063">SUM(CJ76:CJ79)</f>
        <v>0</v>
      </c>
      <c r="CK80" s="128">
        <f t="shared" ref="CK80" ca="1" si="1064">SUM(CK76:CK79)</f>
        <v>0</v>
      </c>
      <c r="CL80" s="128">
        <f t="shared" ref="CL80" ca="1" si="1065">SUM(CL76:CL79)</f>
        <v>0</v>
      </c>
      <c r="CM80" s="128">
        <f t="shared" ref="CM80" ca="1" si="1066">SUM(CM76:CM79)</f>
        <v>0</v>
      </c>
      <c r="CN80" s="128">
        <f t="shared" ref="CN80" ca="1" si="1067">SUM(CN76:CN79)</f>
        <v>0</v>
      </c>
      <c r="CO80" s="128">
        <f t="shared" ref="CO80" ca="1" si="1068">SUM(CO76:CO79)</f>
        <v>0</v>
      </c>
    </row>
    <row r="81" spans="1:93" s="1" customFormat="1" x14ac:dyDescent="0.15">
      <c r="D81" s="129"/>
      <c r="K81" s="129"/>
      <c r="W81" s="129"/>
    </row>
    <row r="82" spans="1:93" x14ac:dyDescent="0.15">
      <c r="A82" t="s">
        <v>375</v>
      </c>
      <c r="B82" t="s">
        <v>153</v>
      </c>
      <c r="C82" t="s">
        <v>212</v>
      </c>
      <c r="D82" s="104">
        <v>42125</v>
      </c>
    </row>
    <row r="83" spans="1:93" x14ac:dyDescent="0.15">
      <c r="C83" t="s">
        <v>237</v>
      </c>
      <c r="D83" s="104">
        <v>42979</v>
      </c>
    </row>
    <row r="84" spans="1:93" x14ac:dyDescent="0.15">
      <c r="C84" t="s">
        <v>251</v>
      </c>
      <c r="D84" s="4">
        <v>0.04</v>
      </c>
    </row>
    <row r="85" spans="1:93" x14ac:dyDescent="0.15">
      <c r="C85" s="2" t="s">
        <v>183</v>
      </c>
      <c r="D85" s="113">
        <f>D82</f>
        <v>42125</v>
      </c>
      <c r="E85" s="113">
        <f>EDATE(D85,1)</f>
        <v>42156</v>
      </c>
      <c r="F85" s="113">
        <f t="shared" ref="F85" si="1069">EDATE(E85,1)</f>
        <v>42186</v>
      </c>
      <c r="G85" s="113">
        <f t="shared" ref="G85" si="1070">EDATE(F85,1)</f>
        <v>42217</v>
      </c>
      <c r="H85" s="113">
        <f t="shared" ref="H85" si="1071">EDATE(G85,1)</f>
        <v>42248</v>
      </c>
      <c r="I85" s="113">
        <f t="shared" ref="I85" si="1072">EDATE(H85,1)</f>
        <v>42278</v>
      </c>
      <c r="J85" s="113">
        <f t="shared" ref="J85" si="1073">EDATE(I85,1)</f>
        <v>42309</v>
      </c>
      <c r="K85" s="113">
        <f t="shared" ref="K85" si="1074">EDATE(J85,1)</f>
        <v>42339</v>
      </c>
      <c r="L85" s="113">
        <f t="shared" ref="L85" si="1075">EDATE(K85,1)</f>
        <v>42370</v>
      </c>
      <c r="M85" s="113">
        <f t="shared" ref="M85" si="1076">EDATE(L85,1)</f>
        <v>42401</v>
      </c>
      <c r="N85" s="113">
        <f t="shared" ref="N85" si="1077">EDATE(M85,1)</f>
        <v>42430</v>
      </c>
      <c r="O85" s="113">
        <f t="shared" ref="O85" si="1078">EDATE(N85,1)</f>
        <v>42461</v>
      </c>
      <c r="P85" s="113">
        <f t="shared" ref="P85" si="1079">EDATE(O85,1)</f>
        <v>42491</v>
      </c>
      <c r="Q85" s="113">
        <f t="shared" ref="Q85" si="1080">EDATE(P85,1)</f>
        <v>42522</v>
      </c>
      <c r="R85" s="113">
        <f t="shared" ref="R85" si="1081">EDATE(Q85,1)</f>
        <v>42552</v>
      </c>
      <c r="S85" s="113">
        <f t="shared" ref="S85" si="1082">EDATE(R85,1)</f>
        <v>42583</v>
      </c>
      <c r="T85" s="113">
        <f t="shared" ref="T85" si="1083">EDATE(S85,1)</f>
        <v>42614</v>
      </c>
      <c r="U85" s="113">
        <f t="shared" ref="U85" si="1084">EDATE(T85,1)</f>
        <v>42644</v>
      </c>
      <c r="V85" s="113">
        <f t="shared" ref="V85" si="1085">EDATE(U85,1)</f>
        <v>42675</v>
      </c>
      <c r="W85" s="113">
        <f t="shared" ref="W85" si="1086">EDATE(V85,1)</f>
        <v>42705</v>
      </c>
      <c r="X85" s="113">
        <f t="shared" ref="X85" si="1087">EDATE(W85,1)</f>
        <v>42736</v>
      </c>
      <c r="Y85" s="113">
        <f t="shared" ref="Y85" si="1088">EDATE(X85,1)</f>
        <v>42767</v>
      </c>
      <c r="Z85" s="113">
        <f t="shared" ref="Z85" si="1089">EDATE(Y85,1)</f>
        <v>42795</v>
      </c>
      <c r="AA85" s="113">
        <f t="shared" ref="AA85" si="1090">EDATE(Z85,1)</f>
        <v>42826</v>
      </c>
      <c r="AB85" s="113">
        <f t="shared" ref="AB85" si="1091">EDATE(AA85,1)</f>
        <v>42856</v>
      </c>
      <c r="AC85" s="113">
        <f t="shared" ref="AC85" si="1092">EDATE(AB85,1)</f>
        <v>42887</v>
      </c>
      <c r="AD85" s="113">
        <f t="shared" ref="AD85" si="1093">EDATE(AC85,1)</f>
        <v>42917</v>
      </c>
      <c r="AE85" s="113">
        <f t="shared" ref="AE85" si="1094">EDATE(AD85,1)</f>
        <v>42948</v>
      </c>
      <c r="AF85" s="113">
        <f t="shared" ref="AF85" si="1095">EDATE(AE85,1)</f>
        <v>42979</v>
      </c>
      <c r="AG85" s="113">
        <f t="shared" ref="AG85" si="1096">EDATE(AF85,1)</f>
        <v>43009</v>
      </c>
      <c r="AH85" s="113">
        <f t="shared" ref="AH85" si="1097">EDATE(AG85,1)</f>
        <v>43040</v>
      </c>
      <c r="AI85" s="113">
        <f t="shared" ref="AI85" si="1098">EDATE(AH85,1)</f>
        <v>43070</v>
      </c>
      <c r="AJ85" s="113">
        <f t="shared" ref="AJ85" si="1099">EDATE(AI85,1)</f>
        <v>43101</v>
      </c>
      <c r="AK85" s="113">
        <f t="shared" ref="AK85" si="1100">EDATE(AJ85,1)</f>
        <v>43132</v>
      </c>
      <c r="AL85" s="113">
        <f t="shared" ref="AL85" si="1101">EDATE(AK85,1)</f>
        <v>43160</v>
      </c>
      <c r="AM85" s="113">
        <f t="shared" ref="AM85" si="1102">EDATE(AL85,1)</f>
        <v>43191</v>
      </c>
      <c r="AN85" s="113">
        <f t="shared" ref="AN85" si="1103">EDATE(AM85,1)</f>
        <v>43221</v>
      </c>
      <c r="AO85" s="113">
        <f t="shared" ref="AO85" si="1104">EDATE(AN85,1)</f>
        <v>43252</v>
      </c>
      <c r="AP85" s="113">
        <f t="shared" ref="AP85" si="1105">EDATE(AO85,1)</f>
        <v>43282</v>
      </c>
      <c r="AQ85" s="113">
        <f t="shared" ref="AQ85" si="1106">EDATE(AP85,1)</f>
        <v>43313</v>
      </c>
      <c r="AR85" s="113">
        <f t="shared" ref="AR85" si="1107">EDATE(AQ85,1)</f>
        <v>43344</v>
      </c>
      <c r="AS85" s="113">
        <f t="shared" ref="AS85" si="1108">EDATE(AR85,1)</f>
        <v>43374</v>
      </c>
      <c r="AT85" s="113">
        <f t="shared" ref="AT85" si="1109">EDATE(AS85,1)</f>
        <v>43405</v>
      </c>
      <c r="AU85" s="113">
        <f t="shared" ref="AU85" si="1110">EDATE(AT85,1)</f>
        <v>43435</v>
      </c>
      <c r="AV85" s="113">
        <f t="shared" ref="AV85" si="1111">EDATE(AU85,1)</f>
        <v>43466</v>
      </c>
      <c r="AW85" s="113">
        <f t="shared" ref="AW85" si="1112">EDATE(AV85,1)</f>
        <v>43497</v>
      </c>
      <c r="AX85" s="113">
        <f t="shared" ref="AX85" si="1113">EDATE(AW85,1)</f>
        <v>43525</v>
      </c>
      <c r="AY85" s="113">
        <f t="shared" ref="AY85" si="1114">EDATE(AX85,1)</f>
        <v>43556</v>
      </c>
      <c r="AZ85" s="113">
        <f t="shared" ref="AZ85" si="1115">EDATE(AY85,1)</f>
        <v>43586</v>
      </c>
      <c r="BA85" s="113">
        <f t="shared" ref="BA85" si="1116">EDATE(AZ85,1)</f>
        <v>43617</v>
      </c>
      <c r="BB85" s="113">
        <f t="shared" ref="BB85" si="1117">EDATE(BA85,1)</f>
        <v>43647</v>
      </c>
      <c r="BC85" s="113">
        <f t="shared" ref="BC85" si="1118">EDATE(BB85,1)</f>
        <v>43678</v>
      </c>
      <c r="BD85" s="113">
        <f t="shared" ref="BD85" si="1119">EDATE(BC85,1)</f>
        <v>43709</v>
      </c>
      <c r="BE85" s="113">
        <f t="shared" ref="BE85" si="1120">EDATE(BD85,1)</f>
        <v>43739</v>
      </c>
      <c r="BF85" s="113">
        <f t="shared" ref="BF85" si="1121">EDATE(BE85,1)</f>
        <v>43770</v>
      </c>
      <c r="BG85" s="113">
        <f t="shared" ref="BG85" si="1122">EDATE(BF85,1)</f>
        <v>43800</v>
      </c>
      <c r="BH85" s="113">
        <f t="shared" ref="BH85" si="1123">EDATE(BG85,1)</f>
        <v>43831</v>
      </c>
      <c r="BI85" s="113">
        <f t="shared" ref="BI85" si="1124">EDATE(BH85,1)</f>
        <v>43862</v>
      </c>
      <c r="BJ85" s="113">
        <f t="shared" ref="BJ85" si="1125">EDATE(BI85,1)</f>
        <v>43891</v>
      </c>
      <c r="BK85" s="113">
        <f t="shared" ref="BK85" si="1126">EDATE(BJ85,1)</f>
        <v>43922</v>
      </c>
      <c r="BL85" s="113">
        <f t="shared" ref="BL85" si="1127">EDATE(BK85,1)</f>
        <v>43952</v>
      </c>
      <c r="BM85" s="113">
        <f t="shared" ref="BM85" si="1128">EDATE(BL85,1)</f>
        <v>43983</v>
      </c>
      <c r="BN85" s="113">
        <f t="shared" ref="BN85" si="1129">EDATE(BM85,1)</f>
        <v>44013</v>
      </c>
      <c r="BO85" s="113">
        <f t="shared" ref="BO85" si="1130">EDATE(BN85,1)</f>
        <v>44044</v>
      </c>
      <c r="BP85" s="113">
        <f t="shared" ref="BP85" si="1131">EDATE(BO85,1)</f>
        <v>44075</v>
      </c>
      <c r="BQ85" s="113">
        <f t="shared" ref="BQ85" si="1132">EDATE(BP85,1)</f>
        <v>44105</v>
      </c>
      <c r="BR85" s="113">
        <f t="shared" ref="BR85" si="1133">EDATE(BQ85,1)</f>
        <v>44136</v>
      </c>
      <c r="BS85" s="113">
        <f t="shared" ref="BS85" si="1134">EDATE(BR85,1)</f>
        <v>44166</v>
      </c>
      <c r="BT85" s="113">
        <f t="shared" ref="BT85" si="1135">EDATE(BS85,1)</f>
        <v>44197</v>
      </c>
      <c r="BU85" s="113">
        <f t="shared" ref="BU85" si="1136">EDATE(BT85,1)</f>
        <v>44228</v>
      </c>
      <c r="BV85" s="113">
        <f t="shared" ref="BV85" si="1137">EDATE(BU85,1)</f>
        <v>44256</v>
      </c>
      <c r="BW85" s="113">
        <f t="shared" ref="BW85" si="1138">EDATE(BV85,1)</f>
        <v>44287</v>
      </c>
      <c r="BX85" s="113">
        <f t="shared" ref="BX85" si="1139">EDATE(BW85,1)</f>
        <v>44317</v>
      </c>
      <c r="BY85" s="113">
        <f t="shared" ref="BY85" si="1140">EDATE(BX85,1)</f>
        <v>44348</v>
      </c>
      <c r="BZ85" s="113">
        <f t="shared" ref="BZ85" si="1141">EDATE(BY85,1)</f>
        <v>44378</v>
      </c>
      <c r="CA85" s="113">
        <f t="shared" ref="CA85" si="1142">EDATE(BZ85,1)</f>
        <v>44409</v>
      </c>
      <c r="CB85" s="113">
        <f t="shared" ref="CB85" si="1143">EDATE(CA85,1)</f>
        <v>44440</v>
      </c>
      <c r="CC85" s="113">
        <f t="shared" ref="CC85" si="1144">EDATE(CB85,1)</f>
        <v>44470</v>
      </c>
      <c r="CD85" s="113">
        <f t="shared" ref="CD85" si="1145">EDATE(CC85,1)</f>
        <v>44501</v>
      </c>
      <c r="CE85" s="113">
        <f t="shared" ref="CE85" si="1146">EDATE(CD85,1)</f>
        <v>44531</v>
      </c>
      <c r="CF85" s="113">
        <f t="shared" ref="CF85" si="1147">EDATE(CE85,1)</f>
        <v>44562</v>
      </c>
      <c r="CG85" s="113">
        <f t="shared" ref="CG85" si="1148">EDATE(CF85,1)</f>
        <v>44593</v>
      </c>
      <c r="CH85" s="113">
        <f t="shared" ref="CH85" si="1149">EDATE(CG85,1)</f>
        <v>44621</v>
      </c>
      <c r="CI85" s="113">
        <f t="shared" ref="CI85" si="1150">EDATE(CH85,1)</f>
        <v>44652</v>
      </c>
      <c r="CJ85" s="113">
        <f t="shared" ref="CJ85" si="1151">EDATE(CI85,1)</f>
        <v>44682</v>
      </c>
      <c r="CK85" s="113">
        <f t="shared" ref="CK85" si="1152">EDATE(CJ85,1)</f>
        <v>44713</v>
      </c>
      <c r="CL85" s="113">
        <f t="shared" ref="CL85" si="1153">EDATE(CK85,1)</f>
        <v>44743</v>
      </c>
      <c r="CM85" s="113">
        <f t="shared" ref="CM85" si="1154">EDATE(CL85,1)</f>
        <v>44774</v>
      </c>
      <c r="CN85" s="113">
        <f t="shared" ref="CN85" si="1155">EDATE(CM85,1)</f>
        <v>44805</v>
      </c>
      <c r="CO85" s="113">
        <f t="shared" ref="CO85" si="1156">EDATE(CN85,1)</f>
        <v>44835</v>
      </c>
    </row>
    <row r="86" spans="1:93" x14ac:dyDescent="0.15">
      <c r="C86" t="s">
        <v>30</v>
      </c>
      <c r="D86" s="114">
        <v>24822.720000000001</v>
      </c>
      <c r="E86" s="114">
        <v>24822.720000000001</v>
      </c>
      <c r="F86" s="114">
        <v>24822.720000000001</v>
      </c>
      <c r="G86" s="114">
        <v>24822.720000000001</v>
      </c>
      <c r="H86" s="114">
        <v>24822.720000000001</v>
      </c>
      <c r="I86" s="114">
        <v>24822.720000000001</v>
      </c>
      <c r="J86" s="114">
        <v>24822.720000000001</v>
      </c>
      <c r="K86" s="114">
        <v>24822.720000000001</v>
      </c>
      <c r="L86" s="114">
        <v>24822.720000000001</v>
      </c>
      <c r="M86" s="114">
        <v>24822.720000000001</v>
      </c>
      <c r="N86" s="114">
        <v>24822.720000000001</v>
      </c>
      <c r="O86" s="114">
        <v>24822.720000000001</v>
      </c>
      <c r="P86" s="114">
        <v>26063.856000000003</v>
      </c>
      <c r="Q86" s="114">
        <v>26063.856000000003</v>
      </c>
      <c r="R86" s="114">
        <v>26063.856000000003</v>
      </c>
      <c r="S86" s="114">
        <v>26063.856000000003</v>
      </c>
      <c r="T86" s="114">
        <v>26063.856000000003</v>
      </c>
      <c r="U86" s="114">
        <v>26063.856000000003</v>
      </c>
      <c r="V86" s="114">
        <v>26063.856000000003</v>
      </c>
      <c r="W86" s="114">
        <v>26063.856000000003</v>
      </c>
      <c r="X86" s="114">
        <v>26063.856000000003</v>
      </c>
      <c r="Y86" s="114">
        <v>26063.856000000003</v>
      </c>
      <c r="Z86" s="114">
        <v>26063.856000000003</v>
      </c>
      <c r="AA86" s="114">
        <v>26063.856000000003</v>
      </c>
      <c r="AB86" s="114">
        <v>28670.241600000008</v>
      </c>
      <c r="AC86" s="114">
        <v>28670.241600000008</v>
      </c>
      <c r="AD86" s="114">
        <v>28670.241600000008</v>
      </c>
      <c r="AE86" s="114">
        <v>28670.241600000008</v>
      </c>
      <c r="AF86" s="114">
        <v>28670.241600000008</v>
      </c>
      <c r="AG86" s="114">
        <v>0</v>
      </c>
      <c r="AH86" s="114">
        <v>0</v>
      </c>
      <c r="AI86" s="114">
        <v>0</v>
      </c>
      <c r="AJ86" s="114">
        <v>0</v>
      </c>
      <c r="AK86" s="114">
        <v>0</v>
      </c>
      <c r="AL86" s="114">
        <v>0</v>
      </c>
      <c r="AM86" s="114">
        <v>0</v>
      </c>
      <c r="AN86" s="11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114"/>
      <c r="BV86" s="114"/>
      <c r="BW86" s="114"/>
      <c r="BX86" s="114"/>
      <c r="BY86" s="114"/>
      <c r="BZ86" s="114"/>
      <c r="CA86" s="114"/>
      <c r="CB86" s="114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</row>
    <row r="87" spans="1:93" x14ac:dyDescent="0.15"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</row>
    <row r="88" spans="1:93" x14ac:dyDescent="0.15">
      <c r="B88" t="s">
        <v>216</v>
      </c>
      <c r="C88" s="2" t="s">
        <v>183</v>
      </c>
      <c r="D88" s="113">
        <f>D85</f>
        <v>42125</v>
      </c>
      <c r="E88" s="113">
        <f>EDATE(D88,1)</f>
        <v>42156</v>
      </c>
      <c r="F88" s="113">
        <f t="shared" ref="F88" si="1157">EDATE(E88,1)</f>
        <v>42186</v>
      </c>
      <c r="G88" s="113">
        <f t="shared" ref="G88" si="1158">EDATE(F88,1)</f>
        <v>42217</v>
      </c>
      <c r="H88" s="113">
        <f t="shared" ref="H88" si="1159">EDATE(G88,1)</f>
        <v>42248</v>
      </c>
      <c r="I88" s="113">
        <f t="shared" ref="I88" si="1160">EDATE(H88,1)</f>
        <v>42278</v>
      </c>
      <c r="J88" s="113">
        <f t="shared" ref="J88" si="1161">EDATE(I88,1)</f>
        <v>42309</v>
      </c>
      <c r="K88" s="113">
        <f t="shared" ref="K88" si="1162">EDATE(J88,1)</f>
        <v>42339</v>
      </c>
      <c r="L88" s="113">
        <f t="shared" ref="L88" si="1163">EDATE(K88,1)</f>
        <v>42370</v>
      </c>
      <c r="M88" s="113">
        <f t="shared" ref="M88" si="1164">EDATE(L88,1)</f>
        <v>42401</v>
      </c>
      <c r="N88" s="113">
        <f t="shared" ref="N88" si="1165">EDATE(M88,1)</f>
        <v>42430</v>
      </c>
      <c r="O88" s="113">
        <f t="shared" ref="O88" si="1166">EDATE(N88,1)</f>
        <v>42461</v>
      </c>
      <c r="P88" s="113">
        <f t="shared" ref="P88" si="1167">EDATE(O88,1)</f>
        <v>42491</v>
      </c>
      <c r="Q88" s="113">
        <f t="shared" ref="Q88" si="1168">EDATE(P88,1)</f>
        <v>42522</v>
      </c>
      <c r="R88" s="113">
        <f t="shared" ref="R88" si="1169">EDATE(Q88,1)</f>
        <v>42552</v>
      </c>
      <c r="S88" s="113">
        <f t="shared" ref="S88" si="1170">EDATE(R88,1)</f>
        <v>42583</v>
      </c>
      <c r="T88" s="113">
        <f t="shared" ref="T88" si="1171">EDATE(S88,1)</f>
        <v>42614</v>
      </c>
      <c r="U88" s="113">
        <f t="shared" ref="U88" si="1172">EDATE(T88,1)</f>
        <v>42644</v>
      </c>
      <c r="V88" s="113">
        <f t="shared" ref="V88" si="1173">EDATE(U88,1)</f>
        <v>42675</v>
      </c>
      <c r="W88" s="113">
        <f t="shared" ref="W88" si="1174">EDATE(V88,1)</f>
        <v>42705</v>
      </c>
      <c r="X88" s="113">
        <f t="shared" ref="X88" si="1175">EDATE(W88,1)</f>
        <v>42736</v>
      </c>
      <c r="Y88" s="113">
        <f t="shared" ref="Y88" si="1176">EDATE(X88,1)</f>
        <v>42767</v>
      </c>
      <c r="Z88" s="113">
        <f t="shared" ref="Z88" si="1177">EDATE(Y88,1)</f>
        <v>42795</v>
      </c>
      <c r="AA88" s="113">
        <f t="shared" ref="AA88" si="1178">EDATE(Z88,1)</f>
        <v>42826</v>
      </c>
      <c r="AB88" s="113">
        <f t="shared" ref="AB88" si="1179">EDATE(AA88,1)</f>
        <v>42856</v>
      </c>
      <c r="AC88" s="113">
        <f t="shared" ref="AC88" si="1180">EDATE(AB88,1)</f>
        <v>42887</v>
      </c>
      <c r="AD88" s="113">
        <f t="shared" ref="AD88" si="1181">EDATE(AC88,1)</f>
        <v>42917</v>
      </c>
      <c r="AE88" s="113">
        <f t="shared" ref="AE88" si="1182">EDATE(AD88,1)</f>
        <v>42948</v>
      </c>
      <c r="AF88" s="113">
        <f t="shared" ref="AF88" si="1183">EDATE(AE88,1)</f>
        <v>42979</v>
      </c>
      <c r="AG88" s="113">
        <f t="shared" ref="AG88" si="1184">EDATE(AF88,1)</f>
        <v>43009</v>
      </c>
      <c r="AH88" s="113">
        <f t="shared" ref="AH88" si="1185">EDATE(AG88,1)</f>
        <v>43040</v>
      </c>
      <c r="AI88" s="113">
        <f t="shared" ref="AI88" si="1186">EDATE(AH88,1)</f>
        <v>43070</v>
      </c>
      <c r="AJ88" s="113">
        <f t="shared" ref="AJ88" si="1187">EDATE(AI88,1)</f>
        <v>43101</v>
      </c>
      <c r="AK88" s="113">
        <f t="shared" ref="AK88" si="1188">EDATE(AJ88,1)</f>
        <v>43132</v>
      </c>
      <c r="AL88" s="113">
        <f t="shared" ref="AL88" si="1189">EDATE(AK88,1)</f>
        <v>43160</v>
      </c>
      <c r="AM88" s="113">
        <f t="shared" ref="AM88" si="1190">EDATE(AL88,1)</f>
        <v>43191</v>
      </c>
      <c r="AN88" s="113">
        <f t="shared" ref="AN88" si="1191">EDATE(AM88,1)</f>
        <v>43221</v>
      </c>
      <c r="AO88" s="113">
        <f t="shared" ref="AO88" si="1192">EDATE(AN88,1)</f>
        <v>43252</v>
      </c>
      <c r="AP88" s="113">
        <f t="shared" ref="AP88" si="1193">EDATE(AO88,1)</f>
        <v>43282</v>
      </c>
      <c r="AQ88" s="113">
        <f t="shared" ref="AQ88" si="1194">EDATE(AP88,1)</f>
        <v>43313</v>
      </c>
      <c r="AR88" s="113">
        <f t="shared" ref="AR88" si="1195">EDATE(AQ88,1)</f>
        <v>43344</v>
      </c>
      <c r="AS88" s="113">
        <f t="shared" ref="AS88" si="1196">EDATE(AR88,1)</f>
        <v>43374</v>
      </c>
      <c r="AT88" s="113">
        <f t="shared" ref="AT88" si="1197">EDATE(AS88,1)</f>
        <v>43405</v>
      </c>
      <c r="AU88" s="113">
        <f t="shared" ref="AU88" si="1198">EDATE(AT88,1)</f>
        <v>43435</v>
      </c>
      <c r="AV88" s="113">
        <f t="shared" ref="AV88" si="1199">EDATE(AU88,1)</f>
        <v>43466</v>
      </c>
      <c r="AW88" s="113">
        <f t="shared" ref="AW88" si="1200">EDATE(AV88,1)</f>
        <v>43497</v>
      </c>
      <c r="AX88" s="113">
        <f t="shared" ref="AX88" si="1201">EDATE(AW88,1)</f>
        <v>43525</v>
      </c>
      <c r="AY88" s="113">
        <f t="shared" ref="AY88" si="1202">EDATE(AX88,1)</f>
        <v>43556</v>
      </c>
      <c r="AZ88" s="113">
        <f t="shared" ref="AZ88" si="1203">EDATE(AY88,1)</f>
        <v>43586</v>
      </c>
      <c r="BA88" s="113">
        <f t="shared" ref="BA88" si="1204">EDATE(AZ88,1)</f>
        <v>43617</v>
      </c>
      <c r="BB88" s="113">
        <f t="shared" ref="BB88" si="1205">EDATE(BA88,1)</f>
        <v>43647</v>
      </c>
      <c r="BC88" s="113">
        <f t="shared" ref="BC88" si="1206">EDATE(BB88,1)</f>
        <v>43678</v>
      </c>
      <c r="BD88" s="113">
        <f t="shared" ref="BD88" si="1207">EDATE(BC88,1)</f>
        <v>43709</v>
      </c>
      <c r="BE88" s="113">
        <f t="shared" ref="BE88" si="1208">EDATE(BD88,1)</f>
        <v>43739</v>
      </c>
      <c r="BF88" s="113">
        <f t="shared" ref="BF88" si="1209">EDATE(BE88,1)</f>
        <v>43770</v>
      </c>
      <c r="BG88" s="113">
        <f t="shared" ref="BG88" si="1210">EDATE(BF88,1)</f>
        <v>43800</v>
      </c>
      <c r="BH88" s="113">
        <f t="shared" ref="BH88" si="1211">EDATE(BG88,1)</f>
        <v>43831</v>
      </c>
      <c r="BI88" s="113">
        <f t="shared" ref="BI88" si="1212">EDATE(BH88,1)</f>
        <v>43862</v>
      </c>
      <c r="BJ88" s="113">
        <f t="shared" ref="BJ88" si="1213">EDATE(BI88,1)</f>
        <v>43891</v>
      </c>
      <c r="BK88" s="113">
        <f t="shared" ref="BK88" si="1214">EDATE(BJ88,1)</f>
        <v>43922</v>
      </c>
      <c r="BL88" s="113">
        <f t="shared" ref="BL88" si="1215">EDATE(BK88,1)</f>
        <v>43952</v>
      </c>
      <c r="BM88" s="113">
        <f t="shared" ref="BM88" si="1216">EDATE(BL88,1)</f>
        <v>43983</v>
      </c>
      <c r="BN88" s="113">
        <f t="shared" ref="BN88" si="1217">EDATE(BM88,1)</f>
        <v>44013</v>
      </c>
      <c r="BO88" s="113">
        <f t="shared" ref="BO88" si="1218">EDATE(BN88,1)</f>
        <v>44044</v>
      </c>
      <c r="BP88" s="113">
        <f t="shared" ref="BP88" si="1219">EDATE(BO88,1)</f>
        <v>44075</v>
      </c>
      <c r="BQ88" s="113">
        <f t="shared" ref="BQ88" si="1220">EDATE(BP88,1)</f>
        <v>44105</v>
      </c>
      <c r="BR88" s="113">
        <f t="shared" ref="BR88" si="1221">EDATE(BQ88,1)</f>
        <v>44136</v>
      </c>
      <c r="BS88" s="113">
        <f t="shared" ref="BS88" si="1222">EDATE(BR88,1)</f>
        <v>44166</v>
      </c>
      <c r="BT88" s="113">
        <f t="shared" ref="BT88" si="1223">EDATE(BS88,1)</f>
        <v>44197</v>
      </c>
      <c r="BU88" s="113">
        <f t="shared" ref="BU88" si="1224">EDATE(BT88,1)</f>
        <v>44228</v>
      </c>
      <c r="BV88" s="113">
        <f t="shared" ref="BV88" si="1225">EDATE(BU88,1)</f>
        <v>44256</v>
      </c>
      <c r="BW88" s="113">
        <f t="shared" ref="BW88" si="1226">EDATE(BV88,1)</f>
        <v>44287</v>
      </c>
      <c r="BX88" s="113">
        <f t="shared" ref="BX88" si="1227">EDATE(BW88,1)</f>
        <v>44317</v>
      </c>
      <c r="BY88" s="113">
        <f t="shared" ref="BY88" si="1228">EDATE(BX88,1)</f>
        <v>44348</v>
      </c>
      <c r="BZ88" s="113">
        <f t="shared" ref="BZ88" si="1229">EDATE(BY88,1)</f>
        <v>44378</v>
      </c>
      <c r="CA88" s="113">
        <f t="shared" ref="CA88" si="1230">EDATE(BZ88,1)</f>
        <v>44409</v>
      </c>
      <c r="CB88" s="113">
        <f t="shared" ref="CB88" si="1231">EDATE(CA88,1)</f>
        <v>44440</v>
      </c>
      <c r="CC88" s="113">
        <f t="shared" ref="CC88" si="1232">EDATE(CB88,1)</f>
        <v>44470</v>
      </c>
      <c r="CD88" s="113">
        <f t="shared" ref="CD88" si="1233">EDATE(CC88,1)</f>
        <v>44501</v>
      </c>
      <c r="CE88" s="113">
        <f t="shared" ref="CE88" si="1234">EDATE(CD88,1)</f>
        <v>44531</v>
      </c>
      <c r="CF88" s="113">
        <f t="shared" ref="CF88" si="1235">EDATE(CE88,1)</f>
        <v>44562</v>
      </c>
      <c r="CG88" s="113">
        <f t="shared" ref="CG88" si="1236">EDATE(CF88,1)</f>
        <v>44593</v>
      </c>
      <c r="CH88" s="113">
        <f t="shared" ref="CH88" si="1237">EDATE(CG88,1)</f>
        <v>44621</v>
      </c>
      <c r="CI88" s="113">
        <f t="shared" ref="CI88" si="1238">EDATE(CH88,1)</f>
        <v>44652</v>
      </c>
      <c r="CJ88" s="113">
        <f t="shared" ref="CJ88" si="1239">EDATE(CI88,1)</f>
        <v>44682</v>
      </c>
      <c r="CK88" s="113">
        <f t="shared" ref="CK88" si="1240">EDATE(CJ88,1)</f>
        <v>44713</v>
      </c>
      <c r="CL88" s="113">
        <f t="shared" ref="CL88" si="1241">EDATE(CK88,1)</f>
        <v>44743</v>
      </c>
      <c r="CM88" s="113">
        <f t="shared" ref="CM88" si="1242">EDATE(CL88,1)</f>
        <v>44774</v>
      </c>
      <c r="CN88" s="113">
        <f t="shared" ref="CN88" si="1243">EDATE(CM88,1)</f>
        <v>44805</v>
      </c>
      <c r="CO88" s="113">
        <f t="shared" ref="CO88" si="1244">EDATE(CN88,1)</f>
        <v>44835</v>
      </c>
    </row>
    <row r="89" spans="1:93" x14ac:dyDescent="0.15">
      <c r="C89" t="s">
        <v>254</v>
      </c>
      <c r="D89" s="128">
        <f ca="1">IF(YEAR(D88)=YEAR($D$82),IF(MONTH(D88)=12,SUM(OFFSET(D86,0,(MONTH($D$82)-12)):D86),0),0)</f>
        <v>0</v>
      </c>
      <c r="E89" s="128">
        <f ca="1">IF(YEAR(E88)=YEAR($D$82),IF(MONTH(E88)=12,SUM(OFFSET(E86,0,(MONTH($D$82)-12)):E86),0),0)</f>
        <v>0</v>
      </c>
      <c r="F89" s="128">
        <f ca="1">IF(YEAR(F88)=YEAR($D$82),IF(MONTH(F88)=12,SUM(OFFSET(F86,0,(MONTH($D$82)-12)):F86),0),0)</f>
        <v>0</v>
      </c>
      <c r="G89" s="128">
        <f ca="1">IF(YEAR(G88)=YEAR($D$82),IF(MONTH(G88)=12,SUM(OFFSET(G86,0,(MONTH($D$82)-12)):G86),0),0)</f>
        <v>0</v>
      </c>
      <c r="H89" s="128">
        <f ca="1">IF(YEAR(H88)=YEAR($D$82),IF(MONTH(H88)=12,SUM(OFFSET(H86,0,(MONTH($D$82)-12)):H86),0),0)</f>
        <v>0</v>
      </c>
      <c r="I89" s="128">
        <f ca="1">IF(YEAR(I88)=YEAR($D$82),IF(MONTH(I88)=12,SUM(OFFSET(I86,0,(MONTH($D$82)-12)):I86),0),0)</f>
        <v>0</v>
      </c>
      <c r="J89" s="128">
        <f ca="1">IF(YEAR(J88)=YEAR($D$82),IF(MONTH(J88)=12,SUM(OFFSET(J86,0,(MONTH($D$82)-12)):J86),0),0)</f>
        <v>0</v>
      </c>
      <c r="K89" s="128">
        <f ca="1">IF(YEAR(K88)=YEAR($D$82),IF(MONTH(K88)=12,SUM(OFFSET(K86,0,(MONTH($D$82)-12)):K86),0),0)</f>
        <v>198581.76000000001</v>
      </c>
      <c r="L89" s="128">
        <f ca="1">IF(YEAR(L88)=YEAR($D$82),IF(MONTH(L88)=12,SUM(OFFSET(L86,0,(MONTH($D$82)-12)):L86),0),0)</f>
        <v>0</v>
      </c>
      <c r="M89" s="128">
        <f ca="1">IF(YEAR(M88)=YEAR($D$82),IF(MONTH(M88)=12,SUM(OFFSET(M86,0,(MONTH($D$82)-12)):M86),0),0)</f>
        <v>0</v>
      </c>
      <c r="N89" s="128">
        <f ca="1">IF(YEAR(N88)=YEAR($D$82),IF(MONTH(N88)=12,SUM(OFFSET(N86,0,(MONTH($D$82)-12)):N86),0),0)</f>
        <v>0</v>
      </c>
      <c r="O89" s="128">
        <f ca="1">IF(YEAR(O88)=YEAR($D$82),IF(MONTH(O88)=12,SUM(OFFSET(O86,0,(MONTH($D$82)-12)):O86),0),0)</f>
        <v>0</v>
      </c>
      <c r="P89" s="128">
        <f ca="1">IF(YEAR(P88)=YEAR($D$82),IF(MONTH(P88)=12,SUM(OFFSET(P86,0,(MONTH($D$82)-12)):P86),0),0)</f>
        <v>0</v>
      </c>
      <c r="Q89" s="128">
        <f ca="1">IF(YEAR(Q88)=YEAR($D$82),IF(MONTH(Q88)=12,SUM(OFFSET(Q86,0,(MONTH($D$82)-12)):Q86),0),0)</f>
        <v>0</v>
      </c>
      <c r="R89" s="128">
        <f ca="1">IF(YEAR(R88)=YEAR($D$82),IF(MONTH(R88)=12,SUM(OFFSET(R86,0,(MONTH($D$82)-12)):R86),0),0)</f>
        <v>0</v>
      </c>
      <c r="S89" s="128">
        <f ca="1">IF(YEAR(S88)=YEAR($D$82),IF(MONTH(S88)=12,SUM(OFFSET(S86,0,(MONTH($D$82)-12)):S86),0),0)</f>
        <v>0</v>
      </c>
      <c r="T89" s="128">
        <f ca="1">IF(YEAR(T88)=YEAR($D$82),IF(MONTH(T88)=12,SUM(OFFSET(T86,0,(MONTH($D$82)-12)):T86),0),0)</f>
        <v>0</v>
      </c>
      <c r="U89" s="128">
        <f ca="1">IF(YEAR(U88)=YEAR($D$82),IF(MONTH(U88)=12,SUM(OFFSET(U86,0,(MONTH($D$82)-12)):U86),0),0)</f>
        <v>0</v>
      </c>
      <c r="V89" s="128">
        <f ca="1">IF(YEAR(V88)=YEAR($D$82),IF(MONTH(V88)=12,SUM(OFFSET(V86,0,(MONTH($D$82)-12)):V86),0),0)</f>
        <v>0</v>
      </c>
      <c r="W89" s="128">
        <f ca="1">IF(YEAR(W88)=YEAR($D$82),IF(MONTH(W88)=12,SUM(OFFSET(W86,0,(MONTH($D$82)-12)):W86),0),0)</f>
        <v>0</v>
      </c>
      <c r="X89" s="128">
        <f ca="1">IF(YEAR(X88)=YEAR($D$82),IF(MONTH(X88)=12,SUM(OFFSET(X86,0,(MONTH($D$82)-12)):X86),0),0)</f>
        <v>0</v>
      </c>
      <c r="Y89" s="128">
        <f ca="1">IF(YEAR(Y88)=YEAR($D$82),IF(MONTH(Y88)=12,SUM(OFFSET(Y86,0,(MONTH($D$82)-12)):Y86),0),0)</f>
        <v>0</v>
      </c>
      <c r="Z89" s="128">
        <f ca="1">IF(YEAR(Z88)=YEAR($D$82),IF(MONTH(Z88)=12,SUM(OFFSET(Z86,0,(MONTH($D$82)-12)):Z86),0),0)</f>
        <v>0</v>
      </c>
      <c r="AA89" s="128">
        <f ca="1">IF(YEAR(AA88)=YEAR($D$82),IF(MONTH(AA88)=12,SUM(OFFSET(AA86,0,(MONTH($D$82)-12)):AA86),0),0)</f>
        <v>0</v>
      </c>
      <c r="AB89" s="128">
        <f ca="1">IF(YEAR(AB88)=YEAR($D$82),IF(MONTH(AB88)=12,SUM(OFFSET(AB86,0,(MONTH($D$82)-12)):AB86),0),0)</f>
        <v>0</v>
      </c>
      <c r="AC89" s="128">
        <f ca="1">IF(YEAR(AC88)=YEAR($D$82),IF(MONTH(AC88)=12,SUM(OFFSET(AC86,0,(MONTH($D$82)-12)):AC86),0),0)</f>
        <v>0</v>
      </c>
      <c r="AD89" s="128">
        <f ca="1">IF(YEAR(AD88)=YEAR($D$82),IF(MONTH(AD88)=12,SUM(OFFSET(AD86,0,(MONTH($D$82)-12)):AD86),0),0)</f>
        <v>0</v>
      </c>
      <c r="AE89" s="128">
        <f ca="1">IF(YEAR(AE88)=YEAR($D$82),IF(MONTH(AE88)=12,SUM(OFFSET(AE86,0,(MONTH($D$82)-12)):AE86),0),0)</f>
        <v>0</v>
      </c>
      <c r="AF89" s="128">
        <f ca="1">IF(YEAR(AF88)=YEAR($D$82),IF(MONTH(AF88)=12,SUM(OFFSET(AF86,0,(MONTH($D$82)-12)):AF86),0),0)</f>
        <v>0</v>
      </c>
      <c r="AG89" s="128">
        <f ca="1">IF(YEAR(AG88)=YEAR($D$82),IF(MONTH(AG88)=12,SUM(OFFSET(AG86,0,(MONTH($D$82)-12)):AG86),0),0)</f>
        <v>0</v>
      </c>
      <c r="AH89" s="128">
        <f ca="1">IF(YEAR(AH88)=YEAR($D$82),IF(MONTH(AH88)=12,SUM(OFFSET(AH86,0,(MONTH($D$82)-12)):AH86),0),0)</f>
        <v>0</v>
      </c>
      <c r="AI89" s="128">
        <f ca="1">IF(YEAR(AI88)=YEAR($D$82),IF(MONTH(AI88)=12,SUM(OFFSET(AI86,0,(MONTH($D$82)-12)):AI86),0),0)</f>
        <v>0</v>
      </c>
      <c r="AJ89" s="128">
        <f ca="1">IF(YEAR(AJ88)=YEAR($D$82),IF(MONTH(AJ88)=12,SUM(OFFSET(AJ86,0,(MONTH($D$82)-12)):AJ86),0),0)</f>
        <v>0</v>
      </c>
      <c r="AK89" s="128">
        <f ca="1">IF(YEAR(AK88)=YEAR($D$82),IF(MONTH(AK88)=12,SUM(OFFSET(AK86,0,(MONTH($D$82)-12)):AK86),0),0)</f>
        <v>0</v>
      </c>
      <c r="AL89" s="128">
        <f ca="1">IF(YEAR(AL88)=YEAR($D$82),IF(MONTH(AL88)=12,SUM(OFFSET(AL86,0,(MONTH($D$82)-12)):AL86),0),0)</f>
        <v>0</v>
      </c>
      <c r="AM89" s="128">
        <f ca="1">IF(YEAR(AM88)=YEAR($D$82),IF(MONTH(AM88)=12,SUM(OFFSET(AM86,0,(MONTH($D$82)-12)):AM86),0),0)</f>
        <v>0</v>
      </c>
      <c r="AN89" s="128">
        <f ca="1">IF(YEAR(AN88)=YEAR($D$82),IF(MONTH(AN88)=12,SUM(OFFSET(AN86,0,(MONTH($D$82)-12)):AN86),0),0)</f>
        <v>0</v>
      </c>
      <c r="AO89" s="128">
        <f ca="1">IF(YEAR(AO88)=YEAR($D$82),IF(MONTH(AO88)=12,SUM(OFFSET(AO86,0,(MONTH($D$82)-12)):AO86),0),0)</f>
        <v>0</v>
      </c>
      <c r="AP89" s="128">
        <f ca="1">IF(YEAR(AP88)=YEAR($D$82),IF(MONTH(AP88)=12,SUM(OFFSET(AP86,0,(MONTH($D$82)-12)):AP86),0),0)</f>
        <v>0</v>
      </c>
      <c r="AQ89" s="128">
        <f ca="1">IF(YEAR(AQ88)=YEAR($D$82),IF(MONTH(AQ88)=12,SUM(OFFSET(AQ86,0,(MONTH($D$82)-12)):AQ86),0),0)</f>
        <v>0</v>
      </c>
      <c r="AR89" s="128">
        <f ca="1">IF(YEAR(AR88)=YEAR($D$82),IF(MONTH(AR88)=12,SUM(OFFSET(AR86,0,(MONTH($D$82)-12)):AR86),0),0)</f>
        <v>0</v>
      </c>
      <c r="AS89" s="128">
        <f ca="1">IF(YEAR(AS88)=YEAR($D$82),IF(MONTH(AS88)=12,SUM(OFFSET(AS86,0,(MONTH($D$82)-12)):AS86),0),0)</f>
        <v>0</v>
      </c>
      <c r="AT89" s="128">
        <f ca="1">IF(YEAR(AT88)=YEAR($D$82),IF(MONTH(AT88)=12,SUM(OFFSET(AT86,0,(MONTH($D$82)-12)):AT86),0),0)</f>
        <v>0</v>
      </c>
      <c r="AU89" s="128">
        <f ca="1">IF(YEAR(AU88)=YEAR($D$82),IF(MONTH(AU88)=12,SUM(OFFSET(AU86,0,(MONTH($D$82)-12)):AU86),0),0)</f>
        <v>0</v>
      </c>
      <c r="AV89" s="128">
        <f ca="1">IF(YEAR(AV88)=YEAR($D$82),IF(MONTH(AV88)=12,SUM(OFFSET(AV86,0,(MONTH($D$82)-12)):AV86),0),0)</f>
        <v>0</v>
      </c>
      <c r="AW89" s="128">
        <f ca="1">IF(YEAR(AW88)=YEAR($D$82),IF(MONTH(AW88)=12,SUM(OFFSET(AW86,0,(MONTH($D$82)-12)):AW86),0),0)</f>
        <v>0</v>
      </c>
      <c r="AX89" s="128">
        <f ca="1">IF(YEAR(AX88)=YEAR($D$82),IF(MONTH(AX88)=12,SUM(OFFSET(AX86,0,(MONTH($D$82)-12)):AX86),0),0)</f>
        <v>0</v>
      </c>
      <c r="AY89" s="128">
        <f ca="1">IF(YEAR(AY88)=YEAR($D$82),IF(MONTH(AY88)=12,SUM(OFFSET(AY86,0,(MONTH($D$82)-12)):AY86),0),0)</f>
        <v>0</v>
      </c>
      <c r="AZ89" s="128">
        <f ca="1">IF(YEAR(AZ88)=YEAR($D$82),IF(MONTH(AZ88)=12,SUM(OFFSET(AZ86,0,(MONTH($D$82)-12)):AZ86),0),0)</f>
        <v>0</v>
      </c>
      <c r="BA89" s="128">
        <f ca="1">IF(YEAR(BA88)=YEAR($D$82),IF(MONTH(BA88)=12,SUM(OFFSET(BA86,0,(MONTH($D$82)-12)):BA86),0),0)</f>
        <v>0</v>
      </c>
      <c r="BB89" s="128">
        <f ca="1">IF(YEAR(BB88)=YEAR($D$82),IF(MONTH(BB88)=12,SUM(OFFSET(BB86,0,(MONTH($D$82)-12)):BB86),0),0)</f>
        <v>0</v>
      </c>
      <c r="BC89" s="128">
        <f ca="1">IF(YEAR(BC88)=YEAR($D$82),IF(MONTH(BC88)=12,SUM(OFFSET(BC86,0,(MONTH($D$82)-12)):BC86),0),0)</f>
        <v>0</v>
      </c>
      <c r="BD89" s="128">
        <f ca="1">IF(YEAR(BD88)=YEAR($D$82),IF(MONTH(BD88)=12,SUM(OFFSET(BD86,0,(MONTH($D$82)-12)):BD86),0),0)</f>
        <v>0</v>
      </c>
      <c r="BE89" s="128">
        <f ca="1">IF(YEAR(BE88)=YEAR($D$82),IF(MONTH(BE88)=12,SUM(OFFSET(BE86,0,(MONTH($D$82)-12)):BE86),0),0)</f>
        <v>0</v>
      </c>
      <c r="BF89" s="128">
        <f ca="1">IF(YEAR(BF88)=YEAR($D$82),IF(MONTH(BF88)=12,SUM(OFFSET(BF86,0,(MONTH($D$82)-12)):BF86),0),0)</f>
        <v>0</v>
      </c>
      <c r="BG89" s="128">
        <f ca="1">IF(YEAR(BG88)=YEAR($D$82),IF(MONTH(BG88)=12,SUM(OFFSET(BG86,0,(MONTH($D$82)-12)):BG86),0),0)</f>
        <v>0</v>
      </c>
      <c r="BH89" s="128">
        <f ca="1">IF(YEAR(BH88)=YEAR($D$82),IF(MONTH(BH88)=12,SUM(OFFSET(BH86,0,(MONTH($D$82)-12)):BH86),0),0)</f>
        <v>0</v>
      </c>
      <c r="BI89" s="128">
        <f ca="1">IF(YEAR(BI88)=YEAR($D$82),IF(MONTH(BI88)=12,SUM(OFFSET(BI86,0,(MONTH($D$82)-12)):BI86),0),0)</f>
        <v>0</v>
      </c>
      <c r="BJ89" s="128">
        <f ca="1">IF(YEAR(BJ88)=YEAR($D$82),IF(MONTH(BJ88)=12,SUM(OFFSET(BJ86,0,(MONTH($D$82)-12)):BJ86),0),0)</f>
        <v>0</v>
      </c>
      <c r="BK89" s="128">
        <f ca="1">IF(YEAR(BK88)=YEAR($D$82),IF(MONTH(BK88)=12,SUM(OFFSET(BK86,0,(MONTH($D$82)-12)):BK86),0),0)</f>
        <v>0</v>
      </c>
      <c r="BL89" s="128">
        <f ca="1">IF(YEAR(BL88)=YEAR($D$82),IF(MONTH(BL88)=12,SUM(OFFSET(BL86,0,(MONTH($D$82)-12)):BL86),0),0)</f>
        <v>0</v>
      </c>
      <c r="BM89" s="128">
        <f ca="1">IF(YEAR(BM88)=YEAR($D$82),IF(MONTH(BM88)=12,SUM(OFFSET(BM86,0,(MONTH($D$82)-12)):BM86),0),0)</f>
        <v>0</v>
      </c>
      <c r="BN89" s="128">
        <f ca="1">IF(YEAR(BN88)=YEAR($D$82),IF(MONTH(BN88)=12,SUM(OFFSET(BN86,0,(MONTH($D$82)-12)):BN86),0),0)</f>
        <v>0</v>
      </c>
      <c r="BO89" s="128">
        <f ca="1">IF(YEAR(BO88)=YEAR($D$82),IF(MONTH(BO88)=12,SUM(OFFSET(BO86,0,(MONTH($D$82)-12)):BO86),0),0)</f>
        <v>0</v>
      </c>
      <c r="BP89" s="128">
        <f ca="1">IF(YEAR(BP88)=YEAR($D$82),IF(MONTH(BP88)=12,SUM(OFFSET(BP86,0,(MONTH($D$82)-12)):BP86),0),0)</f>
        <v>0</v>
      </c>
      <c r="BQ89" s="128">
        <f ca="1">IF(YEAR(BQ88)=YEAR($D$82),IF(MONTH(BQ88)=12,SUM(OFFSET(BQ86,0,(MONTH($D$82)-12)):BQ86),0),0)</f>
        <v>0</v>
      </c>
      <c r="BR89" s="128">
        <f ca="1">IF(YEAR(BR88)=YEAR($D$82),IF(MONTH(BR88)=12,SUM(OFFSET(BR86,0,(MONTH($D$82)-12)):BR86),0),0)</f>
        <v>0</v>
      </c>
      <c r="BS89" s="128">
        <f ca="1">IF(YEAR(BS88)=YEAR($D$82),IF(MONTH(BS88)=12,SUM(OFFSET(BS86,0,(MONTH($D$82)-12)):BS86),0),0)</f>
        <v>0</v>
      </c>
      <c r="BT89" s="128">
        <f ca="1">IF(YEAR(BT88)=YEAR($D$82),IF(MONTH(BT88)=12,SUM(OFFSET(BT86,0,(MONTH($D$82)-12)):BT86),0),0)</f>
        <v>0</v>
      </c>
      <c r="BU89" s="128">
        <f ca="1">IF(YEAR(BU88)=YEAR($D$82),IF(MONTH(BU88)=12,SUM(OFFSET(BU86,0,(MONTH($D$82)-12)):BU86),0),0)</f>
        <v>0</v>
      </c>
      <c r="BV89" s="128">
        <f ca="1">IF(YEAR(BV88)=YEAR($D$82),IF(MONTH(BV88)=12,SUM(OFFSET(BV86,0,(MONTH($D$82)-12)):BV86),0),0)</f>
        <v>0</v>
      </c>
      <c r="BW89" s="128">
        <f ca="1">IF(YEAR(BW88)=YEAR($D$82),IF(MONTH(BW88)=12,SUM(OFFSET(BW86,0,(MONTH($D$82)-12)):BW86),0),0)</f>
        <v>0</v>
      </c>
      <c r="BX89" s="128">
        <f ca="1">IF(YEAR(BX88)=YEAR($D$82),IF(MONTH(BX88)=12,SUM(OFFSET(BX86,0,(MONTH($D$82)-12)):BX86),0),0)</f>
        <v>0</v>
      </c>
      <c r="BY89" s="128">
        <f ca="1">IF(YEAR(BY88)=YEAR($D$82),IF(MONTH(BY88)=12,SUM(OFFSET(BY86,0,(MONTH($D$82)-12)):BY86),0),0)</f>
        <v>0</v>
      </c>
      <c r="BZ89" s="128">
        <f ca="1">IF(YEAR(BZ88)=YEAR($D$82),IF(MONTH(BZ88)=12,SUM(OFFSET(BZ86,0,(MONTH($D$82)-12)):BZ86),0),0)</f>
        <v>0</v>
      </c>
      <c r="CA89" s="128">
        <f ca="1">IF(YEAR(CA88)=YEAR($D$82),IF(MONTH(CA88)=12,SUM(OFFSET(CA86,0,(MONTH($D$82)-12)):CA86),0),0)</f>
        <v>0</v>
      </c>
      <c r="CB89" s="128">
        <f ca="1">IF(YEAR(CB88)=YEAR($D$82),IF(MONTH(CB88)=12,SUM(OFFSET(CB86,0,(MONTH($D$82)-12)):CB86),0),0)</f>
        <v>0</v>
      </c>
      <c r="CC89" s="128">
        <f ca="1">IF(YEAR(CC88)=YEAR($D$82),IF(MONTH(CC88)=12,SUM(OFFSET(CC86,0,(MONTH($D$82)-12)):CC86),0),0)</f>
        <v>0</v>
      </c>
      <c r="CD89" s="128">
        <f ca="1">IF(YEAR(CD88)=YEAR($D$82),IF(MONTH(CD88)=12,SUM(OFFSET(CD86,0,(MONTH($D$82)-12)):CD86),0),0)</f>
        <v>0</v>
      </c>
      <c r="CE89" s="128">
        <f ca="1">IF(YEAR(CE88)=YEAR($D$82),IF(MONTH(CE88)=12,SUM(OFFSET(CE86,0,(MONTH($D$82)-12)):CE86),0),0)</f>
        <v>0</v>
      </c>
      <c r="CF89" s="128">
        <f ca="1">IF(YEAR(CF88)=YEAR($D$82),IF(MONTH(CF88)=12,SUM(OFFSET(CF86,0,(MONTH($D$82)-12)):CF86),0),0)</f>
        <v>0</v>
      </c>
      <c r="CG89" s="128">
        <f ca="1">IF(YEAR(CG88)=YEAR($D$82),IF(MONTH(CG88)=12,SUM(OFFSET(CG86,0,(MONTH($D$82)-12)):CG86),0),0)</f>
        <v>0</v>
      </c>
      <c r="CH89" s="128">
        <f ca="1">IF(YEAR(CH88)=YEAR($D$82),IF(MONTH(CH88)=12,SUM(OFFSET(CH86,0,(MONTH($D$82)-12)):CH86),0),0)</f>
        <v>0</v>
      </c>
      <c r="CI89" s="128">
        <f ca="1">IF(YEAR(CI88)=YEAR($D$82),IF(MONTH(CI88)=12,SUM(OFFSET(CI86,0,(MONTH($D$82)-12)):CI86),0),0)</f>
        <v>0</v>
      </c>
      <c r="CJ89" s="128">
        <f ca="1">IF(YEAR(CJ88)=YEAR($D$82),IF(MONTH(CJ88)=12,SUM(OFFSET(CJ86,0,(MONTH($D$82)-12)):CJ86),0),0)</f>
        <v>0</v>
      </c>
      <c r="CK89" s="128">
        <f ca="1">IF(YEAR(CK88)=YEAR($D$82),IF(MONTH(CK88)=12,SUM(OFFSET(CK86,0,(MONTH($D$82)-12)):CK86),0),0)</f>
        <v>0</v>
      </c>
      <c r="CL89" s="128">
        <f ca="1">IF(YEAR(CL88)=YEAR($D$82),IF(MONTH(CL88)=12,SUM(OFFSET(CL86,0,(MONTH($D$82)-12)):CL86),0),0)</f>
        <v>0</v>
      </c>
      <c r="CM89" s="128">
        <f ca="1">IF(YEAR(CM88)=YEAR($D$82),IF(MONTH(CM88)=12,SUM(OFFSET(CM86,0,(MONTH($D$82)-12)):CM86),0),0)</f>
        <v>0</v>
      </c>
      <c r="CN89" s="128">
        <f ca="1">IF(YEAR(CN88)=YEAR($D$82),IF(MONTH(CN88)=12,SUM(OFFSET(CN86,0,(MONTH($D$82)-12)):CN86),0),0)</f>
        <v>0</v>
      </c>
      <c r="CO89" s="128">
        <f ca="1">IF(YEAR(CO88)=YEAR($D$82),IF(MONTH(CO88)=12,SUM(OFFSET(CO86,0,(MONTH($D$82)-12)):CO86),0),0)</f>
        <v>0</v>
      </c>
    </row>
    <row r="90" spans="1:93" x14ac:dyDescent="0.15">
      <c r="C90" t="s">
        <v>255</v>
      </c>
      <c r="D90" s="128">
        <f ca="1">IF(D88=$D$83,SUM(OFFSET(D86,0,-(MONTH($D$83)-1)):D86),0)</f>
        <v>0</v>
      </c>
      <c r="E90" s="128">
        <f ca="1">IF(E88=$D$83,SUM(OFFSET(E86,0,-(MONTH($D$83)-1)):E86),0)</f>
        <v>0</v>
      </c>
      <c r="F90" s="128">
        <f ca="1">IF(F88=$D$83,SUM(OFFSET(F86,0,-(MONTH($D$83)-1)):F86),0)</f>
        <v>0</v>
      </c>
      <c r="G90" s="128">
        <f ca="1">IF(G88=$D$83,SUM(OFFSET(G86,0,-(MONTH($D$83)-1)):G86),0)</f>
        <v>0</v>
      </c>
      <c r="H90" s="128">
        <f ca="1">IF(H88=$D$83,SUM(OFFSET(H86,0,-(MONTH($D$83)-1)):H86),0)</f>
        <v>0</v>
      </c>
      <c r="I90" s="128">
        <f ca="1">IF(I88=$D$83,SUM(OFFSET(I86,0,-(MONTH($D$83)-1)):I86),0)</f>
        <v>0</v>
      </c>
      <c r="J90" s="128">
        <f ca="1">IF(J88=$D$83,SUM(OFFSET(J86,0,-(MONTH($D$83)-1)):J86),0)</f>
        <v>0</v>
      </c>
      <c r="K90" s="128">
        <f ca="1">IF(K88=$D$83,SUM(OFFSET(K86,0,-(MONTH($D$83)-1)):K86),0)</f>
        <v>0</v>
      </c>
      <c r="L90" s="128">
        <f ca="1">IF(L88=$D$83,SUM(OFFSET(L86,0,-(MONTH($D$83)-1)):L86),0)</f>
        <v>0</v>
      </c>
      <c r="M90" s="128">
        <f ca="1">IF(M88=$D$83,SUM(OFFSET(M86,0,-(MONTH($D$83)-1)):M86),0)</f>
        <v>0</v>
      </c>
      <c r="N90" s="128">
        <f ca="1">IF(N88=$D$83,SUM(OFFSET(N86,0,-(MONTH($D$83)-1)):N86),0)</f>
        <v>0</v>
      </c>
      <c r="O90" s="128">
        <f ca="1">IF(O88=$D$83,SUM(OFFSET(O86,0,-(MONTH($D$83)-1)):O86),0)</f>
        <v>0</v>
      </c>
      <c r="P90" s="128">
        <f ca="1">IF(P88=$D$83,SUM(OFFSET(P86,0,-(MONTH($D$83)-1)):P86),0)</f>
        <v>0</v>
      </c>
      <c r="Q90" s="128">
        <f ca="1">IF(Q88=$D$83,SUM(OFFSET(Q86,0,-(MONTH($D$83)-1)):Q86),0)</f>
        <v>0</v>
      </c>
      <c r="R90" s="128">
        <f ca="1">IF(R88=$D$83,SUM(OFFSET(R86,0,-(MONTH($D$83)-1)):R86),0)</f>
        <v>0</v>
      </c>
      <c r="S90" s="128">
        <f ca="1">IF(S88=$D$83,SUM(OFFSET(S86,0,-(MONTH($D$83)-1)):S86),0)</f>
        <v>0</v>
      </c>
      <c r="T90" s="128">
        <f ca="1">IF(T88=$D$83,SUM(OFFSET(T86,0,-(MONTH($D$83)-1)):T86),0)</f>
        <v>0</v>
      </c>
      <c r="U90" s="128">
        <f ca="1">IF(U88=$D$83,SUM(OFFSET(U86,0,-(MONTH($D$83)-1)):U86),0)</f>
        <v>0</v>
      </c>
      <c r="V90" s="128">
        <f ca="1">IF(V88=$D$83,SUM(OFFSET(V86,0,-(MONTH($D$83)-1)):V86),0)</f>
        <v>0</v>
      </c>
      <c r="W90" s="128">
        <f ca="1">IF(W88=$D$83,SUM(OFFSET(W86,0,-(MONTH($D$83)-1)):W86),0)</f>
        <v>0</v>
      </c>
      <c r="X90" s="128">
        <f ca="1">IF(X88=$D$83,SUM(OFFSET(X86,0,-(MONTH($D$83)-1)):X86),0)</f>
        <v>0</v>
      </c>
      <c r="Y90" s="128">
        <f ca="1">IF(Y88=$D$83,SUM(OFFSET(Y86,0,-(MONTH($D$83)-1)):Y86),0)</f>
        <v>0</v>
      </c>
      <c r="Z90" s="128">
        <f ca="1">IF(Z88=$D$83,SUM(OFFSET(Z86,0,-(MONTH($D$83)-1)):Z86),0)</f>
        <v>0</v>
      </c>
      <c r="AA90" s="128">
        <f ca="1">IF(AA88=$D$83,SUM(OFFSET(AA86,0,-(MONTH($D$83)-1)):AA86),0)</f>
        <v>0</v>
      </c>
      <c r="AB90" s="128">
        <f ca="1">IF(AB88=$D$83,SUM(OFFSET(AB86,0,-(MONTH($D$83)-1)):AB86),0)</f>
        <v>0</v>
      </c>
      <c r="AC90" s="128">
        <f ca="1">IF(AC88=$D$83,SUM(OFFSET(AC86,0,-(MONTH($D$83)-1)):AC86),0)</f>
        <v>0</v>
      </c>
      <c r="AD90" s="128">
        <f ca="1">IF(AD88=$D$83,SUM(OFFSET(AD86,0,-(MONTH($D$83)-1)):AD86),0)</f>
        <v>0</v>
      </c>
      <c r="AE90" s="128">
        <f ca="1">IF(AE88=$D$83,SUM(OFFSET(AE86,0,-(MONTH($D$83)-1)):AE86),0)</f>
        <v>0</v>
      </c>
      <c r="AF90" s="128">
        <f ca="1">IF(AF88=$D$83,SUM(OFFSET(AF86,0,-(MONTH($D$83)-1)):AF86),0)</f>
        <v>247606.63200000004</v>
      </c>
      <c r="AG90" s="128">
        <f ca="1">IF(AG88=$D$83,SUM(OFFSET(AG86,0,-(MONTH($D$83)-1)):AG86),0)</f>
        <v>0</v>
      </c>
      <c r="AH90" s="128">
        <f ca="1">IF(AH88=$D$83,SUM(OFFSET(AH86,0,-(MONTH($D$83)-1)):AH86),0)</f>
        <v>0</v>
      </c>
      <c r="AI90" s="128">
        <f ca="1">IF(AI88=$D$83,SUM(OFFSET(AI86,0,-(MONTH($D$83)-1)):AI86),0)</f>
        <v>0</v>
      </c>
      <c r="AJ90" s="128">
        <f ca="1">IF(AJ88=$D$83,SUM(OFFSET(AJ86,0,-(MONTH($D$83)-1)):AJ86),0)</f>
        <v>0</v>
      </c>
      <c r="AK90" s="128">
        <f ca="1">IF(AK88=$D$83,SUM(OFFSET(AK86,0,-(MONTH($D$83)-1)):AK86),0)</f>
        <v>0</v>
      </c>
      <c r="AL90" s="128">
        <f ca="1">IF(AL88=$D$83,SUM(OFFSET(AL86,0,-(MONTH($D$83)-1)):AL86),0)</f>
        <v>0</v>
      </c>
      <c r="AM90" s="128">
        <f ca="1">IF(AM88=$D$83,SUM(OFFSET(AM86,0,-(MONTH($D$83)-1)):AM86),0)</f>
        <v>0</v>
      </c>
      <c r="AN90" s="128">
        <f ca="1">IF(AN88=$D$83,SUM(OFFSET(AN86,0,-(MONTH($D$83)-1)):AN86),0)</f>
        <v>0</v>
      </c>
      <c r="AO90" s="128">
        <f ca="1">IF(AO88=$D$83,SUM(OFFSET(AO86,0,-(MONTH($D$83)-1)):AO86),0)</f>
        <v>0</v>
      </c>
      <c r="AP90" s="128">
        <f ca="1">IF(AP88=$D$83,SUM(OFFSET(AP86,0,-(MONTH($D$83)-1)):AP86),0)</f>
        <v>0</v>
      </c>
      <c r="AQ90" s="128">
        <f ca="1">IF(AQ88=$D$83,SUM(OFFSET(AQ86,0,-(MONTH($D$83)-1)):AQ86),0)</f>
        <v>0</v>
      </c>
      <c r="AR90" s="128">
        <f ca="1">IF(AR88=$D$83,SUM(OFFSET(AR86,0,-(MONTH($D$83)-1)):AR86),0)</f>
        <v>0</v>
      </c>
      <c r="AS90" s="128">
        <f ca="1">IF(AS88=$D$83,SUM(OFFSET(AS86,0,-(MONTH($D$83)-1)):AS86),0)</f>
        <v>0</v>
      </c>
      <c r="AT90" s="128">
        <f ca="1">IF(AT88=$D$83,SUM(OFFSET(AT86,0,-(MONTH($D$83)-1)):AT86),0)</f>
        <v>0</v>
      </c>
      <c r="AU90" s="128">
        <f ca="1">IF(AU88=$D$83,SUM(OFFSET(AU86,0,-(MONTH($D$83)-1)):AU86),0)</f>
        <v>0</v>
      </c>
      <c r="AV90" s="128">
        <f ca="1">IF(AV88=$D$83,SUM(OFFSET(AV86,0,-(MONTH($D$83)-1)):AV86),0)</f>
        <v>0</v>
      </c>
      <c r="AW90" s="128">
        <f ca="1">IF(AW88=$D$83,SUM(OFFSET(AW86,0,-(MONTH($D$83)-1)):AW86),0)</f>
        <v>0</v>
      </c>
      <c r="AX90" s="128">
        <f ca="1">IF(AX88=$D$83,SUM(OFFSET(AX86,0,-(MONTH($D$83)-1)):AX86),0)</f>
        <v>0</v>
      </c>
      <c r="AY90" s="128">
        <f ca="1">IF(AY88=$D$83,SUM(OFFSET(AY86,0,-(MONTH($D$83)-1)):AY86),0)</f>
        <v>0</v>
      </c>
      <c r="AZ90" s="128">
        <f ca="1">IF(AZ88=$D$83,SUM(OFFSET(AZ86,0,-(MONTH($D$83)-1)):AZ86),0)</f>
        <v>0</v>
      </c>
      <c r="BA90" s="128">
        <f ca="1">IF(BA88=$D$83,SUM(OFFSET(BA86,0,-(MONTH($D$83)-1)):BA86),0)</f>
        <v>0</v>
      </c>
      <c r="BB90" s="128">
        <f ca="1">IF(BB88=$D$83,SUM(OFFSET(BB86,0,-(MONTH($D$83)-1)):BB86),0)</f>
        <v>0</v>
      </c>
      <c r="BC90" s="128">
        <f ca="1">IF(BC88=$D$83,SUM(OFFSET(BC86,0,-(MONTH($D$83)-1)):BC86),0)</f>
        <v>0</v>
      </c>
      <c r="BD90" s="128">
        <f ca="1">IF(BD88=$D$83,SUM(OFFSET(BD86,0,-(MONTH($D$83)-1)):BD86),0)</f>
        <v>0</v>
      </c>
      <c r="BE90" s="128">
        <f ca="1">IF(BE88=$D$83,SUM(OFFSET(BE86,0,-(MONTH($D$83)-1)):BE86),0)</f>
        <v>0</v>
      </c>
      <c r="BF90" s="128">
        <f ca="1">IF(BF88=$D$83,SUM(OFFSET(BF86,0,-(MONTH($D$83)-1)):BF86),0)</f>
        <v>0</v>
      </c>
      <c r="BG90" s="128">
        <f ca="1">IF(BG88=$D$83,SUM(OFFSET(BG86,0,-(MONTH($D$83)-1)):BG86),0)</f>
        <v>0</v>
      </c>
      <c r="BH90" s="128">
        <f ca="1">IF(BH88=$D$83,SUM(OFFSET(BH86,0,-(MONTH($D$83)-1)):BH86),0)</f>
        <v>0</v>
      </c>
      <c r="BI90" s="128">
        <f ca="1">IF(BI88=$D$83,SUM(OFFSET(BI86,0,-(MONTH($D$83)-1)):BI86),0)</f>
        <v>0</v>
      </c>
      <c r="BJ90" s="128">
        <f ca="1">IF(BJ88=$D$83,SUM(OFFSET(BJ86,0,-(MONTH($D$83)-1)):BJ86),0)</f>
        <v>0</v>
      </c>
      <c r="BK90" s="128">
        <f ca="1">IF(BK88=$D$83,SUM(OFFSET(BK86,0,-(MONTH($D$83)-1)):BK86),0)</f>
        <v>0</v>
      </c>
      <c r="BL90" s="128">
        <f ca="1">IF(BL88=$D$83,SUM(OFFSET(BL86,0,-(MONTH($D$83)-1)):BL86),0)</f>
        <v>0</v>
      </c>
      <c r="BM90" s="128">
        <f ca="1">IF(BM88=$D$83,SUM(OFFSET(BM86,0,-(MONTH($D$83)-1)):BM86),0)</f>
        <v>0</v>
      </c>
      <c r="BN90" s="128">
        <f ca="1">IF(BN88=$D$83,SUM(OFFSET(BN86,0,-(MONTH($D$83)-1)):BN86),0)</f>
        <v>0</v>
      </c>
      <c r="BO90" s="128">
        <f ca="1">IF(BO88=$D$83,SUM(OFFSET(BO86,0,-(MONTH($D$83)-1)):BO86),0)</f>
        <v>0</v>
      </c>
      <c r="BP90" s="128">
        <f ca="1">IF(BP88=$D$83,SUM(OFFSET(BP86,0,-(MONTH($D$83)-1)):BP86),0)</f>
        <v>0</v>
      </c>
      <c r="BQ90" s="128">
        <f ca="1">IF(BQ88=$D$83,SUM(OFFSET(BQ86,0,-(MONTH($D$83)-1)):BQ86),0)</f>
        <v>0</v>
      </c>
      <c r="BR90" s="128">
        <f ca="1">IF(BR88=$D$83,SUM(OFFSET(BR86,0,-(MONTH($D$83)-1)):BR86),0)</f>
        <v>0</v>
      </c>
      <c r="BS90" s="128">
        <f ca="1">IF(BS88=$D$83,SUM(OFFSET(BS86,0,-(MONTH($D$83)-1)):BS86),0)</f>
        <v>0</v>
      </c>
      <c r="BT90" s="128">
        <f ca="1">IF(BT88=$D$83,SUM(OFFSET(BT86,0,-(MONTH($D$83)-1)):BT86),0)</f>
        <v>0</v>
      </c>
      <c r="BU90" s="128">
        <f ca="1">IF(BU88=$D$83,SUM(OFFSET(BU86,0,-(MONTH($D$83)-1)):BU86),0)</f>
        <v>0</v>
      </c>
      <c r="BV90" s="128">
        <f ca="1">IF(BV88=$D$83,SUM(OFFSET(BV86,0,-(MONTH($D$83)-1)):BV86),0)</f>
        <v>0</v>
      </c>
      <c r="BW90" s="128">
        <f ca="1">IF(BW88=$D$83,SUM(OFFSET(BW86,0,-(MONTH($D$83)-1)):BW86),0)</f>
        <v>0</v>
      </c>
      <c r="BX90" s="128">
        <f ca="1">IF(BX88=$D$83,SUM(OFFSET(BX86,0,-(MONTH($D$83)-1)):BX86),0)</f>
        <v>0</v>
      </c>
      <c r="BY90" s="128">
        <f ca="1">IF(BY88=$D$83,SUM(OFFSET(BY86,0,-(MONTH($D$83)-1)):BY86),0)</f>
        <v>0</v>
      </c>
      <c r="BZ90" s="128">
        <f ca="1">IF(BZ88=$D$83,SUM(OFFSET(BZ86,0,-(MONTH($D$83)-1)):BZ86),0)</f>
        <v>0</v>
      </c>
      <c r="CA90" s="128">
        <f ca="1">IF(CA88=$D$83,SUM(OFFSET(CA86,0,-(MONTH($D$83)-1)):CA86),0)</f>
        <v>0</v>
      </c>
      <c r="CB90" s="128">
        <f ca="1">IF(CB88=$D$83,SUM(OFFSET(CB86,0,-(MONTH($D$83)-1)):CB86),0)</f>
        <v>0</v>
      </c>
      <c r="CC90" s="128">
        <f ca="1">IF(CC88=$D$83,SUM(OFFSET(CC86,0,-(MONTH($D$83)-1)):CC86),0)</f>
        <v>0</v>
      </c>
      <c r="CD90" s="128">
        <f ca="1">IF(CD88=$D$83,SUM(OFFSET(CD86,0,-(MONTH($D$83)-1)):CD86),0)</f>
        <v>0</v>
      </c>
      <c r="CE90" s="128">
        <f ca="1">IF(CE88=$D$83,SUM(OFFSET(CE86,0,-(MONTH($D$83)-1)):CE86),0)</f>
        <v>0</v>
      </c>
      <c r="CF90" s="128">
        <f ca="1">IF(CF88=$D$83,SUM(OFFSET(CF86,0,-(MONTH($D$83)-1)):CF86),0)</f>
        <v>0</v>
      </c>
      <c r="CG90" s="128">
        <f ca="1">IF(CG88=$D$83,SUM(OFFSET(CG86,0,-(MONTH($D$83)-1)):CG86),0)</f>
        <v>0</v>
      </c>
      <c r="CH90" s="128">
        <f ca="1">IF(CH88=$D$83,SUM(OFFSET(CH86,0,-(MONTH($D$83)-1)):CH86),0)</f>
        <v>0</v>
      </c>
      <c r="CI90" s="128">
        <f ca="1">IF(CI88=$D$83,SUM(OFFSET(CI86,0,-(MONTH($D$83)-1)):CI86),0)</f>
        <v>0</v>
      </c>
      <c r="CJ90" s="128">
        <f ca="1">IF(CJ88=$D$83,SUM(OFFSET(CJ86,0,-(MONTH($D$83)-1)):CJ86),0)</f>
        <v>0</v>
      </c>
      <c r="CK90" s="128">
        <f ca="1">IF(CK88=$D$83,SUM(OFFSET(CK86,0,-(MONTH($D$83)-1)):CK86),0)</f>
        <v>0</v>
      </c>
      <c r="CL90" s="128">
        <f ca="1">IF(CL88=$D$83,SUM(OFFSET(CL86,0,-(MONTH($D$83)-1)):CL86),0)</f>
        <v>0</v>
      </c>
      <c r="CM90" s="128">
        <f ca="1">IF(CM88=$D$83,SUM(OFFSET(CM86,0,-(MONTH($D$83)-1)):CM86),0)</f>
        <v>0</v>
      </c>
      <c r="CN90" s="128">
        <f ca="1">IF(CN88=$D$83,SUM(OFFSET(CN86,0,-(MONTH($D$83)-1)):CN86),0)</f>
        <v>0</v>
      </c>
      <c r="CO90" s="128">
        <f ca="1">IF(CO88=$D$83,SUM(OFFSET(CO86,0,-(MONTH($D$83)-1)):CO86),0)</f>
        <v>0</v>
      </c>
    </row>
    <row r="91" spans="1:93" x14ac:dyDescent="0.15">
      <c r="C91" t="s">
        <v>256</v>
      </c>
      <c r="D91" s="60">
        <f ca="1">IF(D88=EDATE($D$83,12),SUM(OFFSET(D86,0,-11):D86),0)</f>
        <v>0</v>
      </c>
      <c r="E91" s="60">
        <f ca="1">IF(E88=EDATE($D$83,12),SUM(OFFSET(E86,0,-11):E86),0)</f>
        <v>0</v>
      </c>
      <c r="F91" s="60">
        <f ca="1">IF(F88=EDATE($D$83,12),SUM(OFFSET(F86,0,-11):F86),0)</f>
        <v>0</v>
      </c>
      <c r="G91" s="60">
        <f ca="1">IF(G88=EDATE($D$83,12),SUM(OFFSET(G86,0,-11):G86),0)</f>
        <v>0</v>
      </c>
      <c r="H91" s="60">
        <f ca="1">IF(H88=EDATE($D$83,12),SUM(OFFSET(H86,0,-11):H86),0)</f>
        <v>0</v>
      </c>
      <c r="I91" s="60">
        <f ca="1">IF(I88=EDATE($D$83,12),SUM(OFFSET(I86,0,-11):I86),0)</f>
        <v>0</v>
      </c>
      <c r="J91" s="60">
        <f ca="1">IF(J88=EDATE($D$83,12),SUM(OFFSET(J86,0,-11):J86),0)</f>
        <v>0</v>
      </c>
      <c r="K91" s="60">
        <f ca="1">IF(K88=EDATE($D$83,12),SUM(OFFSET(K86,0,-11):K86),0)</f>
        <v>0</v>
      </c>
      <c r="L91" s="60">
        <f ca="1">IF(L88=EDATE($D$83,12),SUM(OFFSET(L86,0,-11):L86),0)</f>
        <v>0</v>
      </c>
      <c r="M91" s="60">
        <f ca="1">IF(M88=EDATE($D$83,12),SUM(OFFSET(M86,0,-11):M86),0)</f>
        <v>0</v>
      </c>
      <c r="N91" s="60">
        <f ca="1">IF(N88=EDATE($D$83,12),SUM(OFFSET(N86,0,-11):N86),0)</f>
        <v>0</v>
      </c>
      <c r="O91" s="60">
        <f ca="1">IF(O88=EDATE($D$83,12),SUM(OFFSET(O86,0,-11):O86),0)</f>
        <v>0</v>
      </c>
      <c r="P91" s="60">
        <f ca="1">IF(P88=EDATE($D$83,12),SUM(OFFSET(P86,0,-11):P86),0)</f>
        <v>0</v>
      </c>
      <c r="Q91" s="60">
        <f ca="1">IF(Q88=EDATE($D$83,12),SUM(OFFSET(Q86,0,-11):Q86),0)</f>
        <v>0</v>
      </c>
      <c r="R91" s="60">
        <f ca="1">IF(R88=EDATE($D$83,12),SUM(OFFSET(R86,0,-11):R86),0)</f>
        <v>0</v>
      </c>
      <c r="S91" s="60">
        <f ca="1">IF(S88=EDATE($D$83,12),SUM(OFFSET(S86,0,-11):S86),0)</f>
        <v>0</v>
      </c>
      <c r="T91" s="60">
        <f ca="1">IF(T88=EDATE($D$83,12),SUM(OFFSET(T86,0,-11):T86),0)</f>
        <v>0</v>
      </c>
      <c r="U91" s="60">
        <f ca="1">IF(U88=EDATE($D$83,12),SUM(OFFSET(U86,0,-11):U86),0)</f>
        <v>0</v>
      </c>
      <c r="V91" s="60">
        <f ca="1">IF(V88=EDATE($D$83,12),SUM(OFFSET(V86,0,-11):V86),0)</f>
        <v>0</v>
      </c>
      <c r="W91" s="60">
        <f ca="1">IF(W88=EDATE($D$83,12),SUM(OFFSET(W86,0,-11):W86),0)</f>
        <v>0</v>
      </c>
      <c r="X91" s="60">
        <f ca="1">IF(X88=EDATE($D$83,12),SUM(OFFSET(X86,0,-11):X86),0)</f>
        <v>0</v>
      </c>
      <c r="Y91" s="60">
        <f ca="1">IF(Y88=EDATE($D$83,12),SUM(OFFSET(Y86,0,-11):Y86),0)</f>
        <v>0</v>
      </c>
      <c r="Z91" s="60">
        <f ca="1">IF(Z88=EDATE($D$83,12),SUM(OFFSET(Z86,0,-11):Z86),0)</f>
        <v>0</v>
      </c>
      <c r="AA91" s="60">
        <f ca="1">IF(AA88=EDATE($D$83,12),SUM(OFFSET(AA86,0,-11):AA86),0)</f>
        <v>0</v>
      </c>
      <c r="AB91" s="60">
        <f ca="1">IF(AB88=EDATE($D$83,12),SUM(OFFSET(AB86,0,-11):AB86),0)</f>
        <v>0</v>
      </c>
      <c r="AC91" s="60">
        <f ca="1">IF(AC88=EDATE($D$83,12),SUM(OFFSET(AC86,0,-11):AC86),0)</f>
        <v>0</v>
      </c>
      <c r="AD91" s="60">
        <f ca="1">IF(AD88=EDATE($D$83,12),SUM(OFFSET(AD86,0,-11):AD86),0)</f>
        <v>0</v>
      </c>
      <c r="AE91" s="60">
        <f ca="1">IF(AE88=EDATE($D$83,12),SUM(OFFSET(AE86,0,-11):AE86),0)</f>
        <v>0</v>
      </c>
      <c r="AF91" s="60">
        <f ca="1">IF(AF88=EDATE($D$83,12),SUM(OFFSET(AF86,0,-11):AF86),0)</f>
        <v>0</v>
      </c>
      <c r="AG91" s="60">
        <f ca="1">IF(AG88=EDATE($D$83,12),SUM(OFFSET(AG86,0,-11):AG86),0)</f>
        <v>0</v>
      </c>
      <c r="AH91" s="60">
        <f ca="1">IF(AH88=EDATE($D$83,12),SUM(OFFSET(AH86,0,-11):AH86),0)</f>
        <v>0</v>
      </c>
      <c r="AI91" s="60">
        <f ca="1">IF(AI88=EDATE($D$83,12),SUM(OFFSET(AI86,0,-11):AI86),0)</f>
        <v>0</v>
      </c>
      <c r="AJ91" s="60">
        <f ca="1">IF(AJ88=EDATE($D$83,12),SUM(OFFSET(AJ86,0,-11):AJ86),0)</f>
        <v>0</v>
      </c>
      <c r="AK91" s="60">
        <f ca="1">IF(AK88=EDATE($D$83,12),SUM(OFFSET(AK86,0,-11):AK86),0)</f>
        <v>0</v>
      </c>
      <c r="AL91" s="60">
        <f ca="1">IF(AL88=EDATE($D$83,12),SUM(OFFSET(AL86,0,-11):AL86),0)</f>
        <v>0</v>
      </c>
      <c r="AM91" s="60">
        <f ca="1">IF(AM88=EDATE($D$83,12),SUM(OFFSET(AM86,0,-11):AM86),0)</f>
        <v>0</v>
      </c>
      <c r="AN91" s="60">
        <f ca="1">IF(AN88=EDATE($D$83,12),SUM(OFFSET(AN86,0,-11):AN86),0)</f>
        <v>0</v>
      </c>
      <c r="AO91" s="60">
        <f ca="1">IF(AO88=EDATE($D$83,12),SUM(OFFSET(AO86,0,-11):AO86),0)</f>
        <v>0</v>
      </c>
      <c r="AP91" s="60">
        <f ca="1">IF(AP88=EDATE($D$83,12),SUM(OFFSET(AP86,0,-11):AP86),0)</f>
        <v>0</v>
      </c>
      <c r="AQ91" s="60">
        <f ca="1">IF(AQ88=EDATE($D$83,12),SUM(OFFSET(AQ86,0,-11):AQ86),0)</f>
        <v>0</v>
      </c>
      <c r="AR91" s="60">
        <f ca="1">IF(AR88=EDATE($D$83,12),SUM(OFFSET(AR86,0,-11):AR86),0)</f>
        <v>0</v>
      </c>
      <c r="AS91" s="60">
        <f ca="1">IF(AS88=EDATE($D$83,12),SUM(OFFSET(AS86,0,-11):AS86),0)</f>
        <v>0</v>
      </c>
      <c r="AT91" s="60">
        <f ca="1">IF(AT88=EDATE($D$83,12),SUM(OFFSET(AT86,0,-11):AT86),0)</f>
        <v>0</v>
      </c>
      <c r="AU91" s="60">
        <f ca="1">IF(AU88=EDATE($D$83,12),SUM(OFFSET(AU86,0,-11):AU86),0)</f>
        <v>0</v>
      </c>
      <c r="AV91" s="60">
        <f ca="1">IF(AV88=EDATE($D$83,12),SUM(OFFSET(AV86,0,-11):AV86),0)</f>
        <v>0</v>
      </c>
      <c r="AW91" s="60">
        <f ca="1">IF(AW88=EDATE($D$83,12),SUM(OFFSET(AW86,0,-11):AW86),0)</f>
        <v>0</v>
      </c>
      <c r="AX91" s="60">
        <f ca="1">IF(AX88=EDATE($D$83,12),SUM(OFFSET(AX86,0,-11):AX86),0)</f>
        <v>0</v>
      </c>
      <c r="AY91" s="60">
        <f ca="1">IF(AY88=EDATE($D$83,12),SUM(OFFSET(AY86,0,-11):AY86),0)</f>
        <v>0</v>
      </c>
      <c r="AZ91" s="60">
        <f ca="1">IF(AZ88=EDATE($D$83,12),SUM(OFFSET(AZ86,0,-11):AZ86),0)</f>
        <v>0</v>
      </c>
      <c r="BA91" s="60">
        <f ca="1">IF(BA88=EDATE($D$83,12),SUM(OFFSET(BA86,0,-11):BA86),0)</f>
        <v>0</v>
      </c>
      <c r="BB91" s="60">
        <f ca="1">IF(BB88=EDATE($D$83,12),SUM(OFFSET(BB86,0,-11):BB86),0)</f>
        <v>0</v>
      </c>
      <c r="BC91" s="60">
        <f ca="1">IF(BC88=EDATE($D$83,12),SUM(OFFSET(BC86,0,-11):BC86),0)</f>
        <v>0</v>
      </c>
      <c r="BD91" s="60">
        <f ca="1">IF(BD88=EDATE($D$83,12),SUM(OFFSET(BD86,0,-11):BD86),0)</f>
        <v>0</v>
      </c>
      <c r="BE91" s="60">
        <f ca="1">IF(BE88=EDATE($D$83,12),SUM(OFFSET(BE86,0,-11):BE86),0)</f>
        <v>0</v>
      </c>
      <c r="BF91" s="60">
        <f ca="1">IF(BF88=EDATE($D$83,12),SUM(OFFSET(BF86,0,-11):BF86),0)</f>
        <v>0</v>
      </c>
      <c r="BG91" s="60">
        <f ca="1">IF(BG88=EDATE($D$83,12),SUM(OFFSET(BG86,0,-11):BG86),0)</f>
        <v>0</v>
      </c>
      <c r="BH91" s="60">
        <f ca="1">IF(BH88=EDATE($D$83,12),SUM(OFFSET(BH86,0,-11):BH86),0)</f>
        <v>0</v>
      </c>
      <c r="BI91" s="60">
        <f ca="1">IF(BI88=EDATE($D$83,12),SUM(OFFSET(BI86,0,-11):BI86),0)</f>
        <v>0</v>
      </c>
      <c r="BJ91" s="60">
        <f ca="1">IF(BJ88=EDATE($D$83,12),SUM(OFFSET(BJ86,0,-11):BJ86),0)</f>
        <v>0</v>
      </c>
      <c r="BK91" s="60">
        <f ca="1">IF(BK88=EDATE($D$83,12),SUM(OFFSET(BK86,0,-11):BK86),0)</f>
        <v>0</v>
      </c>
      <c r="BL91" s="60">
        <f ca="1">IF(BL88=EDATE($D$83,12),SUM(OFFSET(BL86,0,-11):BL86),0)</f>
        <v>0</v>
      </c>
      <c r="BM91" s="60">
        <f ca="1">IF(BM88=EDATE($D$83,12),SUM(OFFSET(BM86,0,-11):BM86),0)</f>
        <v>0</v>
      </c>
      <c r="BN91" s="60">
        <f ca="1">IF(BN88=EDATE($D$83,12),SUM(OFFSET(BN86,0,-11):BN86),0)</f>
        <v>0</v>
      </c>
      <c r="BO91" s="60">
        <f ca="1">IF(BO88=EDATE($D$83,12),SUM(OFFSET(BO86,0,-11):BO86),0)</f>
        <v>0</v>
      </c>
      <c r="BP91" s="60">
        <f ca="1">IF(BP88=EDATE($D$83,12),SUM(OFFSET(BP86,0,-11):BP86),0)</f>
        <v>0</v>
      </c>
      <c r="BQ91" s="60">
        <f ca="1">IF(BQ88=EDATE($D$83,12),SUM(OFFSET(BQ86,0,-11):BQ86),0)</f>
        <v>0</v>
      </c>
      <c r="BR91" s="60">
        <f ca="1">IF(BR88=EDATE($D$83,12),SUM(OFFSET(BR86,0,-11):BR86),0)</f>
        <v>0</v>
      </c>
      <c r="BS91" s="60">
        <f ca="1">IF(BS88=EDATE($D$83,12),SUM(OFFSET(BS86,0,-11):BS86),0)</f>
        <v>0</v>
      </c>
      <c r="BT91" s="60">
        <f ca="1">IF(BT88=EDATE($D$83,12),SUM(OFFSET(BT86,0,-11):BT86),0)</f>
        <v>0</v>
      </c>
      <c r="BU91" s="60">
        <f ca="1">IF(BU88=EDATE($D$83,12),SUM(OFFSET(BU86,0,-11):BU86),0)</f>
        <v>0</v>
      </c>
      <c r="BV91" s="60">
        <f ca="1">IF(BV88=EDATE($D$83,12),SUM(OFFSET(BV86,0,-11):BV86),0)</f>
        <v>0</v>
      </c>
      <c r="BW91" s="60">
        <f ca="1">IF(BW88=EDATE($D$83,12),SUM(OFFSET(BW86,0,-11):BW86),0)</f>
        <v>0</v>
      </c>
      <c r="BX91" s="60">
        <f ca="1">IF(BX88=EDATE($D$83,12),SUM(OFFSET(BX86,0,-11):BX86),0)</f>
        <v>0</v>
      </c>
      <c r="BY91" s="60">
        <f ca="1">IF(BY88=EDATE($D$83,12),SUM(OFFSET(BY86,0,-11):BY86),0)</f>
        <v>0</v>
      </c>
      <c r="BZ91" s="60">
        <f ca="1">IF(BZ88=EDATE($D$83,12),SUM(OFFSET(BZ86,0,-11):BZ86),0)</f>
        <v>0</v>
      </c>
      <c r="CA91" s="60">
        <f ca="1">IF(CA88=EDATE($D$83,12),SUM(OFFSET(CA86,0,-11):CA86),0)</f>
        <v>0</v>
      </c>
      <c r="CB91" s="60">
        <f ca="1">IF(CB88=EDATE($D$83,12),SUM(OFFSET(CB86,0,-11):CB86),0)</f>
        <v>0</v>
      </c>
      <c r="CC91" s="60">
        <f ca="1">IF(CC88=EDATE($D$83,12),SUM(OFFSET(CC86,0,-11):CC86),0)</f>
        <v>0</v>
      </c>
      <c r="CD91" s="60">
        <f ca="1">IF(CD88=EDATE($D$83,12),SUM(OFFSET(CD86,0,-11):CD86),0)</f>
        <v>0</v>
      </c>
      <c r="CE91" s="60">
        <f ca="1">IF(CE88=EDATE($D$83,12),SUM(OFFSET(CE86,0,-11):CE86),0)</f>
        <v>0</v>
      </c>
      <c r="CF91" s="60">
        <f ca="1">IF(CF88=EDATE($D$83,12),SUM(OFFSET(CF86,0,-11):CF86),0)</f>
        <v>0</v>
      </c>
      <c r="CG91" s="60">
        <f ca="1">IF(CG88=EDATE($D$83,12),SUM(OFFSET(CG86,0,-11):CG86),0)</f>
        <v>0</v>
      </c>
      <c r="CH91" s="60">
        <f ca="1">IF(CH88=EDATE($D$83,12),SUM(OFFSET(CH86,0,-11):CH86),0)</f>
        <v>0</v>
      </c>
      <c r="CI91" s="60">
        <f ca="1">IF(CI88=EDATE($D$83,12),SUM(OFFSET(CI86,0,-11):CI86),0)</f>
        <v>0</v>
      </c>
      <c r="CJ91" s="60">
        <f ca="1">IF(CJ88=EDATE($D$83,12),SUM(OFFSET(CJ86,0,-11):CJ86),0)</f>
        <v>0</v>
      </c>
      <c r="CK91" s="60">
        <f ca="1">IF(CK88=EDATE($D$83,12),SUM(OFFSET(CK86,0,-11):CK86),0)</f>
        <v>0</v>
      </c>
      <c r="CL91" s="60">
        <f ca="1">IF(CL88=EDATE($D$83,12),SUM(OFFSET(CL86,0,-11):CL86),0)</f>
        <v>0</v>
      </c>
      <c r="CM91" s="60">
        <f ca="1">IF(CM88=EDATE($D$83,12),SUM(OFFSET(CM86,0,-11):CM86),0)</f>
        <v>0</v>
      </c>
      <c r="CN91" s="60">
        <f ca="1">IF(CN88=EDATE($D$83,12),SUM(OFFSET(CN86,0,-11):CN86),0)</f>
        <v>0</v>
      </c>
      <c r="CO91" s="60">
        <f ca="1">IF(CO88=EDATE($D$83,12),SUM(OFFSET(CO86,0,-11):CO86),0)</f>
        <v>0</v>
      </c>
    </row>
    <row r="92" spans="1:93" x14ac:dyDescent="0.15">
      <c r="C92" t="s">
        <v>257</v>
      </c>
      <c r="D92" s="128">
        <f ca="1">IF(AND(YEAR(D88)&gt;YEAR($D$82),YEAR(D88)&lt;YEAR($D$83)),IF(MONTH(D88)=12,SUM(OFFSET(D86,0,-11):D86),0),0)</f>
        <v>0</v>
      </c>
      <c r="E92" s="128">
        <f ca="1">IF(AND(YEAR(E88)&gt;YEAR($D$82),YEAR(E88)&lt;YEAR($D$83)),IF(MONTH(E88)=12,SUM(OFFSET(E86,0,-11):E86),0),0)</f>
        <v>0</v>
      </c>
      <c r="F92" s="128">
        <f ca="1">IF(AND(YEAR(F88)&gt;YEAR($D$82),YEAR(F88)&lt;YEAR($D$83)),IF(MONTH(F88)=12,SUM(OFFSET(F86,0,-11):F86),0),0)</f>
        <v>0</v>
      </c>
      <c r="G92" s="128">
        <f ca="1">IF(AND(YEAR(G88)&gt;YEAR($D$82),YEAR(G88)&lt;YEAR($D$83)),IF(MONTH(G88)=12,SUM(OFFSET(G86,0,-11):G86),0),0)</f>
        <v>0</v>
      </c>
      <c r="H92" s="128">
        <f ca="1">IF(AND(YEAR(H88)&gt;YEAR($D$82),YEAR(H88)&lt;YEAR($D$83)),IF(MONTH(H88)=12,SUM(OFFSET(H86,0,-11):H86),0),0)</f>
        <v>0</v>
      </c>
      <c r="I92" s="128">
        <f ca="1">IF(AND(YEAR(I88)&gt;YEAR($D$82),YEAR(I88)&lt;YEAR($D$83)),IF(MONTH(I88)=12,SUM(OFFSET(I86,0,-11):I86),0),0)</f>
        <v>0</v>
      </c>
      <c r="J92" s="128">
        <f ca="1">IF(AND(YEAR(J88)&gt;YEAR($D$82),YEAR(J88)&lt;YEAR($D$83)),IF(MONTH(J88)=12,SUM(OFFSET(J86,0,-11):J86),0),0)</f>
        <v>0</v>
      </c>
      <c r="K92" s="128">
        <f ca="1">IF(AND(YEAR(K88)&gt;YEAR($D$82),YEAR(K88)&lt;YEAR($D$83)),IF(MONTH(K88)=12,SUM(OFFSET(K86,0,-11):K86),0),0)</f>
        <v>0</v>
      </c>
      <c r="L92" s="128">
        <f ca="1">IF(AND(YEAR(L88)&gt;YEAR($D$82),YEAR(L88)&lt;YEAR($D$83)),IF(MONTH(L88)=12,SUM(OFFSET(L86,0,-11):L86),0),0)</f>
        <v>0</v>
      </c>
      <c r="M92" s="128">
        <f ca="1">IF(AND(YEAR(M88)&gt;YEAR($D$82),YEAR(M88)&lt;YEAR($D$83)),IF(MONTH(M88)=12,SUM(OFFSET(M86,0,-11):M86),0),0)</f>
        <v>0</v>
      </c>
      <c r="N92" s="128">
        <f ca="1">IF(AND(YEAR(N88)&gt;YEAR($D$82),YEAR(N88)&lt;YEAR($D$83)),IF(MONTH(N88)=12,SUM(OFFSET(N86,0,-11):N86),0),0)</f>
        <v>0</v>
      </c>
      <c r="O92" s="128">
        <f ca="1">IF(AND(YEAR(O88)&gt;YEAR($D$82),YEAR(O88)&lt;YEAR($D$83)),IF(MONTH(O88)=12,SUM(OFFSET(O86,0,-11):O86),0),0)</f>
        <v>0</v>
      </c>
      <c r="P92" s="128">
        <f ca="1">IF(AND(YEAR(P88)&gt;YEAR($D$82),YEAR(P88)&lt;YEAR($D$83)),IF(MONTH(P88)=12,SUM(OFFSET(P86,0,-11):P86),0),0)</f>
        <v>0</v>
      </c>
      <c r="Q92" s="128">
        <f ca="1">IF(AND(YEAR(Q88)&gt;YEAR($D$82),YEAR(Q88)&lt;YEAR($D$83)),IF(MONTH(Q88)=12,SUM(OFFSET(Q86,0,-11):Q86),0),0)</f>
        <v>0</v>
      </c>
      <c r="R92" s="128">
        <f ca="1">IF(AND(YEAR(R88)&gt;YEAR($D$82),YEAR(R88)&lt;YEAR($D$83)),IF(MONTH(R88)=12,SUM(OFFSET(R86,0,-11):R86),0),0)</f>
        <v>0</v>
      </c>
      <c r="S92" s="128">
        <f ca="1">IF(AND(YEAR(S88)&gt;YEAR($D$82),YEAR(S88)&lt;YEAR($D$83)),IF(MONTH(S88)=12,SUM(OFFSET(S86,0,-11):S86),0),0)</f>
        <v>0</v>
      </c>
      <c r="T92" s="128">
        <f ca="1">IF(AND(YEAR(T88)&gt;YEAR($D$82),YEAR(T88)&lt;YEAR($D$83)),IF(MONTH(T88)=12,SUM(OFFSET(T86,0,-11):T86),0),0)</f>
        <v>0</v>
      </c>
      <c r="U92" s="128">
        <f ca="1">IF(AND(YEAR(U88)&gt;YEAR($D$82),YEAR(U88)&lt;YEAR($D$83)),IF(MONTH(U88)=12,SUM(OFFSET(U86,0,-11):U86),0),0)</f>
        <v>0</v>
      </c>
      <c r="V92" s="128">
        <f ca="1">IF(AND(YEAR(V88)&gt;YEAR($D$82),YEAR(V88)&lt;YEAR($D$83)),IF(MONTH(V88)=12,SUM(OFFSET(V86,0,-11):V86),0),0)</f>
        <v>0</v>
      </c>
      <c r="W92" s="128">
        <f ca="1">IF(AND(YEAR(W88)&gt;YEAR($D$82),YEAR(W88)&lt;YEAR($D$83)),IF(MONTH(W88)=12,SUM(OFFSET(W86,0,-11):W86),0),0)</f>
        <v>307801.72800000006</v>
      </c>
      <c r="X92" s="128">
        <f ca="1">IF(AND(YEAR(X88)&gt;YEAR($D$82),YEAR(X88)&lt;YEAR($D$83)),IF(MONTH(X88)=12,SUM(OFFSET(X86,0,-11):X86),0),0)</f>
        <v>0</v>
      </c>
      <c r="Y92" s="128">
        <f ca="1">IF(AND(YEAR(Y88)&gt;YEAR($D$82),YEAR(Y88)&lt;YEAR($D$83)),IF(MONTH(Y88)=12,SUM(OFFSET(Y86,0,-11):Y86),0),0)</f>
        <v>0</v>
      </c>
      <c r="Z92" s="128">
        <f ca="1">IF(AND(YEAR(Z88)&gt;YEAR($D$82),YEAR(Z88)&lt;YEAR($D$83)),IF(MONTH(Z88)=12,SUM(OFFSET(Z86,0,-11):Z86),0),0)</f>
        <v>0</v>
      </c>
      <c r="AA92" s="128">
        <f ca="1">IF(AND(YEAR(AA88)&gt;YEAR($D$82),YEAR(AA88)&lt;YEAR($D$83)),IF(MONTH(AA88)=12,SUM(OFFSET(AA86,0,-11):AA86),0),0)</f>
        <v>0</v>
      </c>
      <c r="AB92" s="128">
        <f ca="1">IF(AND(YEAR(AB88)&gt;YEAR($D$82),YEAR(AB88)&lt;YEAR($D$83)),IF(MONTH(AB88)=12,SUM(OFFSET(AB86,0,-11):AB86),0),0)</f>
        <v>0</v>
      </c>
      <c r="AC92" s="128">
        <f ca="1">IF(AND(YEAR(AC88)&gt;YEAR($D$82),YEAR(AC88)&lt;YEAR($D$83)),IF(MONTH(AC88)=12,SUM(OFFSET(AC86,0,-11):AC86),0),0)</f>
        <v>0</v>
      </c>
      <c r="AD92" s="128">
        <f ca="1">IF(AND(YEAR(AD88)&gt;YEAR($D$82),YEAR(AD88)&lt;YEAR($D$83)),IF(MONTH(AD88)=12,SUM(OFFSET(AD86,0,-11):AD86),0),0)</f>
        <v>0</v>
      </c>
      <c r="AE92" s="128">
        <f ca="1">IF(AND(YEAR(AE88)&gt;YEAR($D$82),YEAR(AE88)&lt;YEAR($D$83)),IF(MONTH(AE88)=12,SUM(OFFSET(AE86,0,-11):AE86),0),0)</f>
        <v>0</v>
      </c>
      <c r="AF92" s="128">
        <f ca="1">IF(AND(YEAR(AF88)&gt;YEAR($D$82),YEAR(AF88)&lt;YEAR($D$83)),IF(MONTH(AF88)=12,SUM(OFFSET(AF86,0,-11):AF86),0),0)</f>
        <v>0</v>
      </c>
      <c r="AG92" s="128">
        <f ca="1">IF(AND(YEAR(AG88)&gt;YEAR($D$82),YEAR(AG88)&lt;YEAR($D$83)),IF(MONTH(AG88)=12,SUM(OFFSET(AG86,0,-11):AG86),0),0)</f>
        <v>0</v>
      </c>
      <c r="AH92" s="128">
        <f ca="1">IF(AND(YEAR(AH88)&gt;YEAR($D$82),YEAR(AH88)&lt;YEAR($D$83)),IF(MONTH(AH88)=12,SUM(OFFSET(AH86,0,-11):AH86),0),0)</f>
        <v>0</v>
      </c>
      <c r="AI92" s="128">
        <f ca="1">IF(AND(YEAR(AI88)&gt;YEAR($D$82),YEAR(AI88)&lt;YEAR($D$83)),IF(MONTH(AI88)=12,SUM(OFFSET(AI86,0,-11):AI86),0),0)</f>
        <v>0</v>
      </c>
      <c r="AJ92" s="128">
        <f ca="1">IF(AND(YEAR(AJ88)&gt;YEAR($D$82),YEAR(AJ88)&lt;YEAR($D$83)),IF(MONTH(AJ88)=12,SUM(OFFSET(AJ86,0,-11):AJ86),0),0)</f>
        <v>0</v>
      </c>
      <c r="AK92" s="128">
        <f ca="1">IF(AND(YEAR(AK88)&gt;YEAR($D$82),YEAR(AK88)&lt;YEAR($D$83)),IF(MONTH(AK88)=12,SUM(OFFSET(AK86,0,-11):AK86),0),0)</f>
        <v>0</v>
      </c>
      <c r="AL92" s="128">
        <f ca="1">IF(AND(YEAR(AL88)&gt;YEAR($D$82),YEAR(AL88)&lt;YEAR($D$83)),IF(MONTH(AL88)=12,SUM(OFFSET(AL86,0,-11):AL86),0),0)</f>
        <v>0</v>
      </c>
      <c r="AM92" s="128">
        <f ca="1">IF(AND(YEAR(AM88)&gt;YEAR($D$82),YEAR(AM88)&lt;YEAR($D$83)),IF(MONTH(AM88)=12,SUM(OFFSET(AM86,0,-11):AM86),0),0)</f>
        <v>0</v>
      </c>
      <c r="AN92" s="128">
        <f ca="1">IF(AND(YEAR(AN88)&gt;YEAR($D$82),YEAR(AN88)&lt;YEAR($D$83)),IF(MONTH(AN88)=12,SUM(OFFSET(AN86,0,-11):AN86),0),0)</f>
        <v>0</v>
      </c>
      <c r="AO92" s="128">
        <f ca="1">IF(AND(YEAR(AO88)&gt;YEAR($D$82),YEAR(AO88)&lt;YEAR($D$83)),IF(MONTH(AO88)=12,SUM(OFFSET(AO86,0,-11):AO86),0),0)</f>
        <v>0</v>
      </c>
      <c r="AP92" s="128">
        <f ca="1">IF(AND(YEAR(AP88)&gt;YEAR($D$82),YEAR(AP88)&lt;YEAR($D$83)),IF(MONTH(AP88)=12,SUM(OFFSET(AP86,0,-11):AP86),0),0)</f>
        <v>0</v>
      </c>
      <c r="AQ92" s="128">
        <f ca="1">IF(AND(YEAR(AQ88)&gt;YEAR($D$82),YEAR(AQ88)&lt;YEAR($D$83)),IF(MONTH(AQ88)=12,SUM(OFFSET(AQ86,0,-11):AQ86),0),0)</f>
        <v>0</v>
      </c>
      <c r="AR92" s="128">
        <f ca="1">IF(AND(YEAR(AR88)&gt;YEAR($D$82),YEAR(AR88)&lt;YEAR($D$83)),IF(MONTH(AR88)=12,SUM(OFFSET(AR86,0,-11):AR86),0),0)</f>
        <v>0</v>
      </c>
      <c r="AS92" s="128">
        <f ca="1">IF(AND(YEAR(AS88)&gt;YEAR($D$82),YEAR(AS88)&lt;YEAR($D$83)),IF(MONTH(AS88)=12,SUM(OFFSET(AS86,0,-11):AS86),0),0)</f>
        <v>0</v>
      </c>
      <c r="AT92" s="128">
        <f ca="1">IF(AND(YEAR(AT88)&gt;YEAR($D$82),YEAR(AT88)&lt;YEAR($D$83)),IF(MONTH(AT88)=12,SUM(OFFSET(AT86,0,-11):AT86),0),0)</f>
        <v>0</v>
      </c>
      <c r="AU92" s="128">
        <f ca="1">IF(AND(YEAR(AU88)&gt;YEAR($D$82),YEAR(AU88)&lt;YEAR($D$83)),IF(MONTH(AU88)=12,SUM(OFFSET(AU86,0,-11):AU86),0),0)</f>
        <v>0</v>
      </c>
      <c r="AV92" s="128">
        <f ca="1">IF(AND(YEAR(AV88)&gt;YEAR($D$82),YEAR(AV88)&lt;YEAR($D$83)),IF(MONTH(AV88)=12,SUM(OFFSET(AV86,0,-11):AV86),0),0)</f>
        <v>0</v>
      </c>
      <c r="AW92" s="128">
        <f ca="1">IF(AND(YEAR(AW88)&gt;YEAR($D$82),YEAR(AW88)&lt;YEAR($D$83)),IF(MONTH(AW88)=12,SUM(OFFSET(AW86,0,-11):AW86),0),0)</f>
        <v>0</v>
      </c>
      <c r="AX92" s="128">
        <f ca="1">IF(AND(YEAR(AX88)&gt;YEAR($D$82),YEAR(AX88)&lt;YEAR($D$83)),IF(MONTH(AX88)=12,SUM(OFFSET(AX86,0,-11):AX86),0),0)</f>
        <v>0</v>
      </c>
      <c r="AY92" s="128">
        <f ca="1">IF(AND(YEAR(AY88)&gt;YEAR($D$82),YEAR(AY88)&lt;YEAR($D$83)),IF(MONTH(AY88)=12,SUM(OFFSET(AY86,0,-11):AY86),0),0)</f>
        <v>0</v>
      </c>
      <c r="AZ92" s="128">
        <f ca="1">IF(AND(YEAR(AZ88)&gt;YEAR($D$82),YEAR(AZ88)&lt;YEAR($D$83)),IF(MONTH(AZ88)=12,SUM(OFFSET(AZ86,0,-11):AZ86),0),0)</f>
        <v>0</v>
      </c>
      <c r="BA92" s="128">
        <f ca="1">IF(AND(YEAR(BA88)&gt;YEAR($D$82),YEAR(BA88)&lt;YEAR($D$83)),IF(MONTH(BA88)=12,SUM(OFFSET(BA86,0,-11):BA86),0),0)</f>
        <v>0</v>
      </c>
      <c r="BB92" s="128">
        <f ca="1">IF(AND(YEAR(BB88)&gt;YEAR($D$82),YEAR(BB88)&lt;YEAR($D$83)),IF(MONTH(BB88)=12,SUM(OFFSET(BB86,0,-11):BB86),0),0)</f>
        <v>0</v>
      </c>
      <c r="BC92" s="128">
        <f ca="1">IF(AND(YEAR(BC88)&gt;YEAR($D$82),YEAR(BC88)&lt;YEAR($D$83)),IF(MONTH(BC88)=12,SUM(OFFSET(BC86,0,-11):BC86),0),0)</f>
        <v>0</v>
      </c>
      <c r="BD92" s="128">
        <f ca="1">IF(AND(YEAR(BD88)&gt;YEAR($D$82),YEAR(BD88)&lt;YEAR($D$83)),IF(MONTH(BD88)=12,SUM(OFFSET(BD86,0,-11):BD86),0),0)</f>
        <v>0</v>
      </c>
      <c r="BE92" s="128">
        <f ca="1">IF(AND(YEAR(BE88)&gt;YEAR($D$82),YEAR(BE88)&lt;YEAR($D$83)),IF(MONTH(BE88)=12,SUM(OFFSET(BE86,0,-11):BE86),0),0)</f>
        <v>0</v>
      </c>
      <c r="BF92" s="128">
        <f ca="1">IF(AND(YEAR(BF88)&gt;YEAR($D$82),YEAR(BF88)&lt;YEAR($D$83)),IF(MONTH(BF88)=12,SUM(OFFSET(BF86,0,-11):BF86),0),0)</f>
        <v>0</v>
      </c>
      <c r="BG92" s="128">
        <f ca="1">IF(AND(YEAR(BG88)&gt;YEAR($D$82),YEAR(BG88)&lt;YEAR($D$83)),IF(MONTH(BG88)=12,SUM(OFFSET(BG86,0,-11):BG86),0),0)</f>
        <v>0</v>
      </c>
      <c r="BH92" s="128">
        <f ca="1">IF(AND(YEAR(BH88)&gt;YEAR($D$82),YEAR(BH88)&lt;YEAR($D$83)),IF(MONTH(BH88)=12,SUM(OFFSET(BH86,0,-11):BH86),0),0)</f>
        <v>0</v>
      </c>
      <c r="BI92" s="128">
        <f ca="1">IF(AND(YEAR(BI88)&gt;YEAR($D$82),YEAR(BI88)&lt;YEAR($D$83)),IF(MONTH(BI88)=12,SUM(OFFSET(BI86,0,-11):BI86),0),0)</f>
        <v>0</v>
      </c>
      <c r="BJ92" s="128">
        <f ca="1">IF(AND(YEAR(BJ88)&gt;YEAR($D$82),YEAR(BJ88)&lt;YEAR($D$83)),IF(MONTH(BJ88)=12,SUM(OFFSET(BJ86,0,-11):BJ86),0),0)</f>
        <v>0</v>
      </c>
      <c r="BK92" s="128">
        <f ca="1">IF(AND(YEAR(BK88)&gt;YEAR($D$82),YEAR(BK88)&lt;YEAR($D$83)),IF(MONTH(BK88)=12,SUM(OFFSET(BK86,0,-11):BK86),0),0)</f>
        <v>0</v>
      </c>
      <c r="BL92" s="128">
        <f ca="1">IF(AND(YEAR(BL88)&gt;YEAR($D$82),YEAR(BL88)&lt;YEAR($D$83)),IF(MONTH(BL88)=12,SUM(OFFSET(BL86,0,-11):BL86),0),0)</f>
        <v>0</v>
      </c>
      <c r="BM92" s="128">
        <f ca="1">IF(AND(YEAR(BM88)&gt;YEAR($D$82),YEAR(BM88)&lt;YEAR($D$83)),IF(MONTH(BM88)=12,SUM(OFFSET(BM86,0,-11):BM86),0),0)</f>
        <v>0</v>
      </c>
      <c r="BN92" s="128">
        <f ca="1">IF(AND(YEAR(BN88)&gt;YEAR($D$82),YEAR(BN88)&lt;YEAR($D$83)),IF(MONTH(BN88)=12,SUM(OFFSET(BN86,0,-11):BN86),0),0)</f>
        <v>0</v>
      </c>
      <c r="BO92" s="128">
        <f ca="1">IF(AND(YEAR(BO88)&gt;YEAR($D$82),YEAR(BO88)&lt;YEAR($D$83)),IF(MONTH(BO88)=12,SUM(OFFSET(BO86,0,-11):BO86),0),0)</f>
        <v>0</v>
      </c>
      <c r="BP92" s="128">
        <f ca="1">IF(AND(YEAR(BP88)&gt;YEAR($D$82),YEAR(BP88)&lt;YEAR($D$83)),IF(MONTH(BP88)=12,SUM(OFFSET(BP86,0,-11):BP86),0),0)</f>
        <v>0</v>
      </c>
      <c r="BQ92" s="128">
        <f ca="1">IF(AND(YEAR(BQ88)&gt;YEAR($D$82),YEAR(BQ88)&lt;YEAR($D$83)),IF(MONTH(BQ88)=12,SUM(OFFSET(BQ86,0,-11):BQ86),0),0)</f>
        <v>0</v>
      </c>
      <c r="BR92" s="128">
        <f ca="1">IF(AND(YEAR(BR88)&gt;YEAR($D$82),YEAR(BR88)&lt;YEAR($D$83)),IF(MONTH(BR88)=12,SUM(OFFSET(BR86,0,-11):BR86),0),0)</f>
        <v>0</v>
      </c>
      <c r="BS92" s="128">
        <f ca="1">IF(AND(YEAR(BS88)&gt;YEAR($D$82),YEAR(BS88)&lt;YEAR($D$83)),IF(MONTH(BS88)=12,SUM(OFFSET(BS86,0,-11):BS86),0),0)</f>
        <v>0</v>
      </c>
      <c r="BT92" s="128">
        <f ca="1">IF(AND(YEAR(BT88)&gt;YEAR($D$82),YEAR(BT88)&lt;YEAR($D$83)),IF(MONTH(BT88)=12,SUM(OFFSET(BT86,0,-11):BT86),0),0)</f>
        <v>0</v>
      </c>
      <c r="BU92" s="128">
        <f ca="1">IF(AND(YEAR(BU88)&gt;YEAR($D$82),YEAR(BU88)&lt;YEAR($D$83)),IF(MONTH(BU88)=12,SUM(OFFSET(BU86,0,-11):BU86),0),0)</f>
        <v>0</v>
      </c>
      <c r="BV92" s="128">
        <f ca="1">IF(AND(YEAR(BV88)&gt;YEAR($D$82),YEAR(BV88)&lt;YEAR($D$83)),IF(MONTH(BV88)=12,SUM(OFFSET(BV86,0,-11):BV86),0),0)</f>
        <v>0</v>
      </c>
      <c r="BW92" s="128">
        <f ca="1">IF(AND(YEAR(BW88)&gt;YEAR($D$82),YEAR(BW88)&lt;YEAR($D$83)),IF(MONTH(BW88)=12,SUM(OFFSET(BW86,0,-11):BW86),0),0)</f>
        <v>0</v>
      </c>
      <c r="BX92" s="128">
        <f ca="1">IF(AND(YEAR(BX88)&gt;YEAR($D$82),YEAR(BX88)&lt;YEAR($D$83)),IF(MONTH(BX88)=12,SUM(OFFSET(BX86,0,-11):BX86),0),0)</f>
        <v>0</v>
      </c>
      <c r="BY92" s="128">
        <f ca="1">IF(AND(YEAR(BY88)&gt;YEAR($D$82),YEAR(BY88)&lt;YEAR($D$83)),IF(MONTH(BY88)=12,SUM(OFFSET(BY86,0,-11):BY86),0),0)</f>
        <v>0</v>
      </c>
      <c r="BZ92" s="128">
        <f ca="1">IF(AND(YEAR(BZ88)&gt;YEAR($D$82),YEAR(BZ88)&lt;YEAR($D$83)),IF(MONTH(BZ88)=12,SUM(OFFSET(BZ86,0,-11):BZ86),0),0)</f>
        <v>0</v>
      </c>
      <c r="CA92" s="128">
        <f ca="1">IF(AND(YEAR(CA88)&gt;YEAR($D$82),YEAR(CA88)&lt;YEAR($D$83)),IF(MONTH(CA88)=12,SUM(OFFSET(CA86,0,-11):CA86),0),0)</f>
        <v>0</v>
      </c>
      <c r="CB92" s="128">
        <f ca="1">IF(AND(YEAR(CB88)&gt;YEAR($D$82),YEAR(CB88)&lt;YEAR($D$83)),IF(MONTH(CB88)=12,SUM(OFFSET(CB86,0,-11):CB86),0),0)</f>
        <v>0</v>
      </c>
      <c r="CC92" s="128">
        <f ca="1">IF(AND(YEAR(CC88)&gt;YEAR($D$82),YEAR(CC88)&lt;YEAR($D$83)),IF(MONTH(CC88)=12,SUM(OFFSET(CC86,0,-11):CC86),0),0)</f>
        <v>0</v>
      </c>
      <c r="CD92" s="128">
        <f ca="1">IF(AND(YEAR(CD88)&gt;YEAR($D$82),YEAR(CD88)&lt;YEAR($D$83)),IF(MONTH(CD88)=12,SUM(OFFSET(CD86,0,-11):CD86),0),0)</f>
        <v>0</v>
      </c>
      <c r="CE92" s="128">
        <f ca="1">IF(AND(YEAR(CE88)&gt;YEAR($D$82),YEAR(CE88)&lt;YEAR($D$83)),IF(MONTH(CE88)=12,SUM(OFFSET(CE86,0,-11):CE86),0),0)</f>
        <v>0</v>
      </c>
      <c r="CF92" s="128">
        <f ca="1">IF(AND(YEAR(CF88)&gt;YEAR($D$82),YEAR(CF88)&lt;YEAR($D$83)),IF(MONTH(CF88)=12,SUM(OFFSET(CF86,0,-11):CF86),0),0)</f>
        <v>0</v>
      </c>
      <c r="CG92" s="128">
        <f ca="1">IF(AND(YEAR(CG88)&gt;YEAR($D$82),YEAR(CG88)&lt;YEAR($D$83)),IF(MONTH(CG88)=12,SUM(OFFSET(CG86,0,-11):CG86),0),0)</f>
        <v>0</v>
      </c>
      <c r="CH92" s="128">
        <f ca="1">IF(AND(YEAR(CH88)&gt;YEAR($D$82),YEAR(CH88)&lt;YEAR($D$83)),IF(MONTH(CH88)=12,SUM(OFFSET(CH86,0,-11):CH86),0),0)</f>
        <v>0</v>
      </c>
      <c r="CI92" s="128">
        <f ca="1">IF(AND(YEAR(CI88)&gt;YEAR($D$82),YEAR(CI88)&lt;YEAR($D$83)),IF(MONTH(CI88)=12,SUM(OFFSET(CI86,0,-11):CI86),0),0)</f>
        <v>0</v>
      </c>
      <c r="CJ92" s="128">
        <f ca="1">IF(AND(YEAR(CJ88)&gt;YEAR($D$82),YEAR(CJ88)&lt;YEAR($D$83)),IF(MONTH(CJ88)=12,SUM(OFFSET(CJ86,0,-11):CJ86),0),0)</f>
        <v>0</v>
      </c>
      <c r="CK92" s="128">
        <f ca="1">IF(AND(YEAR(CK88)&gt;YEAR($D$82),YEAR(CK88)&lt;YEAR($D$83)),IF(MONTH(CK88)=12,SUM(OFFSET(CK86,0,-11):CK86),0),0)</f>
        <v>0</v>
      </c>
      <c r="CL92" s="128">
        <f ca="1">IF(AND(YEAR(CL88)&gt;YEAR($D$82),YEAR(CL88)&lt;YEAR($D$83)),IF(MONTH(CL88)=12,SUM(OFFSET(CL86,0,-11):CL86),0),0)</f>
        <v>0</v>
      </c>
      <c r="CM92" s="128">
        <f ca="1">IF(AND(YEAR(CM88)&gt;YEAR($D$82),YEAR(CM88)&lt;YEAR($D$83)),IF(MONTH(CM88)=12,SUM(OFFSET(CM86,0,-11):CM86),0),0)</f>
        <v>0</v>
      </c>
      <c r="CN92" s="128">
        <f ca="1">IF(AND(YEAR(CN88)&gt;YEAR($D$82),YEAR(CN88)&lt;YEAR($D$83)),IF(MONTH(CN88)=12,SUM(OFFSET(CN86,0,-11):CN86),0),0)</f>
        <v>0</v>
      </c>
      <c r="CO92" s="128">
        <f ca="1">IF(AND(YEAR(CO88)&gt;YEAR($D$82),YEAR(CO88)&lt;YEAR($D$83)),IF(MONTH(CO88)=12,SUM(OFFSET(CO86,0,-11):CO86),0),0)</f>
        <v>0</v>
      </c>
    </row>
    <row r="93" spans="1:93" x14ac:dyDescent="0.15">
      <c r="B93" t="s">
        <v>152</v>
      </c>
      <c r="C93" t="s">
        <v>48</v>
      </c>
      <c r="D93" s="128">
        <f ca="1">SUM(D89:D92)</f>
        <v>0</v>
      </c>
      <c r="E93" s="128">
        <f t="shared" ref="E93:BP93" ca="1" si="1245">SUM(E89:E92)</f>
        <v>0</v>
      </c>
      <c r="F93" s="128">
        <f t="shared" ca="1" si="1245"/>
        <v>0</v>
      </c>
      <c r="G93" s="128">
        <f t="shared" ca="1" si="1245"/>
        <v>0</v>
      </c>
      <c r="H93" s="128">
        <f t="shared" ca="1" si="1245"/>
        <v>0</v>
      </c>
      <c r="I93" s="128">
        <f t="shared" ca="1" si="1245"/>
        <v>0</v>
      </c>
      <c r="J93" s="128">
        <f t="shared" ca="1" si="1245"/>
        <v>0</v>
      </c>
      <c r="K93" s="128">
        <f t="shared" ca="1" si="1245"/>
        <v>198581.76000000001</v>
      </c>
      <c r="L93" s="128">
        <f t="shared" ca="1" si="1245"/>
        <v>0</v>
      </c>
      <c r="M93" s="128">
        <f t="shared" ca="1" si="1245"/>
        <v>0</v>
      </c>
      <c r="N93" s="128">
        <f t="shared" ca="1" si="1245"/>
        <v>0</v>
      </c>
      <c r="O93" s="128">
        <f t="shared" ca="1" si="1245"/>
        <v>0</v>
      </c>
      <c r="P93" s="128">
        <f t="shared" ca="1" si="1245"/>
        <v>0</v>
      </c>
      <c r="Q93" s="128">
        <f t="shared" ca="1" si="1245"/>
        <v>0</v>
      </c>
      <c r="R93" s="128">
        <f t="shared" ca="1" si="1245"/>
        <v>0</v>
      </c>
      <c r="S93" s="128">
        <f t="shared" ca="1" si="1245"/>
        <v>0</v>
      </c>
      <c r="T93" s="128">
        <f t="shared" ca="1" si="1245"/>
        <v>0</v>
      </c>
      <c r="U93" s="128">
        <f t="shared" ca="1" si="1245"/>
        <v>0</v>
      </c>
      <c r="V93" s="128">
        <f t="shared" ca="1" si="1245"/>
        <v>0</v>
      </c>
      <c r="W93" s="128">
        <f t="shared" ca="1" si="1245"/>
        <v>307801.72800000006</v>
      </c>
      <c r="X93" s="128">
        <f t="shared" ca="1" si="1245"/>
        <v>0</v>
      </c>
      <c r="Y93" s="128">
        <f t="shared" ca="1" si="1245"/>
        <v>0</v>
      </c>
      <c r="Z93" s="128">
        <f t="shared" ca="1" si="1245"/>
        <v>0</v>
      </c>
      <c r="AA93" s="128">
        <f t="shared" ca="1" si="1245"/>
        <v>0</v>
      </c>
      <c r="AB93" s="128">
        <f t="shared" ca="1" si="1245"/>
        <v>0</v>
      </c>
      <c r="AC93" s="128">
        <f t="shared" ca="1" si="1245"/>
        <v>0</v>
      </c>
      <c r="AD93" s="128">
        <f t="shared" ca="1" si="1245"/>
        <v>0</v>
      </c>
      <c r="AE93" s="128">
        <f t="shared" ca="1" si="1245"/>
        <v>0</v>
      </c>
      <c r="AF93" s="128">
        <f t="shared" ca="1" si="1245"/>
        <v>247606.63200000004</v>
      </c>
      <c r="AG93" s="128">
        <f t="shared" ca="1" si="1245"/>
        <v>0</v>
      </c>
      <c r="AH93" s="128">
        <f t="shared" ca="1" si="1245"/>
        <v>0</v>
      </c>
      <c r="AI93" s="128">
        <f t="shared" ca="1" si="1245"/>
        <v>0</v>
      </c>
      <c r="AJ93" s="128">
        <f t="shared" ca="1" si="1245"/>
        <v>0</v>
      </c>
      <c r="AK93" s="128">
        <f t="shared" ca="1" si="1245"/>
        <v>0</v>
      </c>
      <c r="AL93" s="128">
        <f t="shared" ca="1" si="1245"/>
        <v>0</v>
      </c>
      <c r="AM93" s="128">
        <f t="shared" ca="1" si="1245"/>
        <v>0</v>
      </c>
      <c r="AN93" s="128">
        <f t="shared" ca="1" si="1245"/>
        <v>0</v>
      </c>
      <c r="AO93" s="128">
        <f t="shared" ca="1" si="1245"/>
        <v>0</v>
      </c>
      <c r="AP93" s="128">
        <f t="shared" ca="1" si="1245"/>
        <v>0</v>
      </c>
      <c r="AQ93" s="128">
        <f t="shared" ca="1" si="1245"/>
        <v>0</v>
      </c>
      <c r="AR93" s="128">
        <f t="shared" ca="1" si="1245"/>
        <v>0</v>
      </c>
      <c r="AS93" s="128">
        <f t="shared" ca="1" si="1245"/>
        <v>0</v>
      </c>
      <c r="AT93" s="128">
        <f t="shared" ca="1" si="1245"/>
        <v>0</v>
      </c>
      <c r="AU93" s="128">
        <f t="shared" ca="1" si="1245"/>
        <v>0</v>
      </c>
      <c r="AV93" s="128">
        <f t="shared" ca="1" si="1245"/>
        <v>0</v>
      </c>
      <c r="AW93" s="128">
        <f t="shared" ca="1" si="1245"/>
        <v>0</v>
      </c>
      <c r="AX93" s="128">
        <f t="shared" ca="1" si="1245"/>
        <v>0</v>
      </c>
      <c r="AY93" s="128">
        <f t="shared" ca="1" si="1245"/>
        <v>0</v>
      </c>
      <c r="AZ93" s="128">
        <f t="shared" ca="1" si="1245"/>
        <v>0</v>
      </c>
      <c r="BA93" s="128">
        <f t="shared" ca="1" si="1245"/>
        <v>0</v>
      </c>
      <c r="BB93" s="128">
        <f t="shared" ca="1" si="1245"/>
        <v>0</v>
      </c>
      <c r="BC93" s="128">
        <f t="shared" ca="1" si="1245"/>
        <v>0</v>
      </c>
      <c r="BD93" s="128">
        <f t="shared" ca="1" si="1245"/>
        <v>0</v>
      </c>
      <c r="BE93" s="128">
        <f t="shared" ca="1" si="1245"/>
        <v>0</v>
      </c>
      <c r="BF93" s="128">
        <f t="shared" ca="1" si="1245"/>
        <v>0</v>
      </c>
      <c r="BG93" s="128">
        <f t="shared" ca="1" si="1245"/>
        <v>0</v>
      </c>
      <c r="BH93" s="128">
        <f t="shared" ca="1" si="1245"/>
        <v>0</v>
      </c>
      <c r="BI93" s="128">
        <f t="shared" ca="1" si="1245"/>
        <v>0</v>
      </c>
      <c r="BJ93" s="128">
        <f t="shared" ca="1" si="1245"/>
        <v>0</v>
      </c>
      <c r="BK93" s="128">
        <f t="shared" ca="1" si="1245"/>
        <v>0</v>
      </c>
      <c r="BL93" s="128">
        <f t="shared" ca="1" si="1245"/>
        <v>0</v>
      </c>
      <c r="BM93" s="128">
        <f t="shared" ca="1" si="1245"/>
        <v>0</v>
      </c>
      <c r="BN93" s="128">
        <f t="shared" ca="1" si="1245"/>
        <v>0</v>
      </c>
      <c r="BO93" s="128">
        <f t="shared" ca="1" si="1245"/>
        <v>0</v>
      </c>
      <c r="BP93" s="128">
        <f t="shared" ca="1" si="1245"/>
        <v>0</v>
      </c>
      <c r="BQ93" s="128">
        <f t="shared" ref="BQ93:CO93" ca="1" si="1246">SUM(BQ89:BQ92)</f>
        <v>0</v>
      </c>
      <c r="BR93" s="128">
        <f t="shared" ca="1" si="1246"/>
        <v>0</v>
      </c>
      <c r="BS93" s="128">
        <f t="shared" ca="1" si="1246"/>
        <v>0</v>
      </c>
      <c r="BT93" s="128">
        <f t="shared" ca="1" si="1246"/>
        <v>0</v>
      </c>
      <c r="BU93" s="128">
        <f t="shared" ca="1" si="1246"/>
        <v>0</v>
      </c>
      <c r="BV93" s="128">
        <f t="shared" ca="1" si="1246"/>
        <v>0</v>
      </c>
      <c r="BW93" s="128">
        <f t="shared" ca="1" si="1246"/>
        <v>0</v>
      </c>
      <c r="BX93" s="128">
        <f t="shared" ca="1" si="1246"/>
        <v>0</v>
      </c>
      <c r="BY93" s="128">
        <f t="shared" ca="1" si="1246"/>
        <v>0</v>
      </c>
      <c r="BZ93" s="128">
        <f t="shared" ca="1" si="1246"/>
        <v>0</v>
      </c>
      <c r="CA93" s="128">
        <f t="shared" ca="1" si="1246"/>
        <v>0</v>
      </c>
      <c r="CB93" s="128">
        <f t="shared" ca="1" si="1246"/>
        <v>0</v>
      </c>
      <c r="CC93" s="128">
        <f t="shared" ca="1" si="1246"/>
        <v>0</v>
      </c>
      <c r="CD93" s="128">
        <f t="shared" ca="1" si="1246"/>
        <v>0</v>
      </c>
      <c r="CE93" s="128">
        <f t="shared" ca="1" si="1246"/>
        <v>0</v>
      </c>
      <c r="CF93" s="128">
        <f t="shared" ca="1" si="1246"/>
        <v>0</v>
      </c>
      <c r="CG93" s="128">
        <f t="shared" ca="1" si="1246"/>
        <v>0</v>
      </c>
      <c r="CH93" s="128">
        <f t="shared" ca="1" si="1246"/>
        <v>0</v>
      </c>
      <c r="CI93" s="128">
        <f t="shared" ca="1" si="1246"/>
        <v>0</v>
      </c>
      <c r="CJ93" s="128">
        <f t="shared" ca="1" si="1246"/>
        <v>0</v>
      </c>
      <c r="CK93" s="128">
        <f t="shared" ca="1" si="1246"/>
        <v>0</v>
      </c>
      <c r="CL93" s="128">
        <f t="shared" ca="1" si="1246"/>
        <v>0</v>
      </c>
      <c r="CM93" s="128">
        <f t="shared" ca="1" si="1246"/>
        <v>0</v>
      </c>
      <c r="CN93" s="128">
        <f t="shared" ca="1" si="1246"/>
        <v>0</v>
      </c>
      <c r="CO93" s="128">
        <f t="shared" ca="1" si="1246"/>
        <v>0</v>
      </c>
    </row>
    <row r="95" spans="1:93" x14ac:dyDescent="0.15">
      <c r="B95" t="s">
        <v>152</v>
      </c>
      <c r="C95" s="2" t="s">
        <v>183</v>
      </c>
      <c r="D95" s="113">
        <f>D85</f>
        <v>42125</v>
      </c>
      <c r="E95" s="113">
        <f>EDATE(D95,1)</f>
        <v>42156</v>
      </c>
      <c r="F95" s="113">
        <f t="shared" ref="F95" si="1247">EDATE(E95,1)</f>
        <v>42186</v>
      </c>
      <c r="G95" s="113">
        <f t="shared" ref="G95" si="1248">EDATE(F95,1)</f>
        <v>42217</v>
      </c>
      <c r="H95" s="113">
        <f t="shared" ref="H95" si="1249">EDATE(G95,1)</f>
        <v>42248</v>
      </c>
      <c r="I95" s="113">
        <f t="shared" ref="I95" si="1250">EDATE(H95,1)</f>
        <v>42278</v>
      </c>
      <c r="J95" s="113">
        <f t="shared" ref="J95" si="1251">EDATE(I95,1)</f>
        <v>42309</v>
      </c>
      <c r="K95" s="113">
        <f t="shared" ref="K95" si="1252">EDATE(J95,1)</f>
        <v>42339</v>
      </c>
      <c r="L95" s="113">
        <f t="shared" ref="L95" si="1253">EDATE(K95,1)</f>
        <v>42370</v>
      </c>
      <c r="M95" s="113">
        <f t="shared" ref="M95" si="1254">EDATE(L95,1)</f>
        <v>42401</v>
      </c>
      <c r="N95" s="113">
        <f t="shared" ref="N95" si="1255">EDATE(M95,1)</f>
        <v>42430</v>
      </c>
      <c r="O95" s="113">
        <f t="shared" ref="O95" si="1256">EDATE(N95,1)</f>
        <v>42461</v>
      </c>
      <c r="P95" s="113">
        <f t="shared" ref="P95" si="1257">EDATE(O95,1)</f>
        <v>42491</v>
      </c>
      <c r="Q95" s="113">
        <f t="shared" ref="Q95" si="1258">EDATE(P95,1)</f>
        <v>42522</v>
      </c>
      <c r="R95" s="113">
        <f t="shared" ref="R95" si="1259">EDATE(Q95,1)</f>
        <v>42552</v>
      </c>
      <c r="S95" s="113">
        <f t="shared" ref="S95" si="1260">EDATE(R95,1)</f>
        <v>42583</v>
      </c>
      <c r="T95" s="113">
        <f t="shared" ref="T95" si="1261">EDATE(S95,1)</f>
        <v>42614</v>
      </c>
      <c r="U95" s="113">
        <f t="shared" ref="U95" si="1262">EDATE(T95,1)</f>
        <v>42644</v>
      </c>
      <c r="V95" s="113">
        <f t="shared" ref="V95" si="1263">EDATE(U95,1)</f>
        <v>42675</v>
      </c>
      <c r="W95" s="113">
        <f t="shared" ref="W95" si="1264">EDATE(V95,1)</f>
        <v>42705</v>
      </c>
      <c r="X95" s="113">
        <f t="shared" ref="X95" si="1265">EDATE(W95,1)</f>
        <v>42736</v>
      </c>
      <c r="Y95" s="113">
        <f t="shared" ref="Y95" si="1266">EDATE(X95,1)</f>
        <v>42767</v>
      </c>
      <c r="Z95" s="113">
        <f t="shared" ref="Z95" si="1267">EDATE(Y95,1)</f>
        <v>42795</v>
      </c>
      <c r="AA95" s="113">
        <f t="shared" ref="AA95" si="1268">EDATE(Z95,1)</f>
        <v>42826</v>
      </c>
      <c r="AB95" s="113">
        <f t="shared" ref="AB95" si="1269">EDATE(AA95,1)</f>
        <v>42856</v>
      </c>
      <c r="AC95" s="113">
        <f t="shared" ref="AC95" si="1270">EDATE(AB95,1)</f>
        <v>42887</v>
      </c>
      <c r="AD95" s="113">
        <f t="shared" ref="AD95" si="1271">EDATE(AC95,1)</f>
        <v>42917</v>
      </c>
      <c r="AE95" s="113">
        <f t="shared" ref="AE95" si="1272">EDATE(AD95,1)</f>
        <v>42948</v>
      </c>
      <c r="AF95" s="113">
        <f t="shared" ref="AF95" si="1273">EDATE(AE95,1)</f>
        <v>42979</v>
      </c>
      <c r="AG95" s="113">
        <f t="shared" ref="AG95" si="1274">EDATE(AF95,1)</f>
        <v>43009</v>
      </c>
      <c r="AH95" s="113">
        <f t="shared" ref="AH95" si="1275">EDATE(AG95,1)</f>
        <v>43040</v>
      </c>
      <c r="AI95" s="113">
        <f t="shared" ref="AI95" si="1276">EDATE(AH95,1)</f>
        <v>43070</v>
      </c>
      <c r="AJ95" s="113">
        <f t="shared" ref="AJ95" si="1277">EDATE(AI95,1)</f>
        <v>43101</v>
      </c>
      <c r="AK95" s="113">
        <f t="shared" ref="AK95" si="1278">EDATE(AJ95,1)</f>
        <v>43132</v>
      </c>
      <c r="AL95" s="113">
        <f t="shared" ref="AL95" si="1279">EDATE(AK95,1)</f>
        <v>43160</v>
      </c>
      <c r="AM95" s="113">
        <f t="shared" ref="AM95" si="1280">EDATE(AL95,1)</f>
        <v>43191</v>
      </c>
      <c r="AN95" s="113">
        <f t="shared" ref="AN95" si="1281">EDATE(AM95,1)</f>
        <v>43221</v>
      </c>
      <c r="AO95" s="113">
        <f t="shared" ref="AO95" si="1282">EDATE(AN95,1)</f>
        <v>43252</v>
      </c>
      <c r="AP95" s="113">
        <f t="shared" ref="AP95" si="1283">EDATE(AO95,1)</f>
        <v>43282</v>
      </c>
      <c r="AQ95" s="113">
        <f t="shared" ref="AQ95" si="1284">EDATE(AP95,1)</f>
        <v>43313</v>
      </c>
      <c r="AR95" s="113">
        <f t="shared" ref="AR95" si="1285">EDATE(AQ95,1)</f>
        <v>43344</v>
      </c>
      <c r="AS95" s="113">
        <f t="shared" ref="AS95" si="1286">EDATE(AR95,1)</f>
        <v>43374</v>
      </c>
      <c r="AT95" s="113">
        <f t="shared" ref="AT95" si="1287">EDATE(AS95,1)</f>
        <v>43405</v>
      </c>
      <c r="AU95" s="113">
        <f t="shared" ref="AU95" si="1288">EDATE(AT95,1)</f>
        <v>43435</v>
      </c>
      <c r="AV95" s="113">
        <f t="shared" ref="AV95" si="1289">EDATE(AU95,1)</f>
        <v>43466</v>
      </c>
      <c r="AW95" s="113">
        <f t="shared" ref="AW95" si="1290">EDATE(AV95,1)</f>
        <v>43497</v>
      </c>
      <c r="AX95" s="113">
        <f t="shared" ref="AX95" si="1291">EDATE(AW95,1)</f>
        <v>43525</v>
      </c>
      <c r="AY95" s="113">
        <f t="shared" ref="AY95" si="1292">EDATE(AX95,1)</f>
        <v>43556</v>
      </c>
      <c r="AZ95" s="113">
        <f t="shared" ref="AZ95" si="1293">EDATE(AY95,1)</f>
        <v>43586</v>
      </c>
      <c r="BA95" s="113">
        <f t="shared" ref="BA95" si="1294">EDATE(AZ95,1)</f>
        <v>43617</v>
      </c>
      <c r="BB95" s="113">
        <f t="shared" ref="BB95" si="1295">EDATE(BA95,1)</f>
        <v>43647</v>
      </c>
      <c r="BC95" s="113">
        <f t="shared" ref="BC95" si="1296">EDATE(BB95,1)</f>
        <v>43678</v>
      </c>
      <c r="BD95" s="113">
        <f t="shared" ref="BD95" si="1297">EDATE(BC95,1)</f>
        <v>43709</v>
      </c>
      <c r="BE95" s="113">
        <f t="shared" ref="BE95" si="1298">EDATE(BD95,1)</f>
        <v>43739</v>
      </c>
      <c r="BF95" s="113">
        <f t="shared" ref="BF95" si="1299">EDATE(BE95,1)</f>
        <v>43770</v>
      </c>
      <c r="BG95" s="113">
        <f t="shared" ref="BG95" si="1300">EDATE(BF95,1)</f>
        <v>43800</v>
      </c>
      <c r="BH95" s="113">
        <f t="shared" ref="BH95" si="1301">EDATE(BG95,1)</f>
        <v>43831</v>
      </c>
      <c r="BI95" s="113">
        <f t="shared" ref="BI95" si="1302">EDATE(BH95,1)</f>
        <v>43862</v>
      </c>
      <c r="BJ95" s="113">
        <f t="shared" ref="BJ95" si="1303">EDATE(BI95,1)</f>
        <v>43891</v>
      </c>
      <c r="BK95" s="113">
        <f t="shared" ref="BK95" si="1304">EDATE(BJ95,1)</f>
        <v>43922</v>
      </c>
      <c r="BL95" s="113">
        <f t="shared" ref="BL95" si="1305">EDATE(BK95,1)</f>
        <v>43952</v>
      </c>
      <c r="BM95" s="113">
        <f t="shared" ref="BM95" si="1306">EDATE(BL95,1)</f>
        <v>43983</v>
      </c>
      <c r="BN95" s="113">
        <f t="shared" ref="BN95" si="1307">EDATE(BM95,1)</f>
        <v>44013</v>
      </c>
      <c r="BO95" s="113">
        <f t="shared" ref="BO95" si="1308">EDATE(BN95,1)</f>
        <v>44044</v>
      </c>
      <c r="BP95" s="113">
        <f t="shared" ref="BP95" si="1309">EDATE(BO95,1)</f>
        <v>44075</v>
      </c>
      <c r="BQ95" s="113">
        <f t="shared" ref="BQ95" si="1310">EDATE(BP95,1)</f>
        <v>44105</v>
      </c>
      <c r="BR95" s="113">
        <f t="shared" ref="BR95" si="1311">EDATE(BQ95,1)</f>
        <v>44136</v>
      </c>
      <c r="BS95" s="113">
        <f t="shared" ref="BS95" si="1312">EDATE(BR95,1)</f>
        <v>44166</v>
      </c>
      <c r="BT95" s="113">
        <f t="shared" ref="BT95" si="1313">EDATE(BS95,1)</f>
        <v>44197</v>
      </c>
      <c r="BU95" s="113">
        <f t="shared" ref="BU95" si="1314">EDATE(BT95,1)</f>
        <v>44228</v>
      </c>
      <c r="BV95" s="113">
        <f t="shared" ref="BV95" si="1315">EDATE(BU95,1)</f>
        <v>44256</v>
      </c>
      <c r="BW95" s="113">
        <f t="shared" ref="BW95" si="1316">EDATE(BV95,1)</f>
        <v>44287</v>
      </c>
      <c r="BX95" s="113">
        <f t="shared" ref="BX95" si="1317">EDATE(BW95,1)</f>
        <v>44317</v>
      </c>
      <c r="BY95" s="113">
        <f t="shared" ref="BY95" si="1318">EDATE(BX95,1)</f>
        <v>44348</v>
      </c>
      <c r="BZ95" s="113">
        <f t="shared" ref="BZ95" si="1319">EDATE(BY95,1)</f>
        <v>44378</v>
      </c>
      <c r="CA95" s="113">
        <f t="shared" ref="CA95" si="1320">EDATE(BZ95,1)</f>
        <v>44409</v>
      </c>
      <c r="CB95" s="113">
        <f t="shared" ref="CB95" si="1321">EDATE(CA95,1)</f>
        <v>44440</v>
      </c>
      <c r="CC95" s="113">
        <f t="shared" ref="CC95" si="1322">EDATE(CB95,1)</f>
        <v>44470</v>
      </c>
      <c r="CD95" s="113">
        <f t="shared" ref="CD95" si="1323">EDATE(CC95,1)</f>
        <v>44501</v>
      </c>
      <c r="CE95" s="113">
        <f t="shared" ref="CE95" si="1324">EDATE(CD95,1)</f>
        <v>44531</v>
      </c>
      <c r="CF95" s="113">
        <f t="shared" ref="CF95" si="1325">EDATE(CE95,1)</f>
        <v>44562</v>
      </c>
      <c r="CG95" s="113">
        <f t="shared" ref="CG95" si="1326">EDATE(CF95,1)</f>
        <v>44593</v>
      </c>
      <c r="CH95" s="113">
        <f t="shared" ref="CH95" si="1327">EDATE(CG95,1)</f>
        <v>44621</v>
      </c>
      <c r="CI95" s="113">
        <f t="shared" ref="CI95" si="1328">EDATE(CH95,1)</f>
        <v>44652</v>
      </c>
      <c r="CJ95" s="113">
        <f t="shared" ref="CJ95" si="1329">EDATE(CI95,1)</f>
        <v>44682</v>
      </c>
      <c r="CK95" s="113">
        <f t="shared" ref="CK95" si="1330">EDATE(CJ95,1)</f>
        <v>44713</v>
      </c>
      <c r="CL95" s="113">
        <f t="shared" ref="CL95" si="1331">EDATE(CK95,1)</f>
        <v>44743</v>
      </c>
      <c r="CM95" s="113">
        <f t="shared" ref="CM95" si="1332">EDATE(CL95,1)</f>
        <v>44774</v>
      </c>
      <c r="CN95" s="113">
        <f t="shared" ref="CN95" si="1333">EDATE(CM95,1)</f>
        <v>44805</v>
      </c>
      <c r="CO95" s="113">
        <f t="shared" ref="CO95" si="1334">EDATE(CN95,1)</f>
        <v>44835</v>
      </c>
    </row>
    <row r="96" spans="1:93" x14ac:dyDescent="0.15">
      <c r="C96" t="s">
        <v>48</v>
      </c>
      <c r="D96" s="128">
        <f t="shared" ref="D96:AI96" si="1335">IF(D95&gt;EDATE($D$83,12),0,$D$84*D86)</f>
        <v>992.90880000000004</v>
      </c>
      <c r="E96" s="128">
        <f t="shared" si="1335"/>
        <v>992.90880000000004</v>
      </c>
      <c r="F96" s="128">
        <f t="shared" si="1335"/>
        <v>992.90880000000004</v>
      </c>
      <c r="G96" s="128">
        <f t="shared" si="1335"/>
        <v>992.90880000000004</v>
      </c>
      <c r="H96" s="128">
        <f t="shared" si="1335"/>
        <v>992.90880000000004</v>
      </c>
      <c r="I96" s="128">
        <f t="shared" si="1335"/>
        <v>992.90880000000004</v>
      </c>
      <c r="J96" s="128">
        <f t="shared" si="1335"/>
        <v>992.90880000000004</v>
      </c>
      <c r="K96" s="128">
        <f t="shared" si="1335"/>
        <v>992.90880000000004</v>
      </c>
      <c r="L96" s="128">
        <f t="shared" si="1335"/>
        <v>992.90880000000004</v>
      </c>
      <c r="M96" s="128">
        <f t="shared" si="1335"/>
        <v>992.90880000000004</v>
      </c>
      <c r="N96" s="128">
        <f t="shared" si="1335"/>
        <v>992.90880000000004</v>
      </c>
      <c r="O96" s="128">
        <f t="shared" si="1335"/>
        <v>992.90880000000004</v>
      </c>
      <c r="P96" s="128">
        <f t="shared" si="1335"/>
        <v>1042.5542400000002</v>
      </c>
      <c r="Q96" s="128">
        <f t="shared" si="1335"/>
        <v>1042.5542400000002</v>
      </c>
      <c r="R96" s="128">
        <f t="shared" si="1335"/>
        <v>1042.5542400000002</v>
      </c>
      <c r="S96" s="128">
        <f t="shared" si="1335"/>
        <v>1042.5542400000002</v>
      </c>
      <c r="T96" s="128">
        <f t="shared" si="1335"/>
        <v>1042.5542400000002</v>
      </c>
      <c r="U96" s="128">
        <f t="shared" si="1335"/>
        <v>1042.5542400000002</v>
      </c>
      <c r="V96" s="128">
        <f t="shared" si="1335"/>
        <v>1042.5542400000002</v>
      </c>
      <c r="W96" s="128">
        <f t="shared" si="1335"/>
        <v>1042.5542400000002</v>
      </c>
      <c r="X96" s="128">
        <f t="shared" si="1335"/>
        <v>1042.5542400000002</v>
      </c>
      <c r="Y96" s="128">
        <f t="shared" si="1335"/>
        <v>1042.5542400000002</v>
      </c>
      <c r="Z96" s="128">
        <f t="shared" si="1335"/>
        <v>1042.5542400000002</v>
      </c>
      <c r="AA96" s="128">
        <f t="shared" si="1335"/>
        <v>1042.5542400000002</v>
      </c>
      <c r="AB96" s="128">
        <f t="shared" si="1335"/>
        <v>1146.8096640000003</v>
      </c>
      <c r="AC96" s="128">
        <f t="shared" si="1335"/>
        <v>1146.8096640000003</v>
      </c>
      <c r="AD96" s="128">
        <f t="shared" si="1335"/>
        <v>1146.8096640000003</v>
      </c>
      <c r="AE96" s="128">
        <f t="shared" si="1335"/>
        <v>1146.8096640000003</v>
      </c>
      <c r="AF96" s="128">
        <f t="shared" si="1335"/>
        <v>1146.8096640000003</v>
      </c>
      <c r="AG96" s="128">
        <f t="shared" si="1335"/>
        <v>0</v>
      </c>
      <c r="AH96" s="128">
        <f t="shared" si="1335"/>
        <v>0</v>
      </c>
      <c r="AI96" s="128">
        <f t="shared" si="1335"/>
        <v>0</v>
      </c>
      <c r="AJ96" s="128">
        <f t="shared" ref="AJ96:BO96" si="1336">IF(AJ95&gt;EDATE($D$83,12),0,$D$84*AJ86)</f>
        <v>0</v>
      </c>
      <c r="AK96" s="128">
        <f t="shared" si="1336"/>
        <v>0</v>
      </c>
      <c r="AL96" s="128">
        <f t="shared" si="1336"/>
        <v>0</v>
      </c>
      <c r="AM96" s="128">
        <f t="shared" si="1336"/>
        <v>0</v>
      </c>
      <c r="AN96" s="128">
        <f t="shared" si="1336"/>
        <v>0</v>
      </c>
      <c r="AO96" s="128">
        <f t="shared" si="1336"/>
        <v>0</v>
      </c>
      <c r="AP96" s="128">
        <f t="shared" si="1336"/>
        <v>0</v>
      </c>
      <c r="AQ96" s="128">
        <f t="shared" si="1336"/>
        <v>0</v>
      </c>
      <c r="AR96" s="128">
        <f t="shared" si="1336"/>
        <v>0</v>
      </c>
      <c r="AS96" s="128">
        <f t="shared" si="1336"/>
        <v>0</v>
      </c>
      <c r="AT96" s="128">
        <f t="shared" si="1336"/>
        <v>0</v>
      </c>
      <c r="AU96" s="128">
        <f t="shared" si="1336"/>
        <v>0</v>
      </c>
      <c r="AV96" s="128">
        <f t="shared" si="1336"/>
        <v>0</v>
      </c>
      <c r="AW96" s="128">
        <f t="shared" si="1336"/>
        <v>0</v>
      </c>
      <c r="AX96" s="128">
        <f t="shared" si="1336"/>
        <v>0</v>
      </c>
      <c r="AY96" s="128">
        <f t="shared" si="1336"/>
        <v>0</v>
      </c>
      <c r="AZ96" s="128">
        <f t="shared" si="1336"/>
        <v>0</v>
      </c>
      <c r="BA96" s="128">
        <f t="shared" si="1336"/>
        <v>0</v>
      </c>
      <c r="BB96" s="128">
        <f t="shared" si="1336"/>
        <v>0</v>
      </c>
      <c r="BC96" s="128">
        <f t="shared" si="1336"/>
        <v>0</v>
      </c>
      <c r="BD96" s="128">
        <f t="shared" si="1336"/>
        <v>0</v>
      </c>
      <c r="BE96" s="128">
        <f t="shared" si="1336"/>
        <v>0</v>
      </c>
      <c r="BF96" s="128">
        <f t="shared" si="1336"/>
        <v>0</v>
      </c>
      <c r="BG96" s="128">
        <f t="shared" si="1336"/>
        <v>0</v>
      </c>
      <c r="BH96" s="128">
        <f t="shared" si="1336"/>
        <v>0</v>
      </c>
      <c r="BI96" s="128">
        <f t="shared" si="1336"/>
        <v>0</v>
      </c>
      <c r="BJ96" s="128">
        <f t="shared" si="1336"/>
        <v>0</v>
      </c>
      <c r="BK96" s="128">
        <f t="shared" si="1336"/>
        <v>0</v>
      </c>
      <c r="BL96" s="128">
        <f t="shared" si="1336"/>
        <v>0</v>
      </c>
      <c r="BM96" s="128">
        <f t="shared" si="1336"/>
        <v>0</v>
      </c>
      <c r="BN96" s="128">
        <f t="shared" si="1336"/>
        <v>0</v>
      </c>
      <c r="BO96" s="128">
        <f t="shared" si="1336"/>
        <v>0</v>
      </c>
      <c r="BP96" s="128">
        <f t="shared" ref="BP96:CO96" si="1337">IF(BP95&gt;EDATE($D$83,12),0,$D$84*BP86)</f>
        <v>0</v>
      </c>
      <c r="BQ96" s="128">
        <f t="shared" si="1337"/>
        <v>0</v>
      </c>
      <c r="BR96" s="128">
        <f t="shared" si="1337"/>
        <v>0</v>
      </c>
      <c r="BS96" s="128">
        <f t="shared" si="1337"/>
        <v>0</v>
      </c>
      <c r="BT96" s="128">
        <f t="shared" si="1337"/>
        <v>0</v>
      </c>
      <c r="BU96" s="128">
        <f t="shared" si="1337"/>
        <v>0</v>
      </c>
      <c r="BV96" s="128">
        <f t="shared" si="1337"/>
        <v>0</v>
      </c>
      <c r="BW96" s="128">
        <f t="shared" si="1337"/>
        <v>0</v>
      </c>
      <c r="BX96" s="128">
        <f t="shared" si="1337"/>
        <v>0</v>
      </c>
      <c r="BY96" s="128">
        <f t="shared" si="1337"/>
        <v>0</v>
      </c>
      <c r="BZ96" s="128">
        <f t="shared" si="1337"/>
        <v>0</v>
      </c>
      <c r="CA96" s="128">
        <f t="shared" si="1337"/>
        <v>0</v>
      </c>
      <c r="CB96" s="128">
        <f t="shared" si="1337"/>
        <v>0</v>
      </c>
      <c r="CC96" s="128">
        <f t="shared" si="1337"/>
        <v>0</v>
      </c>
      <c r="CD96" s="128">
        <f t="shared" si="1337"/>
        <v>0</v>
      </c>
      <c r="CE96" s="128">
        <f t="shared" si="1337"/>
        <v>0</v>
      </c>
      <c r="CF96" s="128">
        <f t="shared" si="1337"/>
        <v>0</v>
      </c>
      <c r="CG96" s="128">
        <f t="shared" si="1337"/>
        <v>0</v>
      </c>
      <c r="CH96" s="128">
        <f t="shared" si="1337"/>
        <v>0</v>
      </c>
      <c r="CI96" s="128">
        <f t="shared" si="1337"/>
        <v>0</v>
      </c>
      <c r="CJ96" s="128">
        <f t="shared" si="1337"/>
        <v>0</v>
      </c>
      <c r="CK96" s="128">
        <f t="shared" si="1337"/>
        <v>0</v>
      </c>
      <c r="CL96" s="128">
        <f t="shared" si="1337"/>
        <v>0</v>
      </c>
      <c r="CM96" s="128">
        <f t="shared" si="1337"/>
        <v>0</v>
      </c>
      <c r="CN96" s="128">
        <f t="shared" si="1337"/>
        <v>0</v>
      </c>
      <c r="CO96" s="128">
        <f t="shared" si="1337"/>
        <v>0</v>
      </c>
    </row>
    <row r="97" spans="1:93" s="1" customFormat="1" x14ac:dyDescent="0.15">
      <c r="D97" s="127"/>
    </row>
    <row r="98" spans="1:93" x14ac:dyDescent="0.15">
      <c r="A98" t="s">
        <v>376</v>
      </c>
      <c r="B98" s="2" t="s">
        <v>153</v>
      </c>
      <c r="C98" t="s">
        <v>228</v>
      </c>
      <c r="D98" s="104">
        <v>42125</v>
      </c>
    </row>
    <row r="99" spans="1:93" x14ac:dyDescent="0.15">
      <c r="C99" t="s">
        <v>214</v>
      </c>
      <c r="D99" s="104">
        <v>42979</v>
      </c>
    </row>
    <row r="100" spans="1:93" x14ac:dyDescent="0.15">
      <c r="C100" t="s">
        <v>229</v>
      </c>
      <c r="D100" s="106">
        <f>YEAR(D98)</f>
        <v>2015</v>
      </c>
      <c r="E100">
        <f>D100+1</f>
        <v>2016</v>
      </c>
      <c r="F100">
        <f t="shared" ref="F100:M100" si="1338">E100+1</f>
        <v>2017</v>
      </c>
      <c r="G100">
        <f t="shared" si="1338"/>
        <v>2018</v>
      </c>
      <c r="H100">
        <f t="shared" si="1338"/>
        <v>2019</v>
      </c>
      <c r="I100">
        <f t="shared" si="1338"/>
        <v>2020</v>
      </c>
      <c r="J100">
        <f t="shared" si="1338"/>
        <v>2021</v>
      </c>
      <c r="K100">
        <f t="shared" si="1338"/>
        <v>2022</v>
      </c>
      <c r="L100">
        <f t="shared" si="1338"/>
        <v>2023</v>
      </c>
      <c r="M100">
        <f t="shared" si="1338"/>
        <v>2024</v>
      </c>
    </row>
    <row r="101" spans="1:93" x14ac:dyDescent="0.15">
      <c r="C101" t="s">
        <v>48</v>
      </c>
      <c r="D101" s="96">
        <v>12000</v>
      </c>
      <c r="E101" s="96">
        <v>12000</v>
      </c>
      <c r="F101" s="96">
        <v>12000</v>
      </c>
      <c r="G101" s="96">
        <v>12000</v>
      </c>
      <c r="H101" s="96">
        <v>12000</v>
      </c>
      <c r="I101" s="96">
        <v>12000</v>
      </c>
      <c r="J101" s="96">
        <v>12000</v>
      </c>
      <c r="K101" s="96">
        <v>12000</v>
      </c>
      <c r="L101" s="96">
        <v>12000</v>
      </c>
      <c r="M101" s="96">
        <v>12000</v>
      </c>
    </row>
    <row r="102" spans="1:93" x14ac:dyDescent="0.15">
      <c r="D102" s="98"/>
    </row>
    <row r="103" spans="1:93" x14ac:dyDescent="0.15">
      <c r="B103" t="s">
        <v>152</v>
      </c>
      <c r="C103" s="2" t="s">
        <v>183</v>
      </c>
      <c r="D103" s="113">
        <f>D98</f>
        <v>42125</v>
      </c>
      <c r="E103" s="113">
        <f>EDATE(D103,1)</f>
        <v>42156</v>
      </c>
      <c r="F103" s="113">
        <f t="shared" ref="F103" si="1339">EDATE(E103,1)</f>
        <v>42186</v>
      </c>
      <c r="G103" s="113">
        <f t="shared" ref="G103" si="1340">EDATE(F103,1)</f>
        <v>42217</v>
      </c>
      <c r="H103" s="113">
        <f t="shared" ref="H103" si="1341">EDATE(G103,1)</f>
        <v>42248</v>
      </c>
      <c r="I103" s="113">
        <f t="shared" ref="I103" si="1342">EDATE(H103,1)</f>
        <v>42278</v>
      </c>
      <c r="J103" s="113">
        <f t="shared" ref="J103" si="1343">EDATE(I103,1)</f>
        <v>42309</v>
      </c>
      <c r="K103" s="113">
        <f t="shared" ref="K103" si="1344">EDATE(J103,1)</f>
        <v>42339</v>
      </c>
      <c r="L103" s="113">
        <f t="shared" ref="L103" si="1345">EDATE(K103,1)</f>
        <v>42370</v>
      </c>
      <c r="M103" s="113">
        <f t="shared" ref="M103" si="1346">EDATE(L103,1)</f>
        <v>42401</v>
      </c>
      <c r="N103" s="113">
        <f t="shared" ref="N103" si="1347">EDATE(M103,1)</f>
        <v>42430</v>
      </c>
      <c r="O103" s="113">
        <f t="shared" ref="O103" si="1348">EDATE(N103,1)</f>
        <v>42461</v>
      </c>
      <c r="P103" s="113">
        <f t="shared" ref="P103" si="1349">EDATE(O103,1)</f>
        <v>42491</v>
      </c>
      <c r="Q103" s="113">
        <f t="shared" ref="Q103" si="1350">EDATE(P103,1)</f>
        <v>42522</v>
      </c>
      <c r="R103" s="113">
        <f t="shared" ref="R103" si="1351">EDATE(Q103,1)</f>
        <v>42552</v>
      </c>
      <c r="S103" s="113">
        <f t="shared" ref="S103" si="1352">EDATE(R103,1)</f>
        <v>42583</v>
      </c>
      <c r="T103" s="113">
        <f t="shared" ref="T103" si="1353">EDATE(S103,1)</f>
        <v>42614</v>
      </c>
      <c r="U103" s="113">
        <f t="shared" ref="U103" si="1354">EDATE(T103,1)</f>
        <v>42644</v>
      </c>
      <c r="V103" s="113">
        <f t="shared" ref="V103" si="1355">EDATE(U103,1)</f>
        <v>42675</v>
      </c>
      <c r="W103" s="113">
        <f t="shared" ref="W103" si="1356">EDATE(V103,1)</f>
        <v>42705</v>
      </c>
      <c r="X103" s="113">
        <f t="shared" ref="X103" si="1357">EDATE(W103,1)</f>
        <v>42736</v>
      </c>
      <c r="Y103" s="113">
        <f t="shared" ref="Y103" si="1358">EDATE(X103,1)</f>
        <v>42767</v>
      </c>
      <c r="Z103" s="113">
        <f t="shared" ref="Z103" si="1359">EDATE(Y103,1)</f>
        <v>42795</v>
      </c>
      <c r="AA103" s="113">
        <f t="shared" ref="AA103" si="1360">EDATE(Z103,1)</f>
        <v>42826</v>
      </c>
      <c r="AB103" s="113">
        <f t="shared" ref="AB103" si="1361">EDATE(AA103,1)</f>
        <v>42856</v>
      </c>
      <c r="AC103" s="113">
        <f t="shared" ref="AC103" si="1362">EDATE(AB103,1)</f>
        <v>42887</v>
      </c>
      <c r="AD103" s="113">
        <f t="shared" ref="AD103" si="1363">EDATE(AC103,1)</f>
        <v>42917</v>
      </c>
      <c r="AE103" s="113">
        <f t="shared" ref="AE103" si="1364">EDATE(AD103,1)</f>
        <v>42948</v>
      </c>
      <c r="AF103" s="113">
        <f t="shared" ref="AF103" si="1365">EDATE(AE103,1)</f>
        <v>42979</v>
      </c>
      <c r="AG103" s="113">
        <f t="shared" ref="AG103" si="1366">EDATE(AF103,1)</f>
        <v>43009</v>
      </c>
      <c r="AH103" s="113">
        <f t="shared" ref="AH103" si="1367">EDATE(AG103,1)</f>
        <v>43040</v>
      </c>
      <c r="AI103" s="113">
        <f t="shared" ref="AI103" si="1368">EDATE(AH103,1)</f>
        <v>43070</v>
      </c>
      <c r="AJ103" s="113">
        <f t="shared" ref="AJ103" si="1369">EDATE(AI103,1)</f>
        <v>43101</v>
      </c>
      <c r="AK103" s="113">
        <f t="shared" ref="AK103" si="1370">EDATE(AJ103,1)</f>
        <v>43132</v>
      </c>
      <c r="AL103" s="113">
        <f t="shared" ref="AL103" si="1371">EDATE(AK103,1)</f>
        <v>43160</v>
      </c>
      <c r="AM103" s="113">
        <f t="shared" ref="AM103" si="1372">EDATE(AL103,1)</f>
        <v>43191</v>
      </c>
      <c r="AN103" s="113">
        <f t="shared" ref="AN103" si="1373">EDATE(AM103,1)</f>
        <v>43221</v>
      </c>
      <c r="AO103" s="113">
        <f t="shared" ref="AO103" si="1374">EDATE(AN103,1)</f>
        <v>43252</v>
      </c>
      <c r="AP103" s="113">
        <f t="shared" ref="AP103" si="1375">EDATE(AO103,1)</f>
        <v>43282</v>
      </c>
      <c r="AQ103" s="113">
        <f t="shared" ref="AQ103" si="1376">EDATE(AP103,1)</f>
        <v>43313</v>
      </c>
      <c r="AR103" s="113">
        <f t="shared" ref="AR103" si="1377">EDATE(AQ103,1)</f>
        <v>43344</v>
      </c>
      <c r="AS103" s="113">
        <f t="shared" ref="AS103" si="1378">EDATE(AR103,1)</f>
        <v>43374</v>
      </c>
      <c r="AT103" s="113">
        <f t="shared" ref="AT103" si="1379">EDATE(AS103,1)</f>
        <v>43405</v>
      </c>
      <c r="AU103" s="113">
        <f t="shared" ref="AU103" si="1380">EDATE(AT103,1)</f>
        <v>43435</v>
      </c>
      <c r="AV103" s="113">
        <f t="shared" ref="AV103" si="1381">EDATE(AU103,1)</f>
        <v>43466</v>
      </c>
      <c r="AW103" s="113">
        <f t="shared" ref="AW103" si="1382">EDATE(AV103,1)</f>
        <v>43497</v>
      </c>
      <c r="AX103" s="113">
        <f t="shared" ref="AX103" si="1383">EDATE(AW103,1)</f>
        <v>43525</v>
      </c>
      <c r="AY103" s="113">
        <f t="shared" ref="AY103" si="1384">EDATE(AX103,1)</f>
        <v>43556</v>
      </c>
      <c r="AZ103" s="113">
        <f t="shared" ref="AZ103" si="1385">EDATE(AY103,1)</f>
        <v>43586</v>
      </c>
      <c r="BA103" s="113">
        <f t="shared" ref="BA103" si="1386">EDATE(AZ103,1)</f>
        <v>43617</v>
      </c>
      <c r="BB103" s="113">
        <f t="shared" ref="BB103" si="1387">EDATE(BA103,1)</f>
        <v>43647</v>
      </c>
      <c r="BC103" s="113">
        <f t="shared" ref="BC103" si="1388">EDATE(BB103,1)</f>
        <v>43678</v>
      </c>
      <c r="BD103" s="113">
        <f t="shared" ref="BD103" si="1389">EDATE(BC103,1)</f>
        <v>43709</v>
      </c>
      <c r="BE103" s="113">
        <f t="shared" ref="BE103" si="1390">EDATE(BD103,1)</f>
        <v>43739</v>
      </c>
      <c r="BF103" s="113">
        <f t="shared" ref="BF103" si="1391">EDATE(BE103,1)</f>
        <v>43770</v>
      </c>
      <c r="BG103" s="113">
        <f t="shared" ref="BG103" si="1392">EDATE(BF103,1)</f>
        <v>43800</v>
      </c>
      <c r="BH103" s="113">
        <f t="shared" ref="BH103" si="1393">EDATE(BG103,1)</f>
        <v>43831</v>
      </c>
      <c r="BI103" s="113">
        <f t="shared" ref="BI103" si="1394">EDATE(BH103,1)</f>
        <v>43862</v>
      </c>
      <c r="BJ103" s="113">
        <f t="shared" ref="BJ103" si="1395">EDATE(BI103,1)</f>
        <v>43891</v>
      </c>
      <c r="BK103" s="113">
        <f t="shared" ref="BK103" si="1396">EDATE(BJ103,1)</f>
        <v>43922</v>
      </c>
      <c r="BL103" s="113">
        <f t="shared" ref="BL103" si="1397">EDATE(BK103,1)</f>
        <v>43952</v>
      </c>
      <c r="BM103" s="113">
        <f t="shared" ref="BM103" si="1398">EDATE(BL103,1)</f>
        <v>43983</v>
      </c>
      <c r="BN103" s="113">
        <f t="shared" ref="BN103" si="1399">EDATE(BM103,1)</f>
        <v>44013</v>
      </c>
      <c r="BO103" s="113">
        <f t="shared" ref="BO103" si="1400">EDATE(BN103,1)</f>
        <v>44044</v>
      </c>
      <c r="BP103" s="113">
        <f t="shared" ref="BP103" si="1401">EDATE(BO103,1)</f>
        <v>44075</v>
      </c>
      <c r="BQ103" s="113">
        <f t="shared" ref="BQ103" si="1402">EDATE(BP103,1)</f>
        <v>44105</v>
      </c>
      <c r="BR103" s="113">
        <f t="shared" ref="BR103" si="1403">EDATE(BQ103,1)</f>
        <v>44136</v>
      </c>
      <c r="BS103" s="113">
        <f t="shared" ref="BS103" si="1404">EDATE(BR103,1)</f>
        <v>44166</v>
      </c>
      <c r="BT103" s="113">
        <f t="shared" ref="BT103" si="1405">EDATE(BS103,1)</f>
        <v>44197</v>
      </c>
      <c r="BU103" s="113">
        <f t="shared" ref="BU103" si="1406">EDATE(BT103,1)</f>
        <v>44228</v>
      </c>
      <c r="BV103" s="113">
        <f t="shared" ref="BV103" si="1407">EDATE(BU103,1)</f>
        <v>44256</v>
      </c>
      <c r="BW103" s="113">
        <f t="shared" ref="BW103" si="1408">EDATE(BV103,1)</f>
        <v>44287</v>
      </c>
      <c r="BX103" s="113">
        <f t="shared" ref="BX103" si="1409">EDATE(BW103,1)</f>
        <v>44317</v>
      </c>
      <c r="BY103" s="113">
        <f t="shared" ref="BY103" si="1410">EDATE(BX103,1)</f>
        <v>44348</v>
      </c>
      <c r="BZ103" s="113">
        <f t="shared" ref="BZ103" si="1411">EDATE(BY103,1)</f>
        <v>44378</v>
      </c>
      <c r="CA103" s="113">
        <f t="shared" ref="CA103" si="1412">EDATE(BZ103,1)</f>
        <v>44409</v>
      </c>
      <c r="CB103" s="113">
        <f t="shared" ref="CB103" si="1413">EDATE(CA103,1)</f>
        <v>44440</v>
      </c>
      <c r="CC103" s="113">
        <f t="shared" ref="CC103" si="1414">EDATE(CB103,1)</f>
        <v>44470</v>
      </c>
      <c r="CD103" s="113">
        <f t="shared" ref="CD103" si="1415">EDATE(CC103,1)</f>
        <v>44501</v>
      </c>
      <c r="CE103" s="113">
        <f t="shared" ref="CE103" si="1416">EDATE(CD103,1)</f>
        <v>44531</v>
      </c>
      <c r="CF103" s="113">
        <f t="shared" ref="CF103" si="1417">EDATE(CE103,1)</f>
        <v>44562</v>
      </c>
      <c r="CG103" s="113">
        <f t="shared" ref="CG103" si="1418">EDATE(CF103,1)</f>
        <v>44593</v>
      </c>
      <c r="CH103" s="113">
        <f t="shared" ref="CH103" si="1419">EDATE(CG103,1)</f>
        <v>44621</v>
      </c>
      <c r="CI103" s="113">
        <f t="shared" ref="CI103" si="1420">EDATE(CH103,1)</f>
        <v>44652</v>
      </c>
      <c r="CJ103" s="113">
        <f t="shared" ref="CJ103" si="1421">EDATE(CI103,1)</f>
        <v>44682</v>
      </c>
      <c r="CK103" s="113">
        <f t="shared" ref="CK103" si="1422">EDATE(CJ103,1)</f>
        <v>44713</v>
      </c>
      <c r="CL103" s="113">
        <f t="shared" ref="CL103" si="1423">EDATE(CK103,1)</f>
        <v>44743</v>
      </c>
      <c r="CM103" s="113">
        <f t="shared" ref="CM103" si="1424">EDATE(CL103,1)</f>
        <v>44774</v>
      </c>
      <c r="CN103" s="113">
        <f t="shared" ref="CN103" si="1425">EDATE(CM103,1)</f>
        <v>44805</v>
      </c>
      <c r="CO103" s="113">
        <f t="shared" ref="CO103" si="1426">EDATE(CN103,1)</f>
        <v>44835</v>
      </c>
    </row>
    <row r="104" spans="1:93" x14ac:dyDescent="0.15">
      <c r="C104" t="s">
        <v>48</v>
      </c>
      <c r="D104" s="122">
        <f t="shared" ref="D104:BP104" ca="1" si="1427">IF(D103&gt;EDATE($D$99,12),0,IF(YEAR(D103)=$D$100,$D$101/(13-MONTH($D$98)),OFFSET($D$101,0,YEAR(D103)-$D$100)/12))</f>
        <v>1500</v>
      </c>
      <c r="E104" s="122">
        <f t="shared" ca="1" si="1427"/>
        <v>1500</v>
      </c>
      <c r="F104" s="122">
        <f t="shared" ca="1" si="1427"/>
        <v>1500</v>
      </c>
      <c r="G104" s="122">
        <f t="shared" ca="1" si="1427"/>
        <v>1500</v>
      </c>
      <c r="H104" s="122">
        <f t="shared" ca="1" si="1427"/>
        <v>1500</v>
      </c>
      <c r="I104" s="122">
        <f t="shared" ca="1" si="1427"/>
        <v>1500</v>
      </c>
      <c r="J104" s="122">
        <f t="shared" ca="1" si="1427"/>
        <v>1500</v>
      </c>
      <c r="K104" s="122">
        <f t="shared" ca="1" si="1427"/>
        <v>1500</v>
      </c>
      <c r="L104" s="122">
        <f t="shared" ca="1" si="1427"/>
        <v>1000</v>
      </c>
      <c r="M104" s="122">
        <f t="shared" ca="1" si="1427"/>
        <v>1000</v>
      </c>
      <c r="N104" s="122">
        <f t="shared" ca="1" si="1427"/>
        <v>1000</v>
      </c>
      <c r="O104" s="122">
        <f t="shared" ca="1" si="1427"/>
        <v>1000</v>
      </c>
      <c r="P104" s="122">
        <f t="shared" ca="1" si="1427"/>
        <v>1000</v>
      </c>
      <c r="Q104" s="122">
        <f t="shared" ca="1" si="1427"/>
        <v>1000</v>
      </c>
      <c r="R104" s="122">
        <f t="shared" ca="1" si="1427"/>
        <v>1000</v>
      </c>
      <c r="S104" s="122">
        <f t="shared" ca="1" si="1427"/>
        <v>1000</v>
      </c>
      <c r="T104" s="122">
        <f t="shared" ca="1" si="1427"/>
        <v>1000</v>
      </c>
      <c r="U104" s="122">
        <f t="shared" ca="1" si="1427"/>
        <v>1000</v>
      </c>
      <c r="V104" s="122">
        <f t="shared" ca="1" si="1427"/>
        <v>1000</v>
      </c>
      <c r="W104" s="122">
        <f t="shared" ca="1" si="1427"/>
        <v>1000</v>
      </c>
      <c r="X104" s="122">
        <f t="shared" ca="1" si="1427"/>
        <v>1000</v>
      </c>
      <c r="Y104" s="122">
        <f t="shared" ca="1" si="1427"/>
        <v>1000</v>
      </c>
      <c r="Z104" s="122">
        <f t="shared" ca="1" si="1427"/>
        <v>1000</v>
      </c>
      <c r="AA104" s="122">
        <f t="shared" ca="1" si="1427"/>
        <v>1000</v>
      </c>
      <c r="AB104" s="122">
        <f t="shared" ca="1" si="1427"/>
        <v>1000</v>
      </c>
      <c r="AC104" s="122">
        <f t="shared" ca="1" si="1427"/>
        <v>1000</v>
      </c>
      <c r="AD104" s="122">
        <f t="shared" ca="1" si="1427"/>
        <v>1000</v>
      </c>
      <c r="AE104" s="122">
        <f t="shared" ca="1" si="1427"/>
        <v>1000</v>
      </c>
      <c r="AF104" s="122">
        <f t="shared" ca="1" si="1427"/>
        <v>1000</v>
      </c>
      <c r="AG104" s="122">
        <f t="shared" ca="1" si="1427"/>
        <v>1000</v>
      </c>
      <c r="AH104" s="122">
        <f t="shared" ca="1" si="1427"/>
        <v>1000</v>
      </c>
      <c r="AI104" s="122">
        <f t="shared" ca="1" si="1427"/>
        <v>1000</v>
      </c>
      <c r="AJ104" s="122">
        <f t="shared" ca="1" si="1427"/>
        <v>1000</v>
      </c>
      <c r="AK104" s="122">
        <f t="shared" ca="1" si="1427"/>
        <v>1000</v>
      </c>
      <c r="AL104" s="122">
        <f t="shared" ca="1" si="1427"/>
        <v>1000</v>
      </c>
      <c r="AM104" s="122">
        <f t="shared" ca="1" si="1427"/>
        <v>1000</v>
      </c>
      <c r="AN104" s="122">
        <f t="shared" ca="1" si="1427"/>
        <v>1000</v>
      </c>
      <c r="AO104" s="122">
        <f t="shared" ca="1" si="1427"/>
        <v>1000</v>
      </c>
      <c r="AP104" s="122">
        <f t="shared" ca="1" si="1427"/>
        <v>1000</v>
      </c>
      <c r="AQ104" s="122">
        <f t="shared" ca="1" si="1427"/>
        <v>1000</v>
      </c>
      <c r="AR104" s="122">
        <f t="shared" ca="1" si="1427"/>
        <v>1000</v>
      </c>
      <c r="AS104" s="122">
        <f t="shared" ca="1" si="1427"/>
        <v>0</v>
      </c>
      <c r="AT104" s="122">
        <f t="shared" ca="1" si="1427"/>
        <v>0</v>
      </c>
      <c r="AU104" s="122">
        <f t="shared" ca="1" si="1427"/>
        <v>0</v>
      </c>
      <c r="AV104" s="122">
        <f t="shared" ca="1" si="1427"/>
        <v>0</v>
      </c>
      <c r="AW104" s="122">
        <f t="shared" ca="1" si="1427"/>
        <v>0</v>
      </c>
      <c r="AX104" s="122">
        <f t="shared" ca="1" si="1427"/>
        <v>0</v>
      </c>
      <c r="AY104" s="122">
        <f t="shared" ca="1" si="1427"/>
        <v>0</v>
      </c>
      <c r="AZ104" s="122">
        <f t="shared" ca="1" si="1427"/>
        <v>0</v>
      </c>
      <c r="BA104" s="122">
        <f t="shared" ca="1" si="1427"/>
        <v>0</v>
      </c>
      <c r="BB104" s="122">
        <f t="shared" ca="1" si="1427"/>
        <v>0</v>
      </c>
      <c r="BC104" s="122">
        <f t="shared" ca="1" si="1427"/>
        <v>0</v>
      </c>
      <c r="BD104" s="122">
        <f t="shared" ca="1" si="1427"/>
        <v>0</v>
      </c>
      <c r="BE104" s="122">
        <f t="shared" ca="1" si="1427"/>
        <v>0</v>
      </c>
      <c r="BF104" s="122">
        <f t="shared" ca="1" si="1427"/>
        <v>0</v>
      </c>
      <c r="BG104" s="122">
        <f t="shared" ca="1" si="1427"/>
        <v>0</v>
      </c>
      <c r="BH104" s="122">
        <f t="shared" ca="1" si="1427"/>
        <v>0</v>
      </c>
      <c r="BI104" s="122">
        <f t="shared" ca="1" si="1427"/>
        <v>0</v>
      </c>
      <c r="BJ104" s="122">
        <f t="shared" ca="1" si="1427"/>
        <v>0</v>
      </c>
      <c r="BK104" s="122">
        <f t="shared" ca="1" si="1427"/>
        <v>0</v>
      </c>
      <c r="BL104" s="122">
        <f t="shared" ca="1" si="1427"/>
        <v>0</v>
      </c>
      <c r="BM104" s="122">
        <f t="shared" ca="1" si="1427"/>
        <v>0</v>
      </c>
      <c r="BN104" s="122">
        <f t="shared" ca="1" si="1427"/>
        <v>0</v>
      </c>
      <c r="BO104" s="122">
        <f t="shared" ca="1" si="1427"/>
        <v>0</v>
      </c>
      <c r="BP104" s="122">
        <f t="shared" ca="1" si="1427"/>
        <v>0</v>
      </c>
      <c r="BQ104" s="122">
        <f t="shared" ref="BQ104:CO104" ca="1" si="1428">IF(BQ103&gt;EDATE($D$99,12),0,IF(YEAR(BQ103)=$D$100,$D$101/(13-MONTH($D$98)),OFFSET($D$101,0,YEAR(BQ103)-$D$100)/12))</f>
        <v>0</v>
      </c>
      <c r="BR104" s="122">
        <f t="shared" ca="1" si="1428"/>
        <v>0</v>
      </c>
      <c r="BS104" s="122">
        <f t="shared" ca="1" si="1428"/>
        <v>0</v>
      </c>
      <c r="BT104" s="122">
        <f t="shared" ca="1" si="1428"/>
        <v>0</v>
      </c>
      <c r="BU104" s="122">
        <f t="shared" ca="1" si="1428"/>
        <v>0</v>
      </c>
      <c r="BV104" s="122">
        <f t="shared" ca="1" si="1428"/>
        <v>0</v>
      </c>
      <c r="BW104" s="122">
        <f t="shared" ca="1" si="1428"/>
        <v>0</v>
      </c>
      <c r="BX104" s="122">
        <f t="shared" ca="1" si="1428"/>
        <v>0</v>
      </c>
      <c r="BY104" s="122">
        <f t="shared" ca="1" si="1428"/>
        <v>0</v>
      </c>
      <c r="BZ104" s="122">
        <f t="shared" ca="1" si="1428"/>
        <v>0</v>
      </c>
      <c r="CA104" s="122">
        <f t="shared" ca="1" si="1428"/>
        <v>0</v>
      </c>
      <c r="CB104" s="122">
        <f t="shared" ca="1" si="1428"/>
        <v>0</v>
      </c>
      <c r="CC104" s="122">
        <f t="shared" ca="1" si="1428"/>
        <v>0</v>
      </c>
      <c r="CD104" s="122">
        <f t="shared" ca="1" si="1428"/>
        <v>0</v>
      </c>
      <c r="CE104" s="122">
        <f t="shared" ca="1" si="1428"/>
        <v>0</v>
      </c>
      <c r="CF104" s="122">
        <f t="shared" ca="1" si="1428"/>
        <v>0</v>
      </c>
      <c r="CG104" s="122">
        <f t="shared" ca="1" si="1428"/>
        <v>0</v>
      </c>
      <c r="CH104" s="122">
        <f t="shared" ca="1" si="1428"/>
        <v>0</v>
      </c>
      <c r="CI104" s="122">
        <f t="shared" ca="1" si="1428"/>
        <v>0</v>
      </c>
      <c r="CJ104" s="122">
        <f t="shared" ca="1" si="1428"/>
        <v>0</v>
      </c>
      <c r="CK104" s="122">
        <f t="shared" ca="1" si="1428"/>
        <v>0</v>
      </c>
      <c r="CL104" s="122">
        <f t="shared" ca="1" si="1428"/>
        <v>0</v>
      </c>
      <c r="CM104" s="122">
        <f t="shared" ca="1" si="1428"/>
        <v>0</v>
      </c>
      <c r="CN104" s="122">
        <f t="shared" ca="1" si="1428"/>
        <v>0</v>
      </c>
      <c r="CO104" s="122">
        <f t="shared" ca="1" si="1428"/>
        <v>0</v>
      </c>
    </row>
    <row r="105" spans="1:93" s="1" customFormat="1" x14ac:dyDescent="0.15">
      <c r="D105" s="127"/>
    </row>
    <row r="106" spans="1:93" x14ac:dyDescent="0.15">
      <c r="A106" t="s">
        <v>377</v>
      </c>
      <c r="B106" t="s">
        <v>153</v>
      </c>
      <c r="C106" t="s">
        <v>212</v>
      </c>
      <c r="D106" s="104">
        <v>42491</v>
      </c>
    </row>
    <row r="107" spans="1:93" x14ac:dyDescent="0.15">
      <c r="C107" t="s">
        <v>237</v>
      </c>
      <c r="D107" s="104">
        <v>42979</v>
      </c>
    </row>
    <row r="108" spans="1:93" x14ac:dyDescent="0.15">
      <c r="C108" t="s">
        <v>243</v>
      </c>
      <c r="D108" s="4">
        <v>0.1</v>
      </c>
    </row>
    <row r="109" spans="1:93" x14ac:dyDescent="0.15">
      <c r="C109" t="s">
        <v>244</v>
      </c>
      <c r="D109" s="4">
        <v>0.06</v>
      </c>
    </row>
    <row r="110" spans="1:93" x14ac:dyDescent="0.15">
      <c r="C110" s="2" t="s">
        <v>183</v>
      </c>
      <c r="D110" s="113">
        <f>D106</f>
        <v>42491</v>
      </c>
      <c r="E110" s="113">
        <f>EDATE(D110,1)</f>
        <v>42522</v>
      </c>
      <c r="F110" s="113">
        <f t="shared" ref="F110" si="1429">EDATE(E110,1)</f>
        <v>42552</v>
      </c>
      <c r="G110" s="113">
        <f t="shared" ref="G110" si="1430">EDATE(F110,1)</f>
        <v>42583</v>
      </c>
      <c r="H110" s="113">
        <f t="shared" ref="H110" si="1431">EDATE(G110,1)</f>
        <v>42614</v>
      </c>
      <c r="I110" s="113">
        <f t="shared" ref="I110" si="1432">EDATE(H110,1)</f>
        <v>42644</v>
      </c>
      <c r="J110" s="113">
        <f t="shared" ref="J110" si="1433">EDATE(I110,1)</f>
        <v>42675</v>
      </c>
      <c r="K110" s="113">
        <f t="shared" ref="K110" si="1434">EDATE(J110,1)</f>
        <v>42705</v>
      </c>
      <c r="L110" s="113">
        <f t="shared" ref="L110" si="1435">EDATE(K110,1)</f>
        <v>42736</v>
      </c>
      <c r="M110" s="113">
        <f t="shared" ref="M110" si="1436">EDATE(L110,1)</f>
        <v>42767</v>
      </c>
      <c r="N110" s="113">
        <f t="shared" ref="N110" si="1437">EDATE(M110,1)</f>
        <v>42795</v>
      </c>
      <c r="O110" s="113">
        <f t="shared" ref="O110" si="1438">EDATE(N110,1)</f>
        <v>42826</v>
      </c>
      <c r="P110" s="113">
        <f t="shared" ref="P110" si="1439">EDATE(O110,1)</f>
        <v>42856</v>
      </c>
      <c r="Q110" s="113">
        <f t="shared" ref="Q110" si="1440">EDATE(P110,1)</f>
        <v>42887</v>
      </c>
      <c r="R110" s="113">
        <f t="shared" ref="R110" si="1441">EDATE(Q110,1)</f>
        <v>42917</v>
      </c>
      <c r="S110" s="113">
        <f t="shared" ref="S110" si="1442">EDATE(R110,1)</f>
        <v>42948</v>
      </c>
      <c r="T110" s="113">
        <f t="shared" ref="T110" si="1443">EDATE(S110,1)</f>
        <v>42979</v>
      </c>
      <c r="U110" s="113">
        <f t="shared" ref="U110" si="1444">EDATE(T110,1)</f>
        <v>43009</v>
      </c>
      <c r="V110" s="113">
        <f t="shared" ref="V110" si="1445">EDATE(U110,1)</f>
        <v>43040</v>
      </c>
      <c r="W110" s="113">
        <f t="shared" ref="W110" si="1446">EDATE(V110,1)</f>
        <v>43070</v>
      </c>
      <c r="X110" s="113">
        <f t="shared" ref="X110" si="1447">EDATE(W110,1)</f>
        <v>43101</v>
      </c>
      <c r="Y110" s="113">
        <f t="shared" ref="Y110" si="1448">EDATE(X110,1)</f>
        <v>43132</v>
      </c>
      <c r="Z110" s="113">
        <f t="shared" ref="Z110" si="1449">EDATE(Y110,1)</f>
        <v>43160</v>
      </c>
      <c r="AA110" s="113">
        <f t="shared" ref="AA110" si="1450">EDATE(Z110,1)</f>
        <v>43191</v>
      </c>
      <c r="AB110" s="113">
        <f t="shared" ref="AB110" si="1451">EDATE(AA110,1)</f>
        <v>43221</v>
      </c>
      <c r="AC110" s="113">
        <f t="shared" ref="AC110" si="1452">EDATE(AB110,1)</f>
        <v>43252</v>
      </c>
      <c r="AD110" s="113">
        <f t="shared" ref="AD110" si="1453">EDATE(AC110,1)</f>
        <v>43282</v>
      </c>
      <c r="AE110" s="113">
        <f t="shared" ref="AE110" si="1454">EDATE(AD110,1)</f>
        <v>43313</v>
      </c>
      <c r="AF110" s="113">
        <f t="shared" ref="AF110" si="1455">EDATE(AE110,1)</f>
        <v>43344</v>
      </c>
      <c r="AG110" s="113">
        <f t="shared" ref="AG110" si="1456">EDATE(AF110,1)</f>
        <v>43374</v>
      </c>
      <c r="AH110" s="113">
        <f t="shared" ref="AH110" si="1457">EDATE(AG110,1)</f>
        <v>43405</v>
      </c>
      <c r="AI110" s="113">
        <f t="shared" ref="AI110" si="1458">EDATE(AH110,1)</f>
        <v>43435</v>
      </c>
      <c r="AJ110" s="113">
        <f t="shared" ref="AJ110" si="1459">EDATE(AI110,1)</f>
        <v>43466</v>
      </c>
      <c r="AK110" s="113">
        <f t="shared" ref="AK110" si="1460">EDATE(AJ110,1)</f>
        <v>43497</v>
      </c>
      <c r="AL110" s="113">
        <f t="shared" ref="AL110" si="1461">EDATE(AK110,1)</f>
        <v>43525</v>
      </c>
      <c r="AM110" s="113">
        <f t="shared" ref="AM110" si="1462">EDATE(AL110,1)</f>
        <v>43556</v>
      </c>
      <c r="AN110" s="113">
        <f t="shared" ref="AN110" si="1463">EDATE(AM110,1)</f>
        <v>43586</v>
      </c>
      <c r="AO110" s="113">
        <f t="shared" ref="AO110" si="1464">EDATE(AN110,1)</f>
        <v>43617</v>
      </c>
      <c r="AP110" s="113">
        <f t="shared" ref="AP110" si="1465">EDATE(AO110,1)</f>
        <v>43647</v>
      </c>
      <c r="AQ110" s="113">
        <f t="shared" ref="AQ110" si="1466">EDATE(AP110,1)</f>
        <v>43678</v>
      </c>
      <c r="AR110" s="113">
        <f t="shared" ref="AR110" si="1467">EDATE(AQ110,1)</f>
        <v>43709</v>
      </c>
      <c r="AS110" s="113">
        <f t="shared" ref="AS110" si="1468">EDATE(AR110,1)</f>
        <v>43739</v>
      </c>
      <c r="AT110" s="113">
        <f t="shared" ref="AT110" si="1469">EDATE(AS110,1)</f>
        <v>43770</v>
      </c>
      <c r="AU110" s="113">
        <f t="shared" ref="AU110" si="1470">EDATE(AT110,1)</f>
        <v>43800</v>
      </c>
      <c r="AV110" s="113">
        <f t="shared" ref="AV110" si="1471">EDATE(AU110,1)</f>
        <v>43831</v>
      </c>
      <c r="AW110" s="113">
        <f t="shared" ref="AW110" si="1472">EDATE(AV110,1)</f>
        <v>43862</v>
      </c>
      <c r="AX110" s="113">
        <f t="shared" ref="AX110" si="1473">EDATE(AW110,1)</f>
        <v>43891</v>
      </c>
      <c r="AY110" s="113">
        <f t="shared" ref="AY110" si="1474">EDATE(AX110,1)</f>
        <v>43922</v>
      </c>
      <c r="AZ110" s="113">
        <f t="shared" ref="AZ110" si="1475">EDATE(AY110,1)</f>
        <v>43952</v>
      </c>
      <c r="BA110" s="113">
        <f t="shared" ref="BA110" si="1476">EDATE(AZ110,1)</f>
        <v>43983</v>
      </c>
      <c r="BB110" s="113">
        <f t="shared" ref="BB110" si="1477">EDATE(BA110,1)</f>
        <v>44013</v>
      </c>
      <c r="BC110" s="113">
        <f t="shared" ref="BC110" si="1478">EDATE(BB110,1)</f>
        <v>44044</v>
      </c>
      <c r="BD110" s="113">
        <f t="shared" ref="BD110" si="1479">EDATE(BC110,1)</f>
        <v>44075</v>
      </c>
      <c r="BE110" s="113">
        <f t="shared" ref="BE110" si="1480">EDATE(BD110,1)</f>
        <v>44105</v>
      </c>
      <c r="BF110" s="113">
        <f t="shared" ref="BF110" si="1481">EDATE(BE110,1)</f>
        <v>44136</v>
      </c>
      <c r="BG110" s="113">
        <f t="shared" ref="BG110" si="1482">EDATE(BF110,1)</f>
        <v>44166</v>
      </c>
      <c r="BH110" s="113">
        <f t="shared" ref="BH110" si="1483">EDATE(BG110,1)</f>
        <v>44197</v>
      </c>
      <c r="BI110" s="113">
        <f t="shared" ref="BI110" si="1484">EDATE(BH110,1)</f>
        <v>44228</v>
      </c>
      <c r="BJ110" s="113">
        <f t="shared" ref="BJ110" si="1485">EDATE(BI110,1)</f>
        <v>44256</v>
      </c>
      <c r="BK110" s="113">
        <f t="shared" ref="BK110" si="1486">EDATE(BJ110,1)</f>
        <v>44287</v>
      </c>
      <c r="BL110" s="113">
        <f t="shared" ref="BL110" si="1487">EDATE(BK110,1)</f>
        <v>44317</v>
      </c>
      <c r="BM110" s="113">
        <f t="shared" ref="BM110" si="1488">EDATE(BL110,1)</f>
        <v>44348</v>
      </c>
      <c r="BN110" s="113">
        <f t="shared" ref="BN110" si="1489">EDATE(BM110,1)</f>
        <v>44378</v>
      </c>
      <c r="BO110" s="113">
        <f t="shared" ref="BO110" si="1490">EDATE(BN110,1)</f>
        <v>44409</v>
      </c>
      <c r="BP110" s="113">
        <f t="shared" ref="BP110" si="1491">EDATE(BO110,1)</f>
        <v>44440</v>
      </c>
      <c r="BQ110" s="113">
        <f t="shared" ref="BQ110" si="1492">EDATE(BP110,1)</f>
        <v>44470</v>
      </c>
      <c r="BR110" s="113">
        <f t="shared" ref="BR110" si="1493">EDATE(BQ110,1)</f>
        <v>44501</v>
      </c>
      <c r="BS110" s="113">
        <f t="shared" ref="BS110" si="1494">EDATE(BR110,1)</f>
        <v>44531</v>
      </c>
      <c r="BT110" s="113">
        <f t="shared" ref="BT110" si="1495">EDATE(BS110,1)</f>
        <v>44562</v>
      </c>
      <c r="BU110" s="113">
        <f t="shared" ref="BU110" si="1496">EDATE(BT110,1)</f>
        <v>44593</v>
      </c>
      <c r="BV110" s="113">
        <f t="shared" ref="BV110" si="1497">EDATE(BU110,1)</f>
        <v>44621</v>
      </c>
      <c r="BW110" s="113">
        <f t="shared" ref="BW110" si="1498">EDATE(BV110,1)</f>
        <v>44652</v>
      </c>
      <c r="BX110" s="113">
        <f t="shared" ref="BX110" si="1499">EDATE(BW110,1)</f>
        <v>44682</v>
      </c>
      <c r="BY110" s="113">
        <f t="shared" ref="BY110" si="1500">EDATE(BX110,1)</f>
        <v>44713</v>
      </c>
      <c r="BZ110" s="113">
        <f t="shared" ref="BZ110" si="1501">EDATE(BY110,1)</f>
        <v>44743</v>
      </c>
      <c r="CA110" s="113">
        <f t="shared" ref="CA110" si="1502">EDATE(BZ110,1)</f>
        <v>44774</v>
      </c>
      <c r="CB110" s="113">
        <f t="shared" ref="CB110" si="1503">EDATE(CA110,1)</f>
        <v>44805</v>
      </c>
      <c r="CC110" s="113">
        <f t="shared" ref="CC110" si="1504">EDATE(CB110,1)</f>
        <v>44835</v>
      </c>
      <c r="CD110" s="113">
        <f t="shared" ref="CD110" si="1505">EDATE(CC110,1)</f>
        <v>44866</v>
      </c>
      <c r="CE110" s="113">
        <f t="shared" ref="CE110" si="1506">EDATE(CD110,1)</f>
        <v>44896</v>
      </c>
      <c r="CF110" s="113">
        <f t="shared" ref="CF110" si="1507">EDATE(CE110,1)</f>
        <v>44927</v>
      </c>
      <c r="CG110" s="113">
        <f t="shared" ref="CG110" si="1508">EDATE(CF110,1)</f>
        <v>44958</v>
      </c>
      <c r="CH110" s="113">
        <f t="shared" ref="CH110" si="1509">EDATE(CG110,1)</f>
        <v>44986</v>
      </c>
      <c r="CI110" s="113">
        <f t="shared" ref="CI110" si="1510">EDATE(CH110,1)</f>
        <v>45017</v>
      </c>
      <c r="CJ110" s="113">
        <f t="shared" ref="CJ110" si="1511">EDATE(CI110,1)</f>
        <v>45047</v>
      </c>
      <c r="CK110" s="113">
        <f t="shared" ref="CK110" si="1512">EDATE(CJ110,1)</f>
        <v>45078</v>
      </c>
      <c r="CL110" s="113">
        <f t="shared" ref="CL110" si="1513">EDATE(CK110,1)</f>
        <v>45108</v>
      </c>
      <c r="CM110" s="113">
        <f t="shared" ref="CM110" si="1514">EDATE(CL110,1)</f>
        <v>45139</v>
      </c>
      <c r="CN110" s="113">
        <f t="shared" ref="CN110" si="1515">EDATE(CM110,1)</f>
        <v>45170</v>
      </c>
      <c r="CO110" s="113">
        <f t="shared" ref="CO110" si="1516">EDATE(CN110,1)</f>
        <v>45200</v>
      </c>
    </row>
    <row r="111" spans="1:93" x14ac:dyDescent="0.15">
      <c r="C111" t="s">
        <v>238</v>
      </c>
      <c r="D111" s="114">
        <v>24822.720000000001</v>
      </c>
      <c r="E111" s="114">
        <v>24822.720000000001</v>
      </c>
      <c r="F111" s="114">
        <v>24822.720000000001</v>
      </c>
      <c r="G111" s="114">
        <v>24822.720000000001</v>
      </c>
      <c r="H111" s="114">
        <v>24822.720000000001</v>
      </c>
      <c r="I111" s="114">
        <v>24822.720000000001</v>
      </c>
      <c r="J111" s="114">
        <v>24822.720000000001</v>
      </c>
      <c r="K111" s="114">
        <v>24822.720000000001</v>
      </c>
      <c r="L111" s="114">
        <v>24822.720000000001</v>
      </c>
      <c r="M111" s="114">
        <v>24822.720000000001</v>
      </c>
      <c r="N111" s="114">
        <v>24822.720000000001</v>
      </c>
      <c r="O111" s="114">
        <v>24822.720000000001</v>
      </c>
      <c r="P111" s="114">
        <v>26063.856000000003</v>
      </c>
      <c r="Q111" s="114">
        <v>26063.856000000003</v>
      </c>
      <c r="R111" s="114">
        <v>26063.856000000003</v>
      </c>
      <c r="S111" s="114">
        <v>26063.856000000003</v>
      </c>
      <c r="T111" s="114">
        <v>26063.856000000003</v>
      </c>
      <c r="U111" s="114">
        <v>26063.856000000003</v>
      </c>
      <c r="V111" s="114">
        <v>26063.856000000003</v>
      </c>
      <c r="W111" s="114">
        <v>26063.856000000003</v>
      </c>
      <c r="X111" s="114">
        <v>26063.856000000003</v>
      </c>
      <c r="Y111" s="114">
        <v>26063.856000000003</v>
      </c>
      <c r="Z111" s="114">
        <v>26063.856000000003</v>
      </c>
      <c r="AA111" s="114">
        <v>26063.856000000003</v>
      </c>
      <c r="AB111" s="114">
        <v>28670.241600000008</v>
      </c>
      <c r="AC111" s="114">
        <v>28670.241600000008</v>
      </c>
      <c r="AD111" s="114">
        <v>28670.241600000008</v>
      </c>
      <c r="AE111" s="114">
        <v>28670.241600000008</v>
      </c>
      <c r="AF111" s="114">
        <v>28670.241600000008</v>
      </c>
      <c r="AG111" s="114">
        <v>0</v>
      </c>
      <c r="AH111" s="114">
        <v>0</v>
      </c>
      <c r="AI111" s="114">
        <v>0</v>
      </c>
      <c r="AJ111" s="114">
        <v>0</v>
      </c>
      <c r="AK111" s="114">
        <v>0</v>
      </c>
      <c r="AL111" s="114">
        <v>0</v>
      </c>
      <c r="AM111" s="114">
        <v>0</v>
      </c>
      <c r="AN111" s="114">
        <v>0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 x14ac:dyDescent="0.15">
      <c r="C112" t="s">
        <v>246</v>
      </c>
      <c r="D112" s="114">
        <v>24822.720000000001</v>
      </c>
      <c r="E112" s="114">
        <v>24822.720000000001</v>
      </c>
      <c r="F112" s="114">
        <v>24822.720000000001</v>
      </c>
      <c r="G112" s="114">
        <v>24822.720000000001</v>
      </c>
      <c r="H112" s="114">
        <v>24822.720000000001</v>
      </c>
      <c r="I112" s="114">
        <v>24822.720000000001</v>
      </c>
      <c r="J112" s="114">
        <v>24822.720000000001</v>
      </c>
      <c r="K112" s="114">
        <v>24822.720000000001</v>
      </c>
      <c r="L112" s="114">
        <v>24822.720000000001</v>
      </c>
      <c r="M112" s="114">
        <v>24822.720000000001</v>
      </c>
      <c r="N112" s="114">
        <v>24822.720000000001</v>
      </c>
      <c r="O112" s="114">
        <v>24822.720000000001</v>
      </c>
      <c r="P112" s="114">
        <v>26063.856000000003</v>
      </c>
      <c r="Q112" s="114">
        <v>26063.856000000003</v>
      </c>
      <c r="R112" s="114">
        <v>26063.856000000003</v>
      </c>
      <c r="S112" s="114">
        <v>26063.856000000003</v>
      </c>
      <c r="T112" s="114">
        <v>26063.856000000003</v>
      </c>
      <c r="U112" s="114">
        <v>26063.856000000003</v>
      </c>
      <c r="V112" s="114">
        <v>26063.856000000003</v>
      </c>
      <c r="W112" s="114">
        <v>26063.856000000003</v>
      </c>
      <c r="X112" s="114">
        <v>26063.856000000003</v>
      </c>
      <c r="Y112" s="114">
        <v>26063.856000000003</v>
      </c>
      <c r="Z112" s="114">
        <v>26063.856000000003</v>
      </c>
      <c r="AA112" s="114">
        <v>26063.856000000003</v>
      </c>
      <c r="AB112" s="114">
        <v>28670.241600000008</v>
      </c>
      <c r="AC112" s="114">
        <v>28670.241600000008</v>
      </c>
      <c r="AD112" s="114">
        <v>28670.241600000008</v>
      </c>
      <c r="AE112" s="114">
        <v>28670.241600000008</v>
      </c>
      <c r="AF112" s="114">
        <v>28670.241600000008</v>
      </c>
      <c r="AG112" s="114">
        <v>0</v>
      </c>
      <c r="AH112" s="114">
        <v>0</v>
      </c>
      <c r="AI112" s="114">
        <v>0</v>
      </c>
      <c r="AJ112" s="114">
        <v>0</v>
      </c>
      <c r="AK112" s="114">
        <v>0</v>
      </c>
      <c r="AL112" s="114">
        <v>0</v>
      </c>
      <c r="AM112" s="114">
        <v>0</v>
      </c>
      <c r="AN112" s="114">
        <v>0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 x14ac:dyDescent="0.15">
      <c r="C113" t="s">
        <v>247</v>
      </c>
      <c r="D113" s="114">
        <v>24822.720000000001</v>
      </c>
      <c r="E113" s="114">
        <v>24822.720000000001</v>
      </c>
      <c r="F113" s="114">
        <v>24822.720000000001</v>
      </c>
      <c r="G113" s="114">
        <v>24822.720000000001</v>
      </c>
      <c r="H113" s="114">
        <v>24822.720000000001</v>
      </c>
      <c r="I113" s="114">
        <v>24822.720000000001</v>
      </c>
      <c r="J113" s="114">
        <v>24822.720000000001</v>
      </c>
      <c r="K113" s="114">
        <v>24822.720000000001</v>
      </c>
      <c r="L113" s="114">
        <v>24822.720000000001</v>
      </c>
      <c r="M113" s="114">
        <v>24822.720000000001</v>
      </c>
      <c r="N113" s="114">
        <v>24822.720000000001</v>
      </c>
      <c r="O113" s="114">
        <v>24822.720000000001</v>
      </c>
      <c r="P113" s="114">
        <v>26063.856000000003</v>
      </c>
      <c r="Q113" s="114">
        <v>26063.856000000003</v>
      </c>
      <c r="R113" s="114">
        <v>26063.856000000003</v>
      </c>
      <c r="S113" s="114">
        <v>26063.856000000003</v>
      </c>
      <c r="T113" s="114">
        <v>26063.856000000003</v>
      </c>
      <c r="U113" s="114">
        <v>26063.856000000003</v>
      </c>
      <c r="V113" s="114">
        <v>26063.856000000003</v>
      </c>
      <c r="W113" s="114">
        <v>26063.856000000003</v>
      </c>
      <c r="X113" s="114">
        <v>26063.856000000003</v>
      </c>
      <c r="Y113" s="114">
        <v>26063.856000000003</v>
      </c>
      <c r="Z113" s="114">
        <v>26063.856000000003</v>
      </c>
      <c r="AA113" s="114">
        <v>26063.856000000003</v>
      </c>
      <c r="AB113" s="114">
        <v>28670.241600000008</v>
      </c>
      <c r="AC113" s="114">
        <v>28670.241600000008</v>
      </c>
      <c r="AD113" s="114">
        <v>28670.241600000008</v>
      </c>
      <c r="AE113" s="114">
        <v>28670.241600000008</v>
      </c>
      <c r="AF113" s="114">
        <v>28670.241600000008</v>
      </c>
      <c r="AG113" s="114">
        <v>0</v>
      </c>
      <c r="AH113" s="114">
        <v>0</v>
      </c>
      <c r="AI113" s="114">
        <v>0</v>
      </c>
      <c r="AJ113" s="114">
        <v>0</v>
      </c>
      <c r="AK113" s="114">
        <v>0</v>
      </c>
      <c r="AL113" s="114">
        <v>0</v>
      </c>
      <c r="AM113" s="114">
        <v>0</v>
      </c>
      <c r="AN113" s="114">
        <v>0</v>
      </c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 x14ac:dyDescent="0.15">
      <c r="C114" t="s">
        <v>252</v>
      </c>
      <c r="D114" s="114">
        <v>24822.720000000001</v>
      </c>
      <c r="E114" s="114">
        <v>24822.720000000001</v>
      </c>
      <c r="F114" s="114">
        <v>24822.720000000001</v>
      </c>
      <c r="G114" s="114">
        <v>24822.720000000001</v>
      </c>
      <c r="H114" s="114">
        <v>24822.720000000001</v>
      </c>
      <c r="I114" s="114">
        <v>24822.720000000001</v>
      </c>
      <c r="J114" s="114">
        <v>24822.720000000001</v>
      </c>
      <c r="K114" s="114">
        <v>24822.720000000001</v>
      </c>
      <c r="L114" s="114">
        <v>24822.720000000001</v>
      </c>
      <c r="M114" s="114">
        <v>24822.720000000001</v>
      </c>
      <c r="N114" s="114">
        <v>24822.720000000001</v>
      </c>
      <c r="O114" s="114">
        <v>24822.720000000001</v>
      </c>
      <c r="P114" s="114">
        <v>26063.856000000003</v>
      </c>
      <c r="Q114" s="114">
        <v>26063.856000000003</v>
      </c>
      <c r="R114" s="114">
        <v>26063.856000000003</v>
      </c>
      <c r="S114" s="114">
        <v>26063.856000000003</v>
      </c>
      <c r="T114" s="114">
        <v>26063.856000000003</v>
      </c>
      <c r="U114" s="114">
        <v>26063.856000000003</v>
      </c>
      <c r="V114" s="114">
        <v>26063.856000000003</v>
      </c>
      <c r="W114" s="114">
        <v>26063.856000000003</v>
      </c>
      <c r="X114" s="114">
        <v>26063.856000000003</v>
      </c>
      <c r="Y114" s="114">
        <v>26063.856000000003</v>
      </c>
      <c r="Z114" s="114">
        <v>26063.856000000003</v>
      </c>
      <c r="AA114" s="114">
        <v>26063.856000000003</v>
      </c>
      <c r="AB114" s="114">
        <v>28670.241600000008</v>
      </c>
      <c r="AC114" s="114">
        <v>28670.241600000008</v>
      </c>
      <c r="AD114" s="114">
        <v>28670.241600000008</v>
      </c>
      <c r="AE114" s="114">
        <v>28670.241600000008</v>
      </c>
      <c r="AF114" s="114">
        <v>28670.241600000008</v>
      </c>
      <c r="AG114" s="114">
        <v>0</v>
      </c>
      <c r="AH114" s="114">
        <v>0</v>
      </c>
      <c r="AI114" s="114">
        <v>0</v>
      </c>
      <c r="AJ114" s="114">
        <v>0</v>
      </c>
      <c r="AK114" s="114">
        <v>0</v>
      </c>
      <c r="AL114" s="114">
        <v>0</v>
      </c>
      <c r="AM114" s="114">
        <v>0</v>
      </c>
      <c r="AN114" s="114">
        <v>0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 x14ac:dyDescent="0.15">
      <c r="C115" t="s">
        <v>220</v>
      </c>
      <c r="D115" s="114">
        <v>1368.9</v>
      </c>
      <c r="E115" s="114">
        <v>1283.34375</v>
      </c>
      <c r="F115" s="114">
        <v>1197.7874999999999</v>
      </c>
      <c r="G115" s="114">
        <v>1711.125</v>
      </c>
      <c r="H115" s="114">
        <v>1711.125</v>
      </c>
      <c r="I115" s="114">
        <v>1711.125</v>
      </c>
      <c r="J115" s="114">
        <v>1711.125</v>
      </c>
      <c r="K115" s="114">
        <v>1711.125</v>
      </c>
      <c r="L115" s="114">
        <v>1711.125</v>
      </c>
      <c r="M115" s="114">
        <v>1711.125</v>
      </c>
      <c r="N115" s="114">
        <v>1711.125</v>
      </c>
      <c r="O115" s="114">
        <v>1711.125</v>
      </c>
      <c r="P115" s="114">
        <v>1762.45875</v>
      </c>
      <c r="Q115" s="114">
        <v>1762.45875</v>
      </c>
      <c r="R115" s="114">
        <v>1762.45875</v>
      </c>
      <c r="S115" s="114">
        <v>1762.45875</v>
      </c>
      <c r="T115" s="114">
        <v>1762.45875</v>
      </c>
      <c r="U115" s="114">
        <v>1762.45875</v>
      </c>
      <c r="V115" s="114">
        <v>1762.45875</v>
      </c>
      <c r="W115" s="114">
        <v>1762.45875</v>
      </c>
      <c r="X115" s="114">
        <v>1762.45875</v>
      </c>
      <c r="Y115" s="114">
        <v>1762.45875</v>
      </c>
      <c r="Z115" s="114">
        <v>1762.45875</v>
      </c>
      <c r="AA115" s="114">
        <v>1762.45875</v>
      </c>
      <c r="AB115" s="114">
        <v>1815.3325124999999</v>
      </c>
      <c r="AC115" s="114">
        <v>1815.3325124999999</v>
      </c>
      <c r="AD115" s="114">
        <v>1815.3325124999999</v>
      </c>
      <c r="AE115" s="114">
        <v>1815.3325124999999</v>
      </c>
      <c r="AF115" s="114">
        <v>1815.3325124999999</v>
      </c>
      <c r="AG115" s="114">
        <v>0</v>
      </c>
      <c r="AH115" s="114">
        <v>0</v>
      </c>
      <c r="AI115" s="114">
        <v>0</v>
      </c>
      <c r="AJ115" s="114">
        <v>0</v>
      </c>
      <c r="AK115" s="114">
        <v>0</v>
      </c>
      <c r="AL115" s="114">
        <v>0</v>
      </c>
      <c r="AM115" s="114">
        <v>0</v>
      </c>
      <c r="AN115" s="114">
        <v>0</v>
      </c>
      <c r="AO115" s="114">
        <v>0</v>
      </c>
      <c r="AP115" s="114">
        <v>0</v>
      </c>
      <c r="AQ115" s="114">
        <v>0</v>
      </c>
      <c r="AR115" s="114">
        <v>0</v>
      </c>
      <c r="AS115" s="114">
        <v>0</v>
      </c>
      <c r="AT115" s="114">
        <v>0</v>
      </c>
      <c r="AU115" s="114">
        <v>0</v>
      </c>
      <c r="AV115" s="114">
        <v>0</v>
      </c>
      <c r="AW115" s="114">
        <v>0</v>
      </c>
      <c r="AX115" s="114">
        <v>0</v>
      </c>
      <c r="AY115" s="114">
        <v>0</v>
      </c>
      <c r="AZ115" s="114">
        <v>0</v>
      </c>
      <c r="BA115" s="114">
        <v>0</v>
      </c>
      <c r="BB115" s="114">
        <v>0</v>
      </c>
      <c r="BC115" s="114">
        <v>0</v>
      </c>
      <c r="BD115" s="114">
        <v>0</v>
      </c>
      <c r="BE115" s="114">
        <v>0</v>
      </c>
      <c r="BF115" s="114">
        <v>0</v>
      </c>
      <c r="BG115" s="114">
        <v>0</v>
      </c>
      <c r="BH115" s="114">
        <v>0</v>
      </c>
      <c r="BI115" s="114">
        <v>0</v>
      </c>
      <c r="BJ115" s="114">
        <v>0</v>
      </c>
      <c r="BK115" s="114">
        <v>0</v>
      </c>
      <c r="BL115" s="114">
        <v>0</v>
      </c>
      <c r="BM115" s="114">
        <v>0</v>
      </c>
      <c r="BN115" s="114">
        <v>0</v>
      </c>
      <c r="BO115" s="114">
        <v>0</v>
      </c>
      <c r="BP115" s="114">
        <v>0</v>
      </c>
      <c r="BQ115" s="114">
        <v>0</v>
      </c>
      <c r="BR115" s="114">
        <v>0</v>
      </c>
      <c r="BS115" s="114">
        <v>0</v>
      </c>
      <c r="BT115" s="114">
        <v>0</v>
      </c>
      <c r="BU115" s="114">
        <v>0</v>
      </c>
      <c r="BV115" s="114">
        <v>0</v>
      </c>
      <c r="BW115" s="114">
        <v>0</v>
      </c>
      <c r="BX115" s="114">
        <v>0</v>
      </c>
      <c r="BY115" s="114">
        <v>0</v>
      </c>
      <c r="BZ115" s="114">
        <v>0</v>
      </c>
      <c r="CA115" s="114">
        <v>0</v>
      </c>
      <c r="CB115" s="114">
        <v>0</v>
      </c>
      <c r="CC115" s="114">
        <v>0</v>
      </c>
      <c r="CD115" s="114">
        <v>0</v>
      </c>
      <c r="CE115" s="114">
        <v>0</v>
      </c>
      <c r="CF115" s="114">
        <v>0</v>
      </c>
      <c r="CG115" s="114">
        <v>0</v>
      </c>
      <c r="CH115" s="114">
        <v>0</v>
      </c>
      <c r="CI115" s="114">
        <v>0</v>
      </c>
      <c r="CJ115" s="114">
        <v>0</v>
      </c>
      <c r="CK115" s="114">
        <v>0</v>
      </c>
      <c r="CL115" s="114">
        <v>0</v>
      </c>
      <c r="CM115" s="114">
        <v>0</v>
      </c>
      <c r="CN115" s="114">
        <v>0</v>
      </c>
      <c r="CO115" s="114">
        <v>0</v>
      </c>
    </row>
    <row r="116" spans="1:93" x14ac:dyDescent="0.15">
      <c r="C116" t="s">
        <v>48</v>
      </c>
      <c r="D116" s="114">
        <v>24822.720000000001</v>
      </c>
      <c r="E116" s="114">
        <v>24822.720000000001</v>
      </c>
      <c r="F116" s="114">
        <v>24822.720000000001</v>
      </c>
      <c r="G116" s="114">
        <v>24822.720000000001</v>
      </c>
      <c r="H116" s="114">
        <v>24822.720000000001</v>
      </c>
      <c r="I116" s="114">
        <v>24822.720000000001</v>
      </c>
      <c r="J116" s="114">
        <v>24822.720000000001</v>
      </c>
      <c r="K116" s="114">
        <v>24822.720000000001</v>
      </c>
      <c r="L116" s="114">
        <v>24822.720000000001</v>
      </c>
      <c r="M116" s="114">
        <v>24822.720000000001</v>
      </c>
      <c r="N116" s="114">
        <v>24822.720000000001</v>
      </c>
      <c r="O116" s="114">
        <v>24822.720000000001</v>
      </c>
      <c r="P116" s="114">
        <v>26063.856000000003</v>
      </c>
      <c r="Q116" s="114">
        <v>26063.856000000003</v>
      </c>
      <c r="R116" s="114">
        <v>26063.856000000003</v>
      </c>
      <c r="S116" s="114">
        <v>26063.856000000003</v>
      </c>
      <c r="T116" s="114">
        <v>26063.856000000003</v>
      </c>
      <c r="U116" s="114">
        <v>26063.856000000003</v>
      </c>
      <c r="V116" s="114">
        <v>26063.856000000003</v>
      </c>
      <c r="W116" s="114">
        <v>26063.856000000003</v>
      </c>
      <c r="X116" s="114">
        <v>26063.856000000003</v>
      </c>
      <c r="Y116" s="114">
        <v>26063.856000000003</v>
      </c>
      <c r="Z116" s="114">
        <v>26063.856000000003</v>
      </c>
      <c r="AA116" s="114">
        <v>26063.856000000003</v>
      </c>
      <c r="AB116" s="114">
        <v>28670.241600000008</v>
      </c>
      <c r="AC116" s="114">
        <v>28670.241600000008</v>
      </c>
      <c r="AD116" s="114">
        <v>28670.241600000008</v>
      </c>
      <c r="AE116" s="114">
        <v>28670.241600000008</v>
      </c>
      <c r="AF116" s="114">
        <v>28670.241600000008</v>
      </c>
      <c r="AG116" s="114">
        <v>0</v>
      </c>
      <c r="AH116" s="114">
        <v>0</v>
      </c>
      <c r="AI116" s="114">
        <v>0</v>
      </c>
      <c r="AJ116" s="114">
        <v>0</v>
      </c>
      <c r="AK116" s="114">
        <v>0</v>
      </c>
      <c r="AL116" s="114">
        <v>0</v>
      </c>
      <c r="AM116" s="114">
        <v>0</v>
      </c>
      <c r="AN116" s="11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114"/>
      <c r="BV116" s="114"/>
      <c r="BW116" s="114"/>
      <c r="BX116" s="114"/>
      <c r="BY116" s="114"/>
      <c r="BZ116" s="114"/>
      <c r="CA116" s="114"/>
      <c r="CB116" s="114"/>
      <c r="CC116" s="114"/>
      <c r="CD116" s="114"/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  <c r="CO116" s="114"/>
    </row>
    <row r="117" spans="1:93" x14ac:dyDescent="0.15"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</row>
    <row r="118" spans="1:93" x14ac:dyDescent="0.15">
      <c r="B118" t="s">
        <v>152</v>
      </c>
      <c r="C118" s="2" t="s">
        <v>183</v>
      </c>
      <c r="D118" s="113">
        <f>D106</f>
        <v>42491</v>
      </c>
      <c r="E118" s="113">
        <f>EDATE(D118,1)</f>
        <v>42522</v>
      </c>
      <c r="F118" s="113">
        <f t="shared" ref="F118" si="1517">EDATE(E118,1)</f>
        <v>42552</v>
      </c>
      <c r="G118" s="113">
        <f t="shared" ref="G118" si="1518">EDATE(F118,1)</f>
        <v>42583</v>
      </c>
      <c r="H118" s="113">
        <f t="shared" ref="H118" si="1519">EDATE(G118,1)</f>
        <v>42614</v>
      </c>
      <c r="I118" s="113">
        <f t="shared" ref="I118" si="1520">EDATE(H118,1)</f>
        <v>42644</v>
      </c>
      <c r="J118" s="113">
        <f t="shared" ref="J118" si="1521">EDATE(I118,1)</f>
        <v>42675</v>
      </c>
      <c r="K118" s="113">
        <f t="shared" ref="K118" si="1522">EDATE(J118,1)</f>
        <v>42705</v>
      </c>
      <c r="L118" s="113">
        <f t="shared" ref="L118" si="1523">EDATE(K118,1)</f>
        <v>42736</v>
      </c>
      <c r="M118" s="113">
        <f t="shared" ref="M118" si="1524">EDATE(L118,1)</f>
        <v>42767</v>
      </c>
      <c r="N118" s="113">
        <f t="shared" ref="N118" si="1525">EDATE(M118,1)</f>
        <v>42795</v>
      </c>
      <c r="O118" s="113">
        <f t="shared" ref="O118" si="1526">EDATE(N118,1)</f>
        <v>42826</v>
      </c>
      <c r="P118" s="113">
        <f t="shared" ref="P118" si="1527">EDATE(O118,1)</f>
        <v>42856</v>
      </c>
      <c r="Q118" s="113">
        <f t="shared" ref="Q118" si="1528">EDATE(P118,1)</f>
        <v>42887</v>
      </c>
      <c r="R118" s="113">
        <f t="shared" ref="R118" si="1529">EDATE(Q118,1)</f>
        <v>42917</v>
      </c>
      <c r="S118" s="113">
        <f t="shared" ref="S118" si="1530">EDATE(R118,1)</f>
        <v>42948</v>
      </c>
      <c r="T118" s="113">
        <f t="shared" ref="T118" si="1531">EDATE(S118,1)</f>
        <v>42979</v>
      </c>
      <c r="U118" s="113">
        <f t="shared" ref="U118" si="1532">EDATE(T118,1)</f>
        <v>43009</v>
      </c>
      <c r="V118" s="113">
        <f t="shared" ref="V118" si="1533">EDATE(U118,1)</f>
        <v>43040</v>
      </c>
      <c r="W118" s="113">
        <f t="shared" ref="W118" si="1534">EDATE(V118,1)</f>
        <v>43070</v>
      </c>
      <c r="X118" s="113">
        <f t="shared" ref="X118" si="1535">EDATE(W118,1)</f>
        <v>43101</v>
      </c>
      <c r="Y118" s="113">
        <f t="shared" ref="Y118" si="1536">EDATE(X118,1)</f>
        <v>43132</v>
      </c>
      <c r="Z118" s="113">
        <f t="shared" ref="Z118" si="1537">EDATE(Y118,1)</f>
        <v>43160</v>
      </c>
      <c r="AA118" s="113">
        <f t="shared" ref="AA118" si="1538">EDATE(Z118,1)</f>
        <v>43191</v>
      </c>
      <c r="AB118" s="113">
        <f t="shared" ref="AB118" si="1539">EDATE(AA118,1)</f>
        <v>43221</v>
      </c>
      <c r="AC118" s="113">
        <f t="shared" ref="AC118" si="1540">EDATE(AB118,1)</f>
        <v>43252</v>
      </c>
      <c r="AD118" s="113">
        <f t="shared" ref="AD118" si="1541">EDATE(AC118,1)</f>
        <v>43282</v>
      </c>
      <c r="AE118" s="113">
        <f t="shared" ref="AE118" si="1542">EDATE(AD118,1)</f>
        <v>43313</v>
      </c>
      <c r="AF118" s="113">
        <f t="shared" ref="AF118" si="1543">EDATE(AE118,1)</f>
        <v>43344</v>
      </c>
      <c r="AG118" s="113">
        <f t="shared" ref="AG118" si="1544">EDATE(AF118,1)</f>
        <v>43374</v>
      </c>
      <c r="AH118" s="113">
        <f t="shared" ref="AH118" si="1545">EDATE(AG118,1)</f>
        <v>43405</v>
      </c>
      <c r="AI118" s="113">
        <f t="shared" ref="AI118" si="1546">EDATE(AH118,1)</f>
        <v>43435</v>
      </c>
      <c r="AJ118" s="113">
        <f t="shared" ref="AJ118" si="1547">EDATE(AI118,1)</f>
        <v>43466</v>
      </c>
      <c r="AK118" s="113">
        <f t="shared" ref="AK118" si="1548">EDATE(AJ118,1)</f>
        <v>43497</v>
      </c>
      <c r="AL118" s="113">
        <f t="shared" ref="AL118" si="1549">EDATE(AK118,1)</f>
        <v>43525</v>
      </c>
      <c r="AM118" s="113">
        <f t="shared" ref="AM118" si="1550">EDATE(AL118,1)</f>
        <v>43556</v>
      </c>
      <c r="AN118" s="113">
        <f t="shared" ref="AN118" si="1551">EDATE(AM118,1)</f>
        <v>43586</v>
      </c>
      <c r="AO118" s="113">
        <f t="shared" ref="AO118" si="1552">EDATE(AN118,1)</f>
        <v>43617</v>
      </c>
      <c r="AP118" s="113">
        <f t="shared" ref="AP118" si="1553">EDATE(AO118,1)</f>
        <v>43647</v>
      </c>
      <c r="AQ118" s="113">
        <f t="shared" ref="AQ118" si="1554">EDATE(AP118,1)</f>
        <v>43678</v>
      </c>
      <c r="AR118" s="113">
        <f t="shared" ref="AR118" si="1555">EDATE(AQ118,1)</f>
        <v>43709</v>
      </c>
      <c r="AS118" s="113">
        <f t="shared" ref="AS118" si="1556">EDATE(AR118,1)</f>
        <v>43739</v>
      </c>
      <c r="AT118" s="113">
        <f t="shared" ref="AT118" si="1557">EDATE(AS118,1)</f>
        <v>43770</v>
      </c>
      <c r="AU118" s="113">
        <f t="shared" ref="AU118" si="1558">EDATE(AT118,1)</f>
        <v>43800</v>
      </c>
      <c r="AV118" s="113">
        <f t="shared" ref="AV118" si="1559">EDATE(AU118,1)</f>
        <v>43831</v>
      </c>
      <c r="AW118" s="113">
        <f t="shared" ref="AW118" si="1560">EDATE(AV118,1)</f>
        <v>43862</v>
      </c>
      <c r="AX118" s="113">
        <f t="shared" ref="AX118" si="1561">EDATE(AW118,1)</f>
        <v>43891</v>
      </c>
      <c r="AY118" s="113">
        <f t="shared" ref="AY118" si="1562">EDATE(AX118,1)</f>
        <v>43922</v>
      </c>
      <c r="AZ118" s="113">
        <f t="shared" ref="AZ118" si="1563">EDATE(AY118,1)</f>
        <v>43952</v>
      </c>
      <c r="BA118" s="113">
        <f t="shared" ref="BA118" si="1564">EDATE(AZ118,1)</f>
        <v>43983</v>
      </c>
      <c r="BB118" s="113">
        <f t="shared" ref="BB118" si="1565">EDATE(BA118,1)</f>
        <v>44013</v>
      </c>
      <c r="BC118" s="113">
        <f t="shared" ref="BC118" si="1566">EDATE(BB118,1)</f>
        <v>44044</v>
      </c>
      <c r="BD118" s="113">
        <f t="shared" ref="BD118" si="1567">EDATE(BC118,1)</f>
        <v>44075</v>
      </c>
      <c r="BE118" s="113">
        <f t="shared" ref="BE118" si="1568">EDATE(BD118,1)</f>
        <v>44105</v>
      </c>
      <c r="BF118" s="113">
        <f t="shared" ref="BF118" si="1569">EDATE(BE118,1)</f>
        <v>44136</v>
      </c>
      <c r="BG118" s="113">
        <f t="shared" ref="BG118" si="1570">EDATE(BF118,1)</f>
        <v>44166</v>
      </c>
      <c r="BH118" s="113">
        <f t="shared" ref="BH118" si="1571">EDATE(BG118,1)</f>
        <v>44197</v>
      </c>
      <c r="BI118" s="113">
        <f t="shared" ref="BI118" si="1572">EDATE(BH118,1)</f>
        <v>44228</v>
      </c>
      <c r="BJ118" s="113">
        <f t="shared" ref="BJ118" si="1573">EDATE(BI118,1)</f>
        <v>44256</v>
      </c>
      <c r="BK118" s="113">
        <f t="shared" ref="BK118" si="1574">EDATE(BJ118,1)</f>
        <v>44287</v>
      </c>
      <c r="BL118" s="113">
        <f t="shared" ref="BL118" si="1575">EDATE(BK118,1)</f>
        <v>44317</v>
      </c>
      <c r="BM118" s="113">
        <f t="shared" ref="BM118" si="1576">EDATE(BL118,1)</f>
        <v>44348</v>
      </c>
      <c r="BN118" s="113">
        <f t="shared" ref="BN118" si="1577">EDATE(BM118,1)</f>
        <v>44378</v>
      </c>
      <c r="BO118" s="113">
        <f t="shared" ref="BO118" si="1578">EDATE(BN118,1)</f>
        <v>44409</v>
      </c>
      <c r="BP118" s="113">
        <f t="shared" ref="BP118" si="1579">EDATE(BO118,1)</f>
        <v>44440</v>
      </c>
      <c r="BQ118" s="113">
        <f t="shared" ref="BQ118" si="1580">EDATE(BP118,1)</f>
        <v>44470</v>
      </c>
      <c r="BR118" s="113">
        <f t="shared" ref="BR118" si="1581">EDATE(BQ118,1)</f>
        <v>44501</v>
      </c>
      <c r="BS118" s="113">
        <f t="shared" ref="BS118" si="1582">EDATE(BR118,1)</f>
        <v>44531</v>
      </c>
      <c r="BT118" s="113">
        <f t="shared" ref="BT118" si="1583">EDATE(BS118,1)</f>
        <v>44562</v>
      </c>
      <c r="BU118" s="113">
        <f t="shared" ref="BU118" si="1584">EDATE(BT118,1)</f>
        <v>44593</v>
      </c>
      <c r="BV118" s="113">
        <f t="shared" ref="BV118" si="1585">EDATE(BU118,1)</f>
        <v>44621</v>
      </c>
      <c r="BW118" s="113">
        <f t="shared" ref="BW118" si="1586">EDATE(BV118,1)</f>
        <v>44652</v>
      </c>
      <c r="BX118" s="113">
        <f t="shared" ref="BX118" si="1587">EDATE(BW118,1)</f>
        <v>44682</v>
      </c>
      <c r="BY118" s="113">
        <f t="shared" ref="BY118" si="1588">EDATE(BX118,1)</f>
        <v>44713</v>
      </c>
      <c r="BZ118" s="113">
        <f t="shared" ref="BZ118" si="1589">EDATE(BY118,1)</f>
        <v>44743</v>
      </c>
      <c r="CA118" s="113">
        <f t="shared" ref="CA118" si="1590">EDATE(BZ118,1)</f>
        <v>44774</v>
      </c>
      <c r="CB118" s="113">
        <f t="shared" ref="CB118" si="1591">EDATE(CA118,1)</f>
        <v>44805</v>
      </c>
      <c r="CC118" s="113">
        <f t="shared" ref="CC118" si="1592">EDATE(CB118,1)</f>
        <v>44835</v>
      </c>
      <c r="CD118" s="113">
        <f t="shared" ref="CD118" si="1593">EDATE(CC118,1)</f>
        <v>44866</v>
      </c>
      <c r="CE118" s="113">
        <f t="shared" ref="CE118" si="1594">EDATE(CD118,1)</f>
        <v>44896</v>
      </c>
      <c r="CF118" s="113">
        <f t="shared" ref="CF118" si="1595">EDATE(CE118,1)</f>
        <v>44927</v>
      </c>
      <c r="CG118" s="113">
        <f t="shared" ref="CG118" si="1596">EDATE(CF118,1)</f>
        <v>44958</v>
      </c>
      <c r="CH118" s="113">
        <f t="shared" ref="CH118" si="1597">EDATE(CG118,1)</f>
        <v>44986</v>
      </c>
      <c r="CI118" s="113">
        <f t="shared" ref="CI118" si="1598">EDATE(CH118,1)</f>
        <v>45017</v>
      </c>
      <c r="CJ118" s="113">
        <f t="shared" ref="CJ118" si="1599">EDATE(CI118,1)</f>
        <v>45047</v>
      </c>
      <c r="CK118" s="113">
        <f t="shared" ref="CK118" si="1600">EDATE(CJ118,1)</f>
        <v>45078</v>
      </c>
      <c r="CL118" s="113">
        <f t="shared" ref="CL118" si="1601">EDATE(CK118,1)</f>
        <v>45108</v>
      </c>
      <c r="CM118" s="113">
        <f t="shared" ref="CM118" si="1602">EDATE(CL118,1)</f>
        <v>45139</v>
      </c>
      <c r="CN118" s="113">
        <f t="shared" ref="CN118" si="1603">EDATE(CM118,1)</f>
        <v>45170</v>
      </c>
      <c r="CO118" s="113">
        <f t="shared" ref="CO118" si="1604">EDATE(CN118,1)</f>
        <v>45200</v>
      </c>
    </row>
    <row r="119" spans="1:93" x14ac:dyDescent="0.15">
      <c r="C119" t="s">
        <v>245</v>
      </c>
      <c r="D119" s="61">
        <f>SUM(D111:D114)/(1+$D$108)*$D$108+D115/(1+$D$109)*$D$109</f>
        <v>9103.928542024014</v>
      </c>
      <c r="E119" s="61">
        <f t="shared" ref="E119:BP119" si="1605">SUM(E111:E114)/(1+$D$108)*$D$108+E115/(1+$D$109)*$D$109</f>
        <v>9099.0857354202399</v>
      </c>
      <c r="F119" s="61">
        <f t="shared" si="1605"/>
        <v>9094.2429288164658</v>
      </c>
      <c r="G119" s="61">
        <f t="shared" si="1605"/>
        <v>9123.2997684391084</v>
      </c>
      <c r="H119" s="61">
        <f t="shared" si="1605"/>
        <v>9123.2997684391084</v>
      </c>
      <c r="I119" s="61">
        <f t="shared" si="1605"/>
        <v>9123.2997684391084</v>
      </c>
      <c r="J119" s="61">
        <f t="shared" si="1605"/>
        <v>9123.2997684391084</v>
      </c>
      <c r="K119" s="61">
        <f t="shared" si="1605"/>
        <v>9123.2997684391084</v>
      </c>
      <c r="L119" s="61">
        <f t="shared" si="1605"/>
        <v>9123.2997684391084</v>
      </c>
      <c r="M119" s="61">
        <f t="shared" si="1605"/>
        <v>9123.2997684391084</v>
      </c>
      <c r="N119" s="61">
        <f t="shared" si="1605"/>
        <v>9123.2997684391084</v>
      </c>
      <c r="O119" s="61">
        <f t="shared" si="1605"/>
        <v>9123.2997684391084</v>
      </c>
      <c r="P119" s="61">
        <f t="shared" si="1605"/>
        <v>9577.5276342195539</v>
      </c>
      <c r="Q119" s="61">
        <f t="shared" si="1605"/>
        <v>9577.5276342195539</v>
      </c>
      <c r="R119" s="61">
        <f t="shared" si="1605"/>
        <v>9577.5276342195539</v>
      </c>
      <c r="S119" s="61">
        <f t="shared" si="1605"/>
        <v>9577.5276342195539</v>
      </c>
      <c r="T119" s="61">
        <f t="shared" si="1605"/>
        <v>9577.5276342195539</v>
      </c>
      <c r="U119" s="61">
        <f t="shared" si="1605"/>
        <v>9577.5276342195539</v>
      </c>
      <c r="V119" s="61">
        <f t="shared" si="1605"/>
        <v>9577.5276342195539</v>
      </c>
      <c r="W119" s="61">
        <f t="shared" si="1605"/>
        <v>9577.5276342195539</v>
      </c>
      <c r="X119" s="61">
        <f t="shared" si="1605"/>
        <v>9577.5276342195539</v>
      </c>
      <c r="Y119" s="61">
        <f t="shared" si="1605"/>
        <v>9577.5276342195539</v>
      </c>
      <c r="Z119" s="61">
        <f t="shared" si="1605"/>
        <v>9577.5276342195539</v>
      </c>
      <c r="AA119" s="61">
        <f t="shared" si="1605"/>
        <v>9577.5276342195539</v>
      </c>
      <c r="AB119" s="61">
        <f t="shared" si="1605"/>
        <v>10528.297070518873</v>
      </c>
      <c r="AC119" s="61">
        <f t="shared" si="1605"/>
        <v>10528.297070518873</v>
      </c>
      <c r="AD119" s="61">
        <f t="shared" si="1605"/>
        <v>10528.297070518873</v>
      </c>
      <c r="AE119" s="61">
        <f t="shared" si="1605"/>
        <v>10528.297070518873</v>
      </c>
      <c r="AF119" s="61">
        <f t="shared" si="1605"/>
        <v>10528.297070518873</v>
      </c>
      <c r="AG119" s="61">
        <f t="shared" si="1605"/>
        <v>0</v>
      </c>
      <c r="AH119" s="61">
        <f t="shared" si="1605"/>
        <v>0</v>
      </c>
      <c r="AI119" s="61">
        <f t="shared" si="1605"/>
        <v>0</v>
      </c>
      <c r="AJ119" s="61">
        <f t="shared" si="1605"/>
        <v>0</v>
      </c>
      <c r="AK119" s="61">
        <f t="shared" si="1605"/>
        <v>0</v>
      </c>
      <c r="AL119" s="61">
        <f t="shared" si="1605"/>
        <v>0</v>
      </c>
      <c r="AM119" s="61">
        <f t="shared" si="1605"/>
        <v>0</v>
      </c>
      <c r="AN119" s="61">
        <f t="shared" si="1605"/>
        <v>0</v>
      </c>
      <c r="AO119" s="61">
        <f t="shared" si="1605"/>
        <v>0</v>
      </c>
      <c r="AP119" s="61">
        <f t="shared" si="1605"/>
        <v>0</v>
      </c>
      <c r="AQ119" s="61">
        <f t="shared" si="1605"/>
        <v>0</v>
      </c>
      <c r="AR119" s="61">
        <f t="shared" si="1605"/>
        <v>0</v>
      </c>
      <c r="AS119" s="61">
        <f t="shared" si="1605"/>
        <v>0</v>
      </c>
      <c r="AT119" s="61">
        <f t="shared" si="1605"/>
        <v>0</v>
      </c>
      <c r="AU119" s="61">
        <f t="shared" si="1605"/>
        <v>0</v>
      </c>
      <c r="AV119" s="61">
        <f t="shared" si="1605"/>
        <v>0</v>
      </c>
      <c r="AW119" s="61">
        <f t="shared" si="1605"/>
        <v>0</v>
      </c>
      <c r="AX119" s="61">
        <f t="shared" si="1605"/>
        <v>0</v>
      </c>
      <c r="AY119" s="61">
        <f t="shared" si="1605"/>
        <v>0</v>
      </c>
      <c r="AZ119" s="61">
        <f t="shared" si="1605"/>
        <v>0</v>
      </c>
      <c r="BA119" s="61">
        <f t="shared" si="1605"/>
        <v>0</v>
      </c>
      <c r="BB119" s="61">
        <f t="shared" si="1605"/>
        <v>0</v>
      </c>
      <c r="BC119" s="61">
        <f t="shared" si="1605"/>
        <v>0</v>
      </c>
      <c r="BD119" s="61">
        <f t="shared" si="1605"/>
        <v>0</v>
      </c>
      <c r="BE119" s="61">
        <f t="shared" si="1605"/>
        <v>0</v>
      </c>
      <c r="BF119" s="61">
        <f t="shared" si="1605"/>
        <v>0</v>
      </c>
      <c r="BG119" s="61">
        <f t="shared" si="1605"/>
        <v>0</v>
      </c>
      <c r="BH119" s="61">
        <f t="shared" si="1605"/>
        <v>0</v>
      </c>
      <c r="BI119" s="61">
        <f t="shared" si="1605"/>
        <v>0</v>
      </c>
      <c r="BJ119" s="61">
        <f t="shared" si="1605"/>
        <v>0</v>
      </c>
      <c r="BK119" s="61">
        <f t="shared" si="1605"/>
        <v>0</v>
      </c>
      <c r="BL119" s="61">
        <f t="shared" si="1605"/>
        <v>0</v>
      </c>
      <c r="BM119" s="61">
        <f t="shared" si="1605"/>
        <v>0</v>
      </c>
      <c r="BN119" s="61">
        <f t="shared" si="1605"/>
        <v>0</v>
      </c>
      <c r="BO119" s="61">
        <f t="shared" si="1605"/>
        <v>0</v>
      </c>
      <c r="BP119" s="61">
        <f t="shared" si="1605"/>
        <v>0</v>
      </c>
      <c r="BQ119" s="61">
        <f t="shared" ref="BQ119:CO119" si="1606">SUM(BQ111:BQ114)/(1+$D$108)*$D$108+BQ115/(1+$D$109)*$D$109</f>
        <v>0</v>
      </c>
      <c r="BR119" s="61">
        <f t="shared" si="1606"/>
        <v>0</v>
      </c>
      <c r="BS119" s="61">
        <f t="shared" si="1606"/>
        <v>0</v>
      </c>
      <c r="BT119" s="61">
        <f t="shared" si="1606"/>
        <v>0</v>
      </c>
      <c r="BU119" s="61">
        <f t="shared" si="1606"/>
        <v>0</v>
      </c>
      <c r="BV119" s="61">
        <f t="shared" si="1606"/>
        <v>0</v>
      </c>
      <c r="BW119" s="61">
        <f t="shared" si="1606"/>
        <v>0</v>
      </c>
      <c r="BX119" s="61">
        <f t="shared" si="1606"/>
        <v>0</v>
      </c>
      <c r="BY119" s="61">
        <f t="shared" si="1606"/>
        <v>0</v>
      </c>
      <c r="BZ119" s="61">
        <f t="shared" si="1606"/>
        <v>0</v>
      </c>
      <c r="CA119" s="61">
        <f t="shared" si="1606"/>
        <v>0</v>
      </c>
      <c r="CB119" s="61">
        <f t="shared" si="1606"/>
        <v>0</v>
      </c>
      <c r="CC119" s="61">
        <f t="shared" si="1606"/>
        <v>0</v>
      </c>
      <c r="CD119" s="61">
        <f t="shared" si="1606"/>
        <v>0</v>
      </c>
      <c r="CE119" s="61">
        <f t="shared" si="1606"/>
        <v>0</v>
      </c>
      <c r="CF119" s="61">
        <f t="shared" si="1606"/>
        <v>0</v>
      </c>
      <c r="CG119" s="61">
        <f t="shared" si="1606"/>
        <v>0</v>
      </c>
      <c r="CH119" s="61">
        <f t="shared" si="1606"/>
        <v>0</v>
      </c>
      <c r="CI119" s="61">
        <f t="shared" si="1606"/>
        <v>0</v>
      </c>
      <c r="CJ119" s="61">
        <f t="shared" si="1606"/>
        <v>0</v>
      </c>
      <c r="CK119" s="61">
        <f t="shared" si="1606"/>
        <v>0</v>
      </c>
      <c r="CL119" s="61">
        <f t="shared" si="1606"/>
        <v>0</v>
      </c>
      <c r="CM119" s="61">
        <f t="shared" si="1606"/>
        <v>0</v>
      </c>
      <c r="CN119" s="61">
        <f t="shared" si="1606"/>
        <v>0</v>
      </c>
      <c r="CO119" s="61">
        <f t="shared" si="1606"/>
        <v>0</v>
      </c>
    </row>
    <row r="121" spans="1:93" x14ac:dyDescent="0.15">
      <c r="A121" s="167" t="s">
        <v>378</v>
      </c>
      <c r="B121" t="s">
        <v>153</v>
      </c>
      <c r="C121" t="s">
        <v>212</v>
      </c>
      <c r="D121" s="104">
        <v>42491</v>
      </c>
    </row>
    <row r="122" spans="1:93" x14ac:dyDescent="0.15">
      <c r="C122" t="s">
        <v>237</v>
      </c>
      <c r="D122" s="104">
        <v>42979</v>
      </c>
    </row>
    <row r="123" spans="1:93" x14ac:dyDescent="0.15">
      <c r="C123" t="s">
        <v>250</v>
      </c>
      <c r="D123" s="6">
        <v>2342525425</v>
      </c>
    </row>
    <row r="124" spans="1:93" x14ac:dyDescent="0.15">
      <c r="C124" s="2" t="s">
        <v>183</v>
      </c>
      <c r="D124" s="113">
        <f>D121</f>
        <v>42491</v>
      </c>
      <c r="E124" s="113">
        <f>EDATE(D124,1)</f>
        <v>42522</v>
      </c>
      <c r="F124" s="113">
        <f t="shared" ref="F124" si="1607">EDATE(E124,1)</f>
        <v>42552</v>
      </c>
      <c r="G124" s="113">
        <f t="shared" ref="G124" si="1608">EDATE(F124,1)</f>
        <v>42583</v>
      </c>
      <c r="H124" s="113">
        <f t="shared" ref="H124" si="1609">EDATE(G124,1)</f>
        <v>42614</v>
      </c>
      <c r="I124" s="113">
        <f t="shared" ref="I124" si="1610">EDATE(H124,1)</f>
        <v>42644</v>
      </c>
      <c r="J124" s="113">
        <f t="shared" ref="J124" si="1611">EDATE(I124,1)</f>
        <v>42675</v>
      </c>
      <c r="K124" s="113">
        <f t="shared" ref="K124" si="1612">EDATE(J124,1)</f>
        <v>42705</v>
      </c>
      <c r="L124" s="113">
        <f t="shared" ref="L124" si="1613">EDATE(K124,1)</f>
        <v>42736</v>
      </c>
      <c r="M124" s="113">
        <f t="shared" ref="M124" si="1614">EDATE(L124,1)</f>
        <v>42767</v>
      </c>
      <c r="N124" s="113">
        <f t="shared" ref="N124" si="1615">EDATE(M124,1)</f>
        <v>42795</v>
      </c>
      <c r="O124" s="113">
        <f t="shared" ref="O124" si="1616">EDATE(N124,1)</f>
        <v>42826</v>
      </c>
      <c r="P124" s="113">
        <f t="shared" ref="P124" si="1617">EDATE(O124,1)</f>
        <v>42856</v>
      </c>
      <c r="Q124" s="113">
        <f t="shared" ref="Q124" si="1618">EDATE(P124,1)</f>
        <v>42887</v>
      </c>
      <c r="R124" s="113">
        <f t="shared" ref="R124" si="1619">EDATE(Q124,1)</f>
        <v>42917</v>
      </c>
      <c r="S124" s="113">
        <f t="shared" ref="S124" si="1620">EDATE(R124,1)</f>
        <v>42948</v>
      </c>
      <c r="T124" s="113">
        <f t="shared" ref="T124" si="1621">EDATE(S124,1)</f>
        <v>42979</v>
      </c>
      <c r="U124" s="113">
        <f t="shared" ref="U124" si="1622">EDATE(T124,1)</f>
        <v>43009</v>
      </c>
      <c r="V124" s="113">
        <f t="shared" ref="V124" si="1623">EDATE(U124,1)</f>
        <v>43040</v>
      </c>
      <c r="W124" s="113">
        <f t="shared" ref="W124" si="1624">EDATE(V124,1)</f>
        <v>43070</v>
      </c>
      <c r="X124" s="113">
        <f t="shared" ref="X124" si="1625">EDATE(W124,1)</f>
        <v>43101</v>
      </c>
      <c r="Y124" s="113">
        <f t="shared" ref="Y124" si="1626">EDATE(X124,1)</f>
        <v>43132</v>
      </c>
      <c r="Z124" s="113">
        <f t="shared" ref="Z124" si="1627">EDATE(Y124,1)</f>
        <v>43160</v>
      </c>
      <c r="AA124" s="113">
        <f t="shared" ref="AA124" si="1628">EDATE(Z124,1)</f>
        <v>43191</v>
      </c>
      <c r="AB124" s="113">
        <f t="shared" ref="AB124" si="1629">EDATE(AA124,1)</f>
        <v>43221</v>
      </c>
      <c r="AC124" s="113">
        <f t="shared" ref="AC124" si="1630">EDATE(AB124,1)</f>
        <v>43252</v>
      </c>
      <c r="AD124" s="113">
        <f t="shared" ref="AD124" si="1631">EDATE(AC124,1)</f>
        <v>43282</v>
      </c>
      <c r="AE124" s="113">
        <f t="shared" ref="AE124" si="1632">EDATE(AD124,1)</f>
        <v>43313</v>
      </c>
      <c r="AF124" s="113">
        <f t="shared" ref="AF124" si="1633">EDATE(AE124,1)</f>
        <v>43344</v>
      </c>
      <c r="AG124" s="113">
        <f t="shared" ref="AG124" si="1634">EDATE(AF124,1)</f>
        <v>43374</v>
      </c>
      <c r="AH124" s="113">
        <f t="shared" ref="AH124" si="1635">EDATE(AG124,1)</f>
        <v>43405</v>
      </c>
      <c r="AI124" s="113">
        <f t="shared" ref="AI124" si="1636">EDATE(AH124,1)</f>
        <v>43435</v>
      </c>
      <c r="AJ124" s="113">
        <f t="shared" ref="AJ124" si="1637">EDATE(AI124,1)</f>
        <v>43466</v>
      </c>
      <c r="AK124" s="113">
        <f t="shared" ref="AK124" si="1638">EDATE(AJ124,1)</f>
        <v>43497</v>
      </c>
      <c r="AL124" s="113">
        <f t="shared" ref="AL124" si="1639">EDATE(AK124,1)</f>
        <v>43525</v>
      </c>
      <c r="AM124" s="113">
        <f t="shared" ref="AM124" si="1640">EDATE(AL124,1)</f>
        <v>43556</v>
      </c>
      <c r="AN124" s="113">
        <f t="shared" ref="AN124" si="1641">EDATE(AM124,1)</f>
        <v>43586</v>
      </c>
      <c r="AO124" s="113">
        <f t="shared" ref="AO124" si="1642">EDATE(AN124,1)</f>
        <v>43617</v>
      </c>
      <c r="AP124" s="113">
        <f t="shared" ref="AP124" si="1643">EDATE(AO124,1)</f>
        <v>43647</v>
      </c>
      <c r="AQ124" s="113">
        <f t="shared" ref="AQ124" si="1644">EDATE(AP124,1)</f>
        <v>43678</v>
      </c>
      <c r="AR124" s="113">
        <f t="shared" ref="AR124" si="1645">EDATE(AQ124,1)</f>
        <v>43709</v>
      </c>
      <c r="AS124" s="113">
        <f t="shared" ref="AS124" si="1646">EDATE(AR124,1)</f>
        <v>43739</v>
      </c>
      <c r="AT124" s="113">
        <f t="shared" ref="AT124" si="1647">EDATE(AS124,1)</f>
        <v>43770</v>
      </c>
      <c r="AU124" s="113">
        <f t="shared" ref="AU124" si="1648">EDATE(AT124,1)</f>
        <v>43800</v>
      </c>
      <c r="AV124" s="113">
        <f t="shared" ref="AV124" si="1649">EDATE(AU124,1)</f>
        <v>43831</v>
      </c>
      <c r="AW124" s="113">
        <f t="shared" ref="AW124" si="1650">EDATE(AV124,1)</f>
        <v>43862</v>
      </c>
      <c r="AX124" s="113">
        <f t="shared" ref="AX124" si="1651">EDATE(AW124,1)</f>
        <v>43891</v>
      </c>
      <c r="AY124" s="113">
        <f t="shared" ref="AY124" si="1652">EDATE(AX124,1)</f>
        <v>43922</v>
      </c>
      <c r="AZ124" s="113">
        <f t="shared" ref="AZ124" si="1653">EDATE(AY124,1)</f>
        <v>43952</v>
      </c>
      <c r="BA124" s="113">
        <f t="shared" ref="BA124" si="1654">EDATE(AZ124,1)</f>
        <v>43983</v>
      </c>
      <c r="BB124" s="113">
        <f t="shared" ref="BB124" si="1655">EDATE(BA124,1)</f>
        <v>44013</v>
      </c>
      <c r="BC124" s="113">
        <f t="shared" ref="BC124" si="1656">EDATE(BB124,1)</f>
        <v>44044</v>
      </c>
      <c r="BD124" s="113">
        <f t="shared" ref="BD124" si="1657">EDATE(BC124,1)</f>
        <v>44075</v>
      </c>
      <c r="BE124" s="113">
        <f t="shared" ref="BE124" si="1658">EDATE(BD124,1)</f>
        <v>44105</v>
      </c>
      <c r="BF124" s="113">
        <f t="shared" ref="BF124" si="1659">EDATE(BE124,1)</f>
        <v>44136</v>
      </c>
      <c r="BG124" s="113">
        <f t="shared" ref="BG124" si="1660">EDATE(BF124,1)</f>
        <v>44166</v>
      </c>
      <c r="BH124" s="113">
        <f t="shared" ref="BH124" si="1661">EDATE(BG124,1)</f>
        <v>44197</v>
      </c>
      <c r="BI124" s="113">
        <f t="shared" ref="BI124" si="1662">EDATE(BH124,1)</f>
        <v>44228</v>
      </c>
      <c r="BJ124" s="113">
        <f t="shared" ref="BJ124" si="1663">EDATE(BI124,1)</f>
        <v>44256</v>
      </c>
      <c r="BK124" s="113">
        <f t="shared" ref="BK124" si="1664">EDATE(BJ124,1)</f>
        <v>44287</v>
      </c>
      <c r="BL124" s="113">
        <f t="shared" ref="BL124" si="1665">EDATE(BK124,1)</f>
        <v>44317</v>
      </c>
      <c r="BM124" s="113">
        <f t="shared" ref="BM124" si="1666">EDATE(BL124,1)</f>
        <v>44348</v>
      </c>
      <c r="BN124" s="113">
        <f t="shared" ref="BN124" si="1667">EDATE(BM124,1)</f>
        <v>44378</v>
      </c>
      <c r="BO124" s="113">
        <f t="shared" ref="BO124" si="1668">EDATE(BN124,1)</f>
        <v>44409</v>
      </c>
      <c r="BP124" s="113">
        <f t="shared" ref="BP124" si="1669">EDATE(BO124,1)</f>
        <v>44440</v>
      </c>
      <c r="BQ124" s="113">
        <f t="shared" ref="BQ124" si="1670">EDATE(BP124,1)</f>
        <v>44470</v>
      </c>
      <c r="BR124" s="113">
        <f t="shared" ref="BR124" si="1671">EDATE(BQ124,1)</f>
        <v>44501</v>
      </c>
      <c r="BS124" s="113">
        <f t="shared" ref="BS124" si="1672">EDATE(BR124,1)</f>
        <v>44531</v>
      </c>
      <c r="BT124" s="113">
        <f t="shared" ref="BT124" si="1673">EDATE(BS124,1)</f>
        <v>44562</v>
      </c>
      <c r="BU124" s="113">
        <f t="shared" ref="BU124" si="1674">EDATE(BT124,1)</f>
        <v>44593</v>
      </c>
      <c r="BV124" s="113">
        <f t="shared" ref="BV124" si="1675">EDATE(BU124,1)</f>
        <v>44621</v>
      </c>
      <c r="BW124" s="113">
        <f t="shared" ref="BW124" si="1676">EDATE(BV124,1)</f>
        <v>44652</v>
      </c>
      <c r="BX124" s="113">
        <f t="shared" ref="BX124" si="1677">EDATE(BW124,1)</f>
        <v>44682</v>
      </c>
      <c r="BY124" s="113">
        <f t="shared" ref="BY124" si="1678">EDATE(BX124,1)</f>
        <v>44713</v>
      </c>
      <c r="BZ124" s="113">
        <f t="shared" ref="BZ124" si="1679">EDATE(BY124,1)</f>
        <v>44743</v>
      </c>
      <c r="CA124" s="113">
        <f t="shared" ref="CA124" si="1680">EDATE(BZ124,1)</f>
        <v>44774</v>
      </c>
      <c r="CB124" s="113">
        <f t="shared" ref="CB124" si="1681">EDATE(CA124,1)</f>
        <v>44805</v>
      </c>
      <c r="CC124" s="113">
        <f t="shared" ref="CC124" si="1682">EDATE(CB124,1)</f>
        <v>44835</v>
      </c>
      <c r="CD124" s="113">
        <f t="shared" ref="CD124" si="1683">EDATE(CC124,1)</f>
        <v>44866</v>
      </c>
      <c r="CE124" s="113">
        <f t="shared" ref="CE124" si="1684">EDATE(CD124,1)</f>
        <v>44896</v>
      </c>
      <c r="CF124" s="113">
        <f t="shared" ref="CF124" si="1685">EDATE(CE124,1)</f>
        <v>44927</v>
      </c>
      <c r="CG124" s="113">
        <f t="shared" ref="CG124" si="1686">EDATE(CF124,1)</f>
        <v>44958</v>
      </c>
      <c r="CH124" s="113">
        <f t="shared" ref="CH124" si="1687">EDATE(CG124,1)</f>
        <v>44986</v>
      </c>
      <c r="CI124" s="113">
        <f t="shared" ref="CI124" si="1688">EDATE(CH124,1)</f>
        <v>45017</v>
      </c>
      <c r="CJ124" s="113">
        <f t="shared" ref="CJ124" si="1689">EDATE(CI124,1)</f>
        <v>45047</v>
      </c>
      <c r="CK124" s="113">
        <f t="shared" ref="CK124" si="1690">EDATE(CJ124,1)</f>
        <v>45078</v>
      </c>
      <c r="CL124" s="113">
        <f t="shared" ref="CL124" si="1691">EDATE(CK124,1)</f>
        <v>45108</v>
      </c>
      <c r="CM124" s="113">
        <f t="shared" ref="CM124" si="1692">EDATE(CL124,1)</f>
        <v>45139</v>
      </c>
      <c r="CN124" s="113">
        <f t="shared" ref="CN124" si="1693">EDATE(CM124,1)</f>
        <v>45170</v>
      </c>
      <c r="CO124" s="113">
        <f t="shared" ref="CO124" si="1694">EDATE(CN124,1)</f>
        <v>45200</v>
      </c>
    </row>
    <row r="125" spans="1:93" x14ac:dyDescent="0.15">
      <c r="C125" t="s">
        <v>48</v>
      </c>
      <c r="D125" s="122">
        <v>1500</v>
      </c>
      <c r="E125" s="122">
        <v>1500</v>
      </c>
      <c r="F125" s="122">
        <v>1500</v>
      </c>
      <c r="G125" s="122">
        <v>1500</v>
      </c>
      <c r="H125" s="122">
        <v>1500</v>
      </c>
      <c r="I125" s="122">
        <v>1500</v>
      </c>
      <c r="J125" s="122">
        <v>1500</v>
      </c>
      <c r="K125" s="122">
        <v>1500</v>
      </c>
      <c r="L125" s="122">
        <v>1000</v>
      </c>
      <c r="M125" s="122">
        <v>1000</v>
      </c>
      <c r="N125" s="122">
        <v>1000</v>
      </c>
      <c r="O125" s="122">
        <v>1000</v>
      </c>
      <c r="P125" s="122">
        <v>1000</v>
      </c>
      <c r="Q125" s="122">
        <v>1000</v>
      </c>
      <c r="R125" s="122">
        <v>1000</v>
      </c>
      <c r="S125" s="122">
        <v>1000</v>
      </c>
      <c r="T125" s="122">
        <v>1000</v>
      </c>
      <c r="U125" s="122">
        <v>1000</v>
      </c>
      <c r="V125" s="122">
        <v>1000</v>
      </c>
      <c r="W125" s="122">
        <v>1000</v>
      </c>
      <c r="X125" s="122">
        <v>1000</v>
      </c>
      <c r="Y125" s="122">
        <v>1000</v>
      </c>
      <c r="Z125" s="122">
        <v>1000</v>
      </c>
      <c r="AA125" s="122">
        <v>1000</v>
      </c>
      <c r="AB125" s="122">
        <v>1000</v>
      </c>
      <c r="AC125" s="122">
        <v>1000</v>
      </c>
      <c r="AD125" s="122">
        <v>1000</v>
      </c>
      <c r="AE125" s="122">
        <v>1000</v>
      </c>
      <c r="AF125" s="122">
        <v>1000</v>
      </c>
      <c r="AG125" s="122">
        <v>1000</v>
      </c>
      <c r="AH125" s="122">
        <v>1000</v>
      </c>
      <c r="AI125" s="122">
        <v>1000</v>
      </c>
      <c r="AJ125" s="122">
        <v>1000</v>
      </c>
      <c r="AK125" s="122">
        <v>1000</v>
      </c>
      <c r="AL125" s="122">
        <v>1000</v>
      </c>
      <c r="AM125" s="122">
        <v>1000</v>
      </c>
      <c r="AN125" s="122">
        <v>1000</v>
      </c>
      <c r="AO125" s="122">
        <v>1000</v>
      </c>
      <c r="AP125" s="122">
        <v>1000</v>
      </c>
      <c r="AQ125" s="122">
        <v>1000</v>
      </c>
      <c r="AR125" s="122">
        <v>1000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  <c r="BR125" s="122">
        <v>0</v>
      </c>
      <c r="BS125" s="122">
        <v>0</v>
      </c>
      <c r="BT125" s="122">
        <v>0</v>
      </c>
      <c r="BU125" s="122">
        <v>0</v>
      </c>
      <c r="BV125" s="122">
        <v>0</v>
      </c>
      <c r="BW125" s="122">
        <v>0</v>
      </c>
      <c r="BX125" s="122">
        <v>0</v>
      </c>
      <c r="BY125" s="122">
        <v>0</v>
      </c>
      <c r="BZ125" s="122">
        <v>0</v>
      </c>
      <c r="CA125" s="122">
        <v>0</v>
      </c>
      <c r="CB125" s="122">
        <v>0</v>
      </c>
      <c r="CC125" s="122">
        <v>0</v>
      </c>
      <c r="CD125" s="122">
        <v>0</v>
      </c>
      <c r="CE125" s="122">
        <v>0</v>
      </c>
      <c r="CF125" s="122">
        <v>0</v>
      </c>
      <c r="CG125" s="122">
        <v>0</v>
      </c>
      <c r="CH125" s="122">
        <v>0</v>
      </c>
      <c r="CI125" s="122">
        <v>0</v>
      </c>
      <c r="CJ125" s="122">
        <v>0</v>
      </c>
      <c r="CK125" s="122">
        <v>0</v>
      </c>
      <c r="CL125" s="122">
        <v>0</v>
      </c>
      <c r="CM125" s="122">
        <v>0</v>
      </c>
      <c r="CN125" s="122">
        <v>0</v>
      </c>
      <c r="CO125" s="122">
        <v>0</v>
      </c>
    </row>
    <row r="127" spans="1:93" x14ac:dyDescent="0.15">
      <c r="B127" t="s">
        <v>152</v>
      </c>
      <c r="C127" t="s">
        <v>253</v>
      </c>
      <c r="D127" s="5">
        <f>SUM($D$125:D125)+$D$123</f>
        <v>2342526925</v>
      </c>
      <c r="E127" s="5">
        <f>SUM($D$125:E125)+$D$123</f>
        <v>2342528425</v>
      </c>
      <c r="F127" s="5">
        <f>SUM($D$125:F125)+$D$123</f>
        <v>2342529925</v>
      </c>
      <c r="G127" s="5">
        <f>SUM($D$125:G125)+$D$123</f>
        <v>2342531425</v>
      </c>
      <c r="H127" s="5">
        <f>SUM($D$125:H125)+$D$123</f>
        <v>2342532925</v>
      </c>
      <c r="I127" s="5">
        <f>SUM($D$125:I125)+$D$123</f>
        <v>2342534425</v>
      </c>
      <c r="J127" s="5">
        <f>SUM($D$125:J125)+$D$123</f>
        <v>2342535925</v>
      </c>
      <c r="K127" s="5">
        <f>SUM($D$125:K125)+$D$123</f>
        <v>2342537425</v>
      </c>
      <c r="L127" s="5">
        <f>SUM($D$125:L125)+$D$123</f>
        <v>2342538425</v>
      </c>
      <c r="M127" s="5">
        <f>SUM($D$125:M125)+$D$123</f>
        <v>2342539425</v>
      </c>
      <c r="N127" s="5">
        <f>SUM($D$125:N125)+$D$123</f>
        <v>2342540425</v>
      </c>
      <c r="O127" s="5">
        <f>SUM($D$125:O125)+$D$123</f>
        <v>2342541425</v>
      </c>
      <c r="P127" s="5">
        <f>SUM($D$125:P125)+$D$123</f>
        <v>2342542425</v>
      </c>
      <c r="Q127" s="5">
        <f>SUM($D$125:Q125)+$D$123</f>
        <v>2342543425</v>
      </c>
      <c r="R127" s="5">
        <f>SUM($D$125:R125)+$D$123</f>
        <v>2342544425</v>
      </c>
      <c r="S127" s="5">
        <f>SUM($D$125:S125)+$D$123</f>
        <v>2342545425</v>
      </c>
      <c r="T127" s="5">
        <f>SUM($D$125:T125)+$D$123</f>
        <v>2342546425</v>
      </c>
      <c r="U127" s="5">
        <f>SUM($D$125:U125)+$D$123</f>
        <v>2342547425</v>
      </c>
      <c r="V127" s="5">
        <f>SUM($D$125:V125)+$D$123</f>
        <v>2342548425</v>
      </c>
      <c r="W127" s="5">
        <f>SUM($D$125:W125)+$D$123</f>
        <v>2342549425</v>
      </c>
      <c r="X127" s="5">
        <f>SUM($D$125:X125)+$D$123</f>
        <v>2342550425</v>
      </c>
      <c r="Y127" s="5">
        <f>SUM($D$125:Y125)+$D$123</f>
        <v>2342551425</v>
      </c>
      <c r="Z127" s="5">
        <f>SUM($D$125:Z125)+$D$123</f>
        <v>2342552425</v>
      </c>
      <c r="AA127" s="5">
        <f>SUM($D$125:AA125)+$D$123</f>
        <v>2342553425</v>
      </c>
      <c r="AB127" s="5">
        <f>SUM($D$125:AB125)+$D$123</f>
        <v>2342554425</v>
      </c>
      <c r="AC127" s="5">
        <f>SUM($D$125:AC125)+$D$123</f>
        <v>2342555425</v>
      </c>
      <c r="AD127" s="5">
        <f>SUM($D$125:AD125)+$D$123</f>
        <v>2342556425</v>
      </c>
      <c r="AE127" s="5">
        <f>SUM($D$125:AE125)+$D$123</f>
        <v>2342557425</v>
      </c>
      <c r="AF127" s="5">
        <f>SUM($D$125:AF125)+$D$123</f>
        <v>2342558425</v>
      </c>
      <c r="AG127" s="5">
        <f>SUM($D$125:AG125)+$D$123</f>
        <v>2342559425</v>
      </c>
      <c r="AH127" s="5">
        <f>SUM($D$125:AH125)+$D$123</f>
        <v>2342560425</v>
      </c>
      <c r="AI127" s="5">
        <f>SUM($D$125:AI125)+$D$123</f>
        <v>2342561425</v>
      </c>
      <c r="AJ127" s="5">
        <f>SUM($D$125:AJ125)+$D$123</f>
        <v>2342562425</v>
      </c>
      <c r="AK127" s="5">
        <f>SUM($D$125:AK125)+$D$123</f>
        <v>2342563425</v>
      </c>
      <c r="AL127" s="5">
        <f>SUM($D$125:AL125)+$D$123</f>
        <v>2342564425</v>
      </c>
      <c r="AM127" s="5">
        <f>SUM($D$125:AM125)+$D$123</f>
        <v>2342565425</v>
      </c>
      <c r="AN127" s="5">
        <f>SUM($D$125:AN125)+$D$123</f>
        <v>2342566425</v>
      </c>
      <c r="AO127" s="5">
        <f>SUM($D$125:AO125)+$D$123</f>
        <v>2342567425</v>
      </c>
      <c r="AP127" s="5">
        <f>SUM($D$125:AP125)+$D$123</f>
        <v>2342568425</v>
      </c>
      <c r="AQ127" s="5">
        <f>SUM($D$125:AQ125)+$D$123</f>
        <v>2342569425</v>
      </c>
      <c r="AR127" s="5">
        <f>SUM($D$125:AR125)+$D$123</f>
        <v>2342570425</v>
      </c>
      <c r="AS127" s="5">
        <f>SUM($D$125:AS125)+$D$123</f>
        <v>2342570425</v>
      </c>
      <c r="AT127" s="5">
        <f>SUM($D$125:AT125)+$D$123</f>
        <v>2342570425</v>
      </c>
      <c r="AU127" s="5">
        <f>SUM($D$125:AU125)+$D$123</f>
        <v>2342570425</v>
      </c>
      <c r="AV127" s="5">
        <f>SUM($D$125:AV125)+$D$123</f>
        <v>2342570425</v>
      </c>
      <c r="AW127" s="5">
        <f>SUM($D$125:AW125)+$D$123</f>
        <v>2342570425</v>
      </c>
      <c r="AX127" s="5">
        <f>SUM($D$125:AX125)+$D$123</f>
        <v>2342570425</v>
      </c>
      <c r="AY127" s="5">
        <f>SUM($D$125:AY125)+$D$123</f>
        <v>2342570425</v>
      </c>
      <c r="AZ127" s="5">
        <f>SUM($D$125:AZ125)+$D$123</f>
        <v>2342570425</v>
      </c>
      <c r="BA127" s="5">
        <f>SUM($D$125:BA125)+$D$123</f>
        <v>2342570425</v>
      </c>
      <c r="BB127" s="5">
        <f>SUM($D$125:BB125)+$D$123</f>
        <v>2342570425</v>
      </c>
      <c r="BC127" s="5">
        <f>SUM($D$125:BC125)+$D$123</f>
        <v>2342570425</v>
      </c>
      <c r="BD127" s="5">
        <f>SUM($D$125:BD125)+$D$123</f>
        <v>2342570425</v>
      </c>
      <c r="BE127" s="5">
        <f>SUM($D$125:BE125)+$D$123</f>
        <v>2342570425</v>
      </c>
      <c r="BF127" s="5">
        <f>SUM($D$125:BF125)+$D$123</f>
        <v>2342570425</v>
      </c>
      <c r="BG127" s="5">
        <f>SUM($D$125:BG125)+$D$123</f>
        <v>2342570425</v>
      </c>
      <c r="BH127" s="5">
        <f>SUM($D$125:BH125)+$D$123</f>
        <v>2342570425</v>
      </c>
      <c r="BI127" s="5">
        <f>SUM($D$125:BI125)+$D$123</f>
        <v>2342570425</v>
      </c>
      <c r="BJ127" s="5">
        <f>SUM($D$125:BJ125)+$D$123</f>
        <v>2342570425</v>
      </c>
      <c r="BK127" s="5">
        <f>SUM($D$125:BK125)+$D$123</f>
        <v>2342570425</v>
      </c>
      <c r="BL127" s="5">
        <f>SUM($D$125:BL125)+$D$123</f>
        <v>2342570425</v>
      </c>
      <c r="BM127" s="5">
        <f>SUM($D$125:BM125)+$D$123</f>
        <v>2342570425</v>
      </c>
      <c r="BN127" s="5">
        <f>SUM($D$125:BN125)+$D$123</f>
        <v>2342570425</v>
      </c>
      <c r="BO127" s="5">
        <f>SUM($D$125:BO125)+$D$123</f>
        <v>2342570425</v>
      </c>
      <c r="BP127" s="5">
        <f>SUM($D$125:BP125)+$D$123</f>
        <v>2342570425</v>
      </c>
      <c r="BQ127" s="5">
        <f>SUM($D$125:BQ125)+$D$123</f>
        <v>2342570425</v>
      </c>
      <c r="BR127" s="5">
        <f>SUM($D$125:BR125)+$D$123</f>
        <v>2342570425</v>
      </c>
      <c r="BS127" s="5">
        <f>SUM($D$125:BS125)+$D$123</f>
        <v>2342570425</v>
      </c>
      <c r="BT127" s="5">
        <f>SUM($D$125:BT125)+$D$123</f>
        <v>2342570425</v>
      </c>
      <c r="BU127" s="5">
        <f>SUM($D$125:BU125)+$D$123</f>
        <v>2342570425</v>
      </c>
      <c r="BV127" s="5">
        <f>SUM($D$125:BV125)+$D$123</f>
        <v>2342570425</v>
      </c>
      <c r="BW127" s="5">
        <f>SUM($D$125:BW125)+$D$123</f>
        <v>2342570425</v>
      </c>
      <c r="BX127" s="5">
        <f>SUM($D$125:BX125)+$D$123</f>
        <v>2342570425</v>
      </c>
      <c r="BY127" s="5">
        <f>SUM($D$125:BY125)+$D$123</f>
        <v>2342570425</v>
      </c>
      <c r="BZ127" s="5">
        <f>SUM($D$125:BZ125)+$D$123</f>
        <v>2342570425</v>
      </c>
      <c r="CA127" s="5">
        <f>SUM($D$125:CA125)+$D$123</f>
        <v>2342570425</v>
      </c>
      <c r="CB127" s="5">
        <f>SUM($D$125:CB125)+$D$123</f>
        <v>2342570425</v>
      </c>
      <c r="CC127" s="5">
        <f>SUM($D$125:CC125)+$D$123</f>
        <v>2342570425</v>
      </c>
      <c r="CD127" s="5">
        <f>SUM($D$125:CD125)+$D$123</f>
        <v>2342570425</v>
      </c>
      <c r="CE127" s="5">
        <f>SUM($D$125:CE125)+$D$123</f>
        <v>2342570425</v>
      </c>
      <c r="CF127" s="5">
        <f>SUM($D$125:CF125)+$D$123</f>
        <v>2342570425</v>
      </c>
      <c r="CG127" s="5">
        <f>SUM($D$125:CG125)+$D$123</f>
        <v>2342570425</v>
      </c>
      <c r="CH127" s="5">
        <f>SUM($D$125:CH125)+$D$123</f>
        <v>2342570425</v>
      </c>
      <c r="CI127" s="5">
        <f>SUM($D$125:CI125)+$D$123</f>
        <v>2342570425</v>
      </c>
      <c r="CJ127" s="5">
        <f>SUM($D$125:CJ125)+$D$123</f>
        <v>2342570425</v>
      </c>
      <c r="CK127" s="5">
        <f>SUM($D$125:CK125)+$D$123</f>
        <v>2342570425</v>
      </c>
      <c r="CL127" s="5">
        <f>SUM($D$125:CL125)+$D$123</f>
        <v>2342570425</v>
      </c>
      <c r="CM127" s="5">
        <f>SUM($D$125:CM125)+$D$123</f>
        <v>2342570425</v>
      </c>
      <c r="CN127" s="5">
        <f>SUM($D$125:CN125)+$D$123</f>
        <v>2342570425</v>
      </c>
      <c r="CO127" s="5">
        <f>SUM($D$125:CO125)+$D$123</f>
        <v>2342570425</v>
      </c>
    </row>
    <row r="130" spans="1:93" x14ac:dyDescent="0.15">
      <c r="A130" t="s">
        <v>71</v>
      </c>
      <c r="B130" t="s">
        <v>153</v>
      </c>
      <c r="C130" t="s">
        <v>245</v>
      </c>
      <c r="D130" s="61">
        <v>129103.928542024</v>
      </c>
      <c r="E130" s="61">
        <v>139099.08573542</v>
      </c>
      <c r="F130" s="61">
        <v>149094.24292881601</v>
      </c>
      <c r="G130" s="61">
        <v>159089.40012221201</v>
      </c>
      <c r="H130" s="61">
        <v>169084.55731560799</v>
      </c>
      <c r="I130" s="61">
        <v>179079.714509004</v>
      </c>
      <c r="J130" s="61">
        <v>189074.87170240001</v>
      </c>
      <c r="K130" s="61">
        <v>199070.02889579599</v>
      </c>
      <c r="L130" s="61">
        <v>209065.18608919199</v>
      </c>
      <c r="M130" s="61">
        <v>219060.343282588</v>
      </c>
      <c r="N130" s="61">
        <v>229055.50047598401</v>
      </c>
      <c r="O130" s="61">
        <v>239050.65766937999</v>
      </c>
      <c r="P130" s="61">
        <v>249045.81486277599</v>
      </c>
      <c r="Q130" s="61">
        <v>259040.972056172</v>
      </c>
      <c r="R130" s="61">
        <v>269036.12924956798</v>
      </c>
      <c r="S130" s="61">
        <v>279031.28644296399</v>
      </c>
      <c r="T130" s="61">
        <v>289026.44363636</v>
      </c>
      <c r="U130" s="61">
        <v>299021.600829756</v>
      </c>
      <c r="V130" s="61">
        <v>309016.75802315201</v>
      </c>
      <c r="W130" s="61">
        <v>319011.91521654802</v>
      </c>
      <c r="X130" s="61">
        <v>329007.07240994403</v>
      </c>
      <c r="Y130" s="61">
        <v>339002.22960333998</v>
      </c>
      <c r="Z130" s="61">
        <v>348997.38679673598</v>
      </c>
      <c r="AA130" s="61">
        <v>358992.54399013199</v>
      </c>
      <c r="AB130" s="61">
        <v>368987.701183528</v>
      </c>
      <c r="AC130" s="61">
        <v>378982.85837692401</v>
      </c>
      <c r="AD130" s="61">
        <v>388978.01557032001</v>
      </c>
      <c r="AE130" s="61">
        <v>398973.17276371602</v>
      </c>
      <c r="AF130" s="61">
        <v>408968.32995711197</v>
      </c>
      <c r="AG130" s="61">
        <v>418963.48715050798</v>
      </c>
      <c r="AH130" s="61">
        <v>428958.64434390399</v>
      </c>
      <c r="AI130" s="61">
        <v>438953.80153729999</v>
      </c>
      <c r="AJ130" s="61">
        <v>448948.958730696</v>
      </c>
      <c r="AK130" s="61">
        <v>458944.11592409201</v>
      </c>
      <c r="AL130" s="61">
        <v>468939.27311748802</v>
      </c>
      <c r="AM130" s="61">
        <v>478934.43031088402</v>
      </c>
      <c r="AN130" s="61">
        <v>488929.58750427997</v>
      </c>
      <c r="AO130" s="61">
        <v>498924.74469767598</v>
      </c>
      <c r="AP130" s="61">
        <v>508919.90189107199</v>
      </c>
      <c r="AQ130" s="61">
        <v>518915.059084468</v>
      </c>
      <c r="AR130" s="61">
        <v>528910.21627786395</v>
      </c>
      <c r="AS130" s="61">
        <v>538905.37347125995</v>
      </c>
      <c r="AT130" s="61">
        <v>548900.53066465596</v>
      </c>
      <c r="AU130" s="61">
        <v>558895.68785805197</v>
      </c>
      <c r="AV130" s="61">
        <v>568890.84505144798</v>
      </c>
      <c r="AW130" s="61">
        <v>578886.00224484398</v>
      </c>
      <c r="AX130" s="61">
        <v>588881.15943823999</v>
      </c>
      <c r="AY130" s="61">
        <v>598876.316631636</v>
      </c>
      <c r="AZ130" s="61">
        <v>608871.47382503201</v>
      </c>
      <c r="BA130" s="61">
        <v>618866.63101842802</v>
      </c>
      <c r="BB130" s="61">
        <v>628861.78821182402</v>
      </c>
      <c r="BC130" s="61">
        <v>638856.94540522003</v>
      </c>
      <c r="BD130" s="61">
        <v>648852.10259861604</v>
      </c>
      <c r="BE130" s="61">
        <v>658847.25979201205</v>
      </c>
      <c r="BF130" s="61">
        <v>668842.41698540805</v>
      </c>
      <c r="BG130" s="61">
        <v>678837.57417880394</v>
      </c>
      <c r="BH130" s="61">
        <v>688832.73137219995</v>
      </c>
      <c r="BI130" s="61">
        <v>698827.88856559596</v>
      </c>
      <c r="BJ130" s="61">
        <v>708823.04575899197</v>
      </c>
      <c r="BK130" s="61">
        <v>718818.20295238798</v>
      </c>
      <c r="BL130" s="61">
        <v>728813.36014578398</v>
      </c>
      <c r="BM130" s="61">
        <v>738808.51733917999</v>
      </c>
      <c r="BN130" s="61">
        <v>748803.674532576</v>
      </c>
      <c r="BO130" s="61">
        <v>758798.83172597201</v>
      </c>
      <c r="BP130" s="61">
        <v>768793.98891936801</v>
      </c>
      <c r="BQ130" s="61">
        <v>778789.14611276402</v>
      </c>
      <c r="BR130" s="61">
        <v>788784.30330616003</v>
      </c>
      <c r="BS130" s="61">
        <v>798779.46049955604</v>
      </c>
      <c r="BT130" s="61">
        <v>808774.61769295204</v>
      </c>
      <c r="BU130" s="61">
        <v>818769.774886347</v>
      </c>
      <c r="BV130" s="61">
        <v>828764.93207974301</v>
      </c>
      <c r="BW130" s="61">
        <v>838760.08927313902</v>
      </c>
      <c r="BX130" s="61">
        <v>848755.24646653596</v>
      </c>
      <c r="BY130" s="61">
        <v>858750.40365993197</v>
      </c>
      <c r="BZ130" s="61">
        <v>868745.56085332797</v>
      </c>
      <c r="CA130" s="61">
        <v>878740.71804672398</v>
      </c>
      <c r="CB130" s="61">
        <v>888735.87524011906</v>
      </c>
      <c r="CC130" s="61">
        <v>898731.03243351495</v>
      </c>
      <c r="CD130" s="61">
        <v>908726.18962691096</v>
      </c>
      <c r="CE130" s="61">
        <v>918721.34682030696</v>
      </c>
      <c r="CF130" s="61">
        <v>928716.50401370297</v>
      </c>
      <c r="CG130" s="61">
        <v>938711.66120709898</v>
      </c>
      <c r="CH130" s="61">
        <v>948706.81840049499</v>
      </c>
      <c r="CI130" s="61">
        <v>958701.97559389099</v>
      </c>
      <c r="CJ130" s="61">
        <v>968697.132787287</v>
      </c>
      <c r="CK130" s="61">
        <v>978692.28998068301</v>
      </c>
      <c r="CL130" s="61">
        <v>988687.44717407902</v>
      </c>
      <c r="CM130" s="61">
        <v>998682.60436747503</v>
      </c>
      <c r="CN130" s="61">
        <v>1008677.76156087</v>
      </c>
      <c r="CO130" s="61">
        <v>1018672.91875427</v>
      </c>
    </row>
    <row r="131" spans="1:93" x14ac:dyDescent="0.15">
      <c r="C131" t="s">
        <v>253</v>
      </c>
      <c r="D131" s="5">
        <v>2342526925</v>
      </c>
      <c r="E131" s="5">
        <v>2342528425</v>
      </c>
      <c r="F131" s="5">
        <v>2342529925</v>
      </c>
      <c r="G131" s="5">
        <v>2342531425</v>
      </c>
      <c r="H131" s="5">
        <v>2342532925</v>
      </c>
      <c r="I131" s="5">
        <v>2342534425</v>
      </c>
      <c r="J131" s="5">
        <v>2342535925</v>
      </c>
      <c r="K131" s="5">
        <v>2342537425</v>
      </c>
      <c r="L131" s="5">
        <v>2342538425</v>
      </c>
      <c r="M131" s="5">
        <v>2342539425</v>
      </c>
      <c r="N131" s="5">
        <v>2342540425</v>
      </c>
      <c r="O131" s="5">
        <v>2342541425</v>
      </c>
      <c r="P131" s="5">
        <v>2342542425</v>
      </c>
      <c r="Q131" s="5">
        <v>2342543425</v>
      </c>
      <c r="R131" s="5">
        <v>2342544425</v>
      </c>
      <c r="S131" s="5">
        <v>2342545425</v>
      </c>
      <c r="T131" s="5">
        <v>2342546425</v>
      </c>
      <c r="U131" s="5">
        <v>2342547425</v>
      </c>
      <c r="V131" s="5">
        <v>2342548425</v>
      </c>
      <c r="W131" s="5">
        <v>2342549425</v>
      </c>
      <c r="X131" s="5">
        <v>2342550425</v>
      </c>
      <c r="Y131" s="5">
        <v>2342551425</v>
      </c>
      <c r="Z131" s="5">
        <v>2342552425</v>
      </c>
      <c r="AA131" s="5">
        <v>2342553425</v>
      </c>
      <c r="AB131" s="5">
        <v>2342554425</v>
      </c>
      <c r="AC131" s="5">
        <v>2342555425</v>
      </c>
      <c r="AD131" s="5">
        <v>2342556425</v>
      </c>
      <c r="AE131" s="5">
        <v>2342557425</v>
      </c>
      <c r="AF131" s="5">
        <v>2342558425</v>
      </c>
      <c r="AG131" s="5">
        <v>2342559425</v>
      </c>
      <c r="AH131" s="5">
        <v>2342560425</v>
      </c>
      <c r="AI131" s="5">
        <v>2342561425</v>
      </c>
      <c r="AJ131" s="5">
        <v>2342562425</v>
      </c>
      <c r="AK131" s="5">
        <v>2342563425</v>
      </c>
      <c r="AL131" s="5">
        <v>2342564425</v>
      </c>
      <c r="AM131" s="5">
        <v>2342565425</v>
      </c>
      <c r="AN131" s="5">
        <v>2342566425</v>
      </c>
      <c r="AO131" s="5">
        <v>2342567425</v>
      </c>
      <c r="AP131" s="5">
        <v>2342568425</v>
      </c>
      <c r="AQ131" s="5">
        <v>2342569425</v>
      </c>
      <c r="AR131" s="5">
        <v>2342570425</v>
      </c>
      <c r="AS131" s="5">
        <v>2342570425</v>
      </c>
      <c r="AT131" s="5">
        <v>2342570425</v>
      </c>
      <c r="AU131" s="5">
        <v>2342570425</v>
      </c>
      <c r="AV131" s="5">
        <v>2342570425</v>
      </c>
      <c r="AW131" s="5">
        <v>2342570425</v>
      </c>
      <c r="AX131" s="5">
        <v>2342570425</v>
      </c>
      <c r="AY131" s="5">
        <v>2342570425</v>
      </c>
      <c r="AZ131" s="5">
        <v>2342570425</v>
      </c>
      <c r="BA131" s="5">
        <v>2342570425</v>
      </c>
      <c r="BB131" s="5">
        <v>2342570425</v>
      </c>
      <c r="BC131" s="5">
        <v>2342570425</v>
      </c>
      <c r="BD131" s="5">
        <v>2342570425</v>
      </c>
      <c r="BE131" s="5">
        <v>2342570425</v>
      </c>
      <c r="BF131" s="5">
        <v>2342570425</v>
      </c>
      <c r="BG131" s="5">
        <v>2342570425</v>
      </c>
      <c r="BH131" s="5">
        <v>2342570425</v>
      </c>
      <c r="BI131" s="5">
        <v>2342570425</v>
      </c>
      <c r="BJ131" s="5">
        <v>2342570425</v>
      </c>
      <c r="BK131" s="5">
        <v>2342570425</v>
      </c>
      <c r="BL131" s="5">
        <v>2342570425</v>
      </c>
      <c r="BM131" s="5">
        <v>2342570425</v>
      </c>
      <c r="BN131" s="5">
        <v>2342570425</v>
      </c>
      <c r="BO131" s="5">
        <v>2342570425</v>
      </c>
      <c r="BP131" s="5">
        <v>2342570425</v>
      </c>
      <c r="BQ131" s="5">
        <v>2342570425</v>
      </c>
      <c r="BR131" s="5">
        <v>2342570425</v>
      </c>
      <c r="BS131" s="5">
        <v>2342570425</v>
      </c>
      <c r="BT131" s="5">
        <v>2342570425</v>
      </c>
      <c r="BU131" s="5">
        <v>2342570425</v>
      </c>
      <c r="BV131" s="5">
        <v>2342570425</v>
      </c>
      <c r="BW131" s="5">
        <v>2342570425</v>
      </c>
      <c r="BX131" s="5">
        <v>2342570425</v>
      </c>
      <c r="BY131" s="5">
        <v>2342570425</v>
      </c>
      <c r="BZ131" s="5">
        <v>2342570425</v>
      </c>
      <c r="CA131" s="5">
        <v>2342570425</v>
      </c>
      <c r="CB131" s="5">
        <v>2342570425</v>
      </c>
      <c r="CC131" s="5">
        <v>2342570425</v>
      </c>
      <c r="CD131" s="5">
        <v>2342570425</v>
      </c>
      <c r="CE131" s="5">
        <v>2342570425</v>
      </c>
      <c r="CF131" s="5">
        <v>2342570425</v>
      </c>
      <c r="CG131" s="5">
        <v>2342570425</v>
      </c>
      <c r="CH131" s="5">
        <v>2342570425</v>
      </c>
      <c r="CI131" s="5">
        <v>2342570425</v>
      </c>
      <c r="CJ131" s="5">
        <v>2342570425</v>
      </c>
      <c r="CK131" s="5">
        <v>2342570425</v>
      </c>
      <c r="CL131" s="5">
        <v>2342570425</v>
      </c>
      <c r="CM131" s="5">
        <v>2342570425</v>
      </c>
      <c r="CN131" s="5">
        <v>2342570425</v>
      </c>
      <c r="CO131" s="5">
        <v>2342570425</v>
      </c>
    </row>
    <row r="133" spans="1:93" x14ac:dyDescent="0.15">
      <c r="B133" t="s">
        <v>221</v>
      </c>
      <c r="C133" t="s">
        <v>258</v>
      </c>
      <c r="D133" s="61">
        <f>D131-D130</f>
        <v>2342397821.0714579</v>
      </c>
      <c r="E133" s="61">
        <f>D131-E130</f>
        <v>2342387825.9142647</v>
      </c>
      <c r="F133" s="61">
        <f t="shared" ref="F133:K133" si="1695">E131-F130</f>
        <v>2342379330.757071</v>
      </c>
      <c r="G133" s="61">
        <f t="shared" si="1695"/>
        <v>2342370835.5998778</v>
      </c>
      <c r="H133" s="61">
        <f t="shared" si="1695"/>
        <v>2342362340.4426842</v>
      </c>
      <c r="I133" s="61">
        <f t="shared" si="1695"/>
        <v>2342353845.285491</v>
      </c>
      <c r="J133" s="61">
        <f t="shared" si="1695"/>
        <v>2342345350.1282978</v>
      </c>
      <c r="K133" s="61">
        <f t="shared" si="1695"/>
        <v>2342336854.9711041</v>
      </c>
      <c r="L133" s="61">
        <f t="shared" ref="L133:BP133" si="1696">L131-L130</f>
        <v>2342329359.813911</v>
      </c>
      <c r="M133" s="61">
        <f t="shared" si="1696"/>
        <v>2342320364.6567173</v>
      </c>
      <c r="N133" s="61">
        <f t="shared" si="1696"/>
        <v>2342311369.4995241</v>
      </c>
      <c r="O133" s="61">
        <f t="shared" si="1696"/>
        <v>2342302374.3423305</v>
      </c>
      <c r="P133" s="61">
        <f t="shared" si="1696"/>
        <v>2342293379.1851373</v>
      </c>
      <c r="Q133" s="61">
        <f t="shared" si="1696"/>
        <v>2342284384.0279436</v>
      </c>
      <c r="R133" s="61">
        <f t="shared" si="1696"/>
        <v>2342275388.8707504</v>
      </c>
      <c r="S133" s="61">
        <f t="shared" si="1696"/>
        <v>2342266393.7135572</v>
      </c>
      <c r="T133" s="61">
        <f t="shared" si="1696"/>
        <v>2342257398.5563636</v>
      </c>
      <c r="U133" s="61">
        <f t="shared" si="1696"/>
        <v>2342248403.3991704</v>
      </c>
      <c r="V133" s="61">
        <f t="shared" si="1696"/>
        <v>2342239408.2419767</v>
      </c>
      <c r="W133" s="61">
        <f t="shared" si="1696"/>
        <v>2342230413.0847836</v>
      </c>
      <c r="X133" s="61">
        <f t="shared" si="1696"/>
        <v>2342221417.9275899</v>
      </c>
      <c r="Y133" s="61">
        <f t="shared" si="1696"/>
        <v>2342212422.7703967</v>
      </c>
      <c r="Z133" s="61">
        <f t="shared" si="1696"/>
        <v>2342203427.613203</v>
      </c>
      <c r="AA133" s="61">
        <f t="shared" si="1696"/>
        <v>2342194432.4560099</v>
      </c>
      <c r="AB133" s="61">
        <f t="shared" si="1696"/>
        <v>2342185437.2988167</v>
      </c>
      <c r="AC133" s="61">
        <f t="shared" si="1696"/>
        <v>2342176442.141623</v>
      </c>
      <c r="AD133" s="61">
        <f t="shared" si="1696"/>
        <v>2342167446.9844298</v>
      </c>
      <c r="AE133" s="61">
        <f t="shared" si="1696"/>
        <v>2342158451.8272362</v>
      </c>
      <c r="AF133" s="61">
        <f t="shared" si="1696"/>
        <v>2342149456.670043</v>
      </c>
      <c r="AG133" s="61">
        <f t="shared" si="1696"/>
        <v>2342140461.5128493</v>
      </c>
      <c r="AH133" s="61">
        <f t="shared" si="1696"/>
        <v>2342131466.3556561</v>
      </c>
      <c r="AI133" s="61">
        <f t="shared" si="1696"/>
        <v>2342122471.1984625</v>
      </c>
      <c r="AJ133" s="61">
        <f t="shared" si="1696"/>
        <v>2342113476.0412693</v>
      </c>
      <c r="AK133" s="61">
        <f t="shared" si="1696"/>
        <v>2342104480.8840761</v>
      </c>
      <c r="AL133" s="61">
        <f t="shared" si="1696"/>
        <v>2342095485.7268825</v>
      </c>
      <c r="AM133" s="61">
        <f t="shared" si="1696"/>
        <v>2342086490.5696893</v>
      </c>
      <c r="AN133" s="61">
        <f t="shared" si="1696"/>
        <v>2342077495.4124956</v>
      </c>
      <c r="AO133" s="61">
        <f t="shared" si="1696"/>
        <v>2342068500.2553024</v>
      </c>
      <c r="AP133" s="61">
        <f t="shared" si="1696"/>
        <v>2342059505.0981088</v>
      </c>
      <c r="AQ133" s="61">
        <f t="shared" si="1696"/>
        <v>2342050509.9409156</v>
      </c>
      <c r="AR133" s="61">
        <f t="shared" si="1696"/>
        <v>2342041514.7837219</v>
      </c>
      <c r="AS133" s="61">
        <f t="shared" si="1696"/>
        <v>2342031519.6265287</v>
      </c>
      <c r="AT133" s="61">
        <f t="shared" si="1696"/>
        <v>2342021524.4693356</v>
      </c>
      <c r="AU133" s="61">
        <f t="shared" si="1696"/>
        <v>2342011529.3121419</v>
      </c>
      <c r="AV133" s="61">
        <f t="shared" si="1696"/>
        <v>2342001534.1549487</v>
      </c>
      <c r="AW133" s="61">
        <f t="shared" si="1696"/>
        <v>2341991538.9977551</v>
      </c>
      <c r="AX133" s="61">
        <f t="shared" si="1696"/>
        <v>2341981543.8405619</v>
      </c>
      <c r="AY133" s="61">
        <f t="shared" si="1696"/>
        <v>2341971548.6833682</v>
      </c>
      <c r="AZ133" s="61">
        <f t="shared" si="1696"/>
        <v>2341961553.526175</v>
      </c>
      <c r="BA133" s="61">
        <f t="shared" si="1696"/>
        <v>2341951558.3689814</v>
      </c>
      <c r="BB133" s="61">
        <f t="shared" si="1696"/>
        <v>2341941563.2117882</v>
      </c>
      <c r="BC133" s="61">
        <f t="shared" si="1696"/>
        <v>2341931568.054595</v>
      </c>
      <c r="BD133" s="61">
        <f t="shared" si="1696"/>
        <v>2341921572.8974013</v>
      </c>
      <c r="BE133" s="61">
        <f t="shared" si="1696"/>
        <v>2341911577.7402081</v>
      </c>
      <c r="BF133" s="61">
        <f t="shared" si="1696"/>
        <v>2341901582.5830145</v>
      </c>
      <c r="BG133" s="61">
        <f t="shared" si="1696"/>
        <v>2341891587.4258213</v>
      </c>
      <c r="BH133" s="61">
        <f t="shared" si="1696"/>
        <v>2341881592.2686276</v>
      </c>
      <c r="BI133" s="61">
        <f t="shared" si="1696"/>
        <v>2341871597.1114345</v>
      </c>
      <c r="BJ133" s="61">
        <f t="shared" si="1696"/>
        <v>2341861601.9542408</v>
      </c>
      <c r="BK133" s="61">
        <f t="shared" si="1696"/>
        <v>2341851606.7970476</v>
      </c>
      <c r="BL133" s="61">
        <f t="shared" si="1696"/>
        <v>2341841611.6398544</v>
      </c>
      <c r="BM133" s="61">
        <f t="shared" si="1696"/>
        <v>2341831616.4826608</v>
      </c>
      <c r="BN133" s="61">
        <f t="shared" si="1696"/>
        <v>2341821621.3254676</v>
      </c>
      <c r="BO133" s="61">
        <f t="shared" si="1696"/>
        <v>2341811626.1682739</v>
      </c>
      <c r="BP133" s="61">
        <f t="shared" si="1696"/>
        <v>2341801631.0110807</v>
      </c>
      <c r="BQ133" s="61">
        <f t="shared" ref="BQ133:CO133" si="1697">BQ131-BQ130</f>
        <v>2341791635.8538871</v>
      </c>
      <c r="BR133" s="61">
        <f t="shared" si="1697"/>
        <v>2341781640.6966939</v>
      </c>
      <c r="BS133" s="61">
        <f t="shared" si="1697"/>
        <v>2341771645.5395002</v>
      </c>
      <c r="BT133" s="61">
        <f t="shared" si="1697"/>
        <v>2341761650.3823071</v>
      </c>
      <c r="BU133" s="61">
        <f t="shared" si="1697"/>
        <v>2341751655.2251139</v>
      </c>
      <c r="BV133" s="61">
        <f t="shared" si="1697"/>
        <v>2341741660.0679202</v>
      </c>
      <c r="BW133" s="61">
        <f t="shared" si="1697"/>
        <v>2341731664.910727</v>
      </c>
      <c r="BX133" s="61">
        <f t="shared" si="1697"/>
        <v>2341721669.7535334</v>
      </c>
      <c r="BY133" s="61">
        <f t="shared" si="1697"/>
        <v>2341711674.5963402</v>
      </c>
      <c r="BZ133" s="61">
        <f t="shared" si="1697"/>
        <v>2341701679.4391465</v>
      </c>
      <c r="CA133" s="61">
        <f t="shared" si="1697"/>
        <v>2341691684.2819533</v>
      </c>
      <c r="CB133" s="61">
        <f t="shared" si="1697"/>
        <v>2341681689.1247597</v>
      </c>
      <c r="CC133" s="61">
        <f t="shared" si="1697"/>
        <v>2341671693.9675665</v>
      </c>
      <c r="CD133" s="61">
        <f t="shared" si="1697"/>
        <v>2341661698.8103733</v>
      </c>
      <c r="CE133" s="61">
        <f t="shared" si="1697"/>
        <v>2341651703.6531796</v>
      </c>
      <c r="CF133" s="61">
        <f t="shared" si="1697"/>
        <v>2341641708.4959865</v>
      </c>
      <c r="CG133" s="61">
        <f t="shared" si="1697"/>
        <v>2341631713.3387928</v>
      </c>
      <c r="CH133" s="61">
        <f t="shared" si="1697"/>
        <v>2341621718.1815996</v>
      </c>
      <c r="CI133" s="61">
        <f t="shared" si="1697"/>
        <v>2341611723.024406</v>
      </c>
      <c r="CJ133" s="61">
        <f t="shared" si="1697"/>
        <v>2341601727.8672128</v>
      </c>
      <c r="CK133" s="61">
        <f t="shared" si="1697"/>
        <v>2341591732.7100191</v>
      </c>
      <c r="CL133" s="61">
        <f t="shared" si="1697"/>
        <v>2341581737.5528259</v>
      </c>
      <c r="CM133" s="61">
        <f t="shared" si="1697"/>
        <v>2341571742.3956327</v>
      </c>
      <c r="CN133" s="61">
        <f t="shared" si="1697"/>
        <v>2341561747.2384391</v>
      </c>
      <c r="CO133" s="61">
        <f t="shared" si="1697"/>
        <v>2341551752.0812459</v>
      </c>
    </row>
    <row r="134" spans="1:93" x14ac:dyDescent="0.15">
      <c r="B134" t="s">
        <v>152</v>
      </c>
      <c r="C134" t="s">
        <v>71</v>
      </c>
      <c r="D134" s="61">
        <f>IF(D133&gt;0,0,D130-D133)</f>
        <v>0</v>
      </c>
      <c r="E134" s="61">
        <f t="shared" ref="E134:BP134" si="1698">IF(E133&gt;0,0,E130-E133)</f>
        <v>0</v>
      </c>
      <c r="F134" s="61">
        <f t="shared" si="1698"/>
        <v>0</v>
      </c>
      <c r="G134" s="61">
        <f t="shared" si="1698"/>
        <v>0</v>
      </c>
      <c r="H134" s="61">
        <f t="shared" si="1698"/>
        <v>0</v>
      </c>
      <c r="I134" s="61">
        <f t="shared" si="1698"/>
        <v>0</v>
      </c>
      <c r="J134" s="61">
        <f t="shared" si="1698"/>
        <v>0</v>
      </c>
      <c r="K134" s="61">
        <f t="shared" si="1698"/>
        <v>0</v>
      </c>
      <c r="L134" s="61">
        <f t="shared" si="1698"/>
        <v>0</v>
      </c>
      <c r="M134" s="61">
        <f t="shared" si="1698"/>
        <v>0</v>
      </c>
      <c r="N134" s="61">
        <f t="shared" si="1698"/>
        <v>0</v>
      </c>
      <c r="O134" s="61">
        <f t="shared" si="1698"/>
        <v>0</v>
      </c>
      <c r="P134" s="61">
        <f t="shared" si="1698"/>
        <v>0</v>
      </c>
      <c r="Q134" s="61">
        <f t="shared" si="1698"/>
        <v>0</v>
      </c>
      <c r="R134" s="61">
        <f t="shared" si="1698"/>
        <v>0</v>
      </c>
      <c r="S134" s="61">
        <f t="shared" si="1698"/>
        <v>0</v>
      </c>
      <c r="T134" s="61">
        <f t="shared" si="1698"/>
        <v>0</v>
      </c>
      <c r="U134" s="61">
        <f t="shared" si="1698"/>
        <v>0</v>
      </c>
      <c r="V134" s="61">
        <f t="shared" si="1698"/>
        <v>0</v>
      </c>
      <c r="W134" s="61">
        <f t="shared" si="1698"/>
        <v>0</v>
      </c>
      <c r="X134" s="61">
        <f t="shared" si="1698"/>
        <v>0</v>
      </c>
      <c r="Y134" s="61">
        <f t="shared" si="1698"/>
        <v>0</v>
      </c>
      <c r="Z134" s="61">
        <f t="shared" si="1698"/>
        <v>0</v>
      </c>
      <c r="AA134" s="61">
        <f t="shared" si="1698"/>
        <v>0</v>
      </c>
      <c r="AB134" s="61">
        <f t="shared" si="1698"/>
        <v>0</v>
      </c>
      <c r="AC134" s="61">
        <f t="shared" si="1698"/>
        <v>0</v>
      </c>
      <c r="AD134" s="61">
        <f t="shared" si="1698"/>
        <v>0</v>
      </c>
      <c r="AE134" s="61">
        <f t="shared" si="1698"/>
        <v>0</v>
      </c>
      <c r="AF134" s="61">
        <f t="shared" si="1698"/>
        <v>0</v>
      </c>
      <c r="AG134" s="61">
        <f t="shared" si="1698"/>
        <v>0</v>
      </c>
      <c r="AH134" s="61">
        <f t="shared" si="1698"/>
        <v>0</v>
      </c>
      <c r="AI134" s="61">
        <f t="shared" si="1698"/>
        <v>0</v>
      </c>
      <c r="AJ134" s="61">
        <f t="shared" si="1698"/>
        <v>0</v>
      </c>
      <c r="AK134" s="61">
        <f t="shared" si="1698"/>
        <v>0</v>
      </c>
      <c r="AL134" s="61">
        <f t="shared" si="1698"/>
        <v>0</v>
      </c>
      <c r="AM134" s="61">
        <f t="shared" si="1698"/>
        <v>0</v>
      </c>
      <c r="AN134" s="61">
        <f t="shared" si="1698"/>
        <v>0</v>
      </c>
      <c r="AO134" s="61">
        <f t="shared" si="1698"/>
        <v>0</v>
      </c>
      <c r="AP134" s="61">
        <f t="shared" si="1698"/>
        <v>0</v>
      </c>
      <c r="AQ134" s="61">
        <f t="shared" si="1698"/>
        <v>0</v>
      </c>
      <c r="AR134" s="61">
        <f t="shared" si="1698"/>
        <v>0</v>
      </c>
      <c r="AS134" s="61">
        <f t="shared" si="1698"/>
        <v>0</v>
      </c>
      <c r="AT134" s="61">
        <f t="shared" si="1698"/>
        <v>0</v>
      </c>
      <c r="AU134" s="61">
        <f t="shared" si="1698"/>
        <v>0</v>
      </c>
      <c r="AV134" s="61">
        <f t="shared" si="1698"/>
        <v>0</v>
      </c>
      <c r="AW134" s="61">
        <f t="shared" si="1698"/>
        <v>0</v>
      </c>
      <c r="AX134" s="61">
        <f t="shared" si="1698"/>
        <v>0</v>
      </c>
      <c r="AY134" s="61">
        <f t="shared" si="1698"/>
        <v>0</v>
      </c>
      <c r="AZ134" s="61">
        <f t="shared" si="1698"/>
        <v>0</v>
      </c>
      <c r="BA134" s="61">
        <f t="shared" si="1698"/>
        <v>0</v>
      </c>
      <c r="BB134" s="61">
        <f t="shared" si="1698"/>
        <v>0</v>
      </c>
      <c r="BC134" s="61">
        <f t="shared" si="1698"/>
        <v>0</v>
      </c>
      <c r="BD134" s="61">
        <f t="shared" si="1698"/>
        <v>0</v>
      </c>
      <c r="BE134" s="61">
        <f t="shared" si="1698"/>
        <v>0</v>
      </c>
      <c r="BF134" s="61">
        <f t="shared" si="1698"/>
        <v>0</v>
      </c>
      <c r="BG134" s="61">
        <f t="shared" si="1698"/>
        <v>0</v>
      </c>
      <c r="BH134" s="61">
        <f t="shared" si="1698"/>
        <v>0</v>
      </c>
      <c r="BI134" s="61">
        <f t="shared" si="1698"/>
        <v>0</v>
      </c>
      <c r="BJ134" s="61">
        <f t="shared" si="1698"/>
        <v>0</v>
      </c>
      <c r="BK134" s="61">
        <f t="shared" si="1698"/>
        <v>0</v>
      </c>
      <c r="BL134" s="61">
        <f t="shared" si="1698"/>
        <v>0</v>
      </c>
      <c r="BM134" s="61">
        <f t="shared" si="1698"/>
        <v>0</v>
      </c>
      <c r="BN134" s="61">
        <f t="shared" si="1698"/>
        <v>0</v>
      </c>
      <c r="BO134" s="61">
        <f t="shared" si="1698"/>
        <v>0</v>
      </c>
      <c r="BP134" s="61">
        <f t="shared" si="1698"/>
        <v>0</v>
      </c>
      <c r="BQ134" s="61">
        <f t="shared" ref="BQ134:CO134" si="1699">IF(BQ133&gt;0,0,BQ130-BQ133)</f>
        <v>0</v>
      </c>
      <c r="BR134" s="61">
        <f t="shared" si="1699"/>
        <v>0</v>
      </c>
      <c r="BS134" s="61">
        <f t="shared" si="1699"/>
        <v>0</v>
      </c>
      <c r="BT134" s="61">
        <f t="shared" si="1699"/>
        <v>0</v>
      </c>
      <c r="BU134" s="61">
        <f t="shared" si="1699"/>
        <v>0</v>
      </c>
      <c r="BV134" s="61">
        <f t="shared" si="1699"/>
        <v>0</v>
      </c>
      <c r="BW134" s="61">
        <f t="shared" si="1699"/>
        <v>0</v>
      </c>
      <c r="BX134" s="61">
        <f t="shared" si="1699"/>
        <v>0</v>
      </c>
      <c r="BY134" s="61">
        <f t="shared" si="1699"/>
        <v>0</v>
      </c>
      <c r="BZ134" s="61">
        <f t="shared" si="1699"/>
        <v>0</v>
      </c>
      <c r="CA134" s="61">
        <f t="shared" si="1699"/>
        <v>0</v>
      </c>
      <c r="CB134" s="61">
        <f t="shared" si="1699"/>
        <v>0</v>
      </c>
      <c r="CC134" s="61">
        <f t="shared" si="1699"/>
        <v>0</v>
      </c>
      <c r="CD134" s="61">
        <f t="shared" si="1699"/>
        <v>0</v>
      </c>
      <c r="CE134" s="61">
        <f t="shared" si="1699"/>
        <v>0</v>
      </c>
      <c r="CF134" s="61">
        <f t="shared" si="1699"/>
        <v>0</v>
      </c>
      <c r="CG134" s="61">
        <f t="shared" si="1699"/>
        <v>0</v>
      </c>
      <c r="CH134" s="61">
        <f t="shared" si="1699"/>
        <v>0</v>
      </c>
      <c r="CI134" s="61">
        <f t="shared" si="1699"/>
        <v>0</v>
      </c>
      <c r="CJ134" s="61">
        <f t="shared" si="1699"/>
        <v>0</v>
      </c>
      <c r="CK134" s="61">
        <f t="shared" si="1699"/>
        <v>0</v>
      </c>
      <c r="CL134" s="61">
        <f t="shared" si="1699"/>
        <v>0</v>
      </c>
      <c r="CM134" s="61">
        <f t="shared" si="1699"/>
        <v>0</v>
      </c>
      <c r="CN134" s="61">
        <f t="shared" si="1699"/>
        <v>0</v>
      </c>
      <c r="CO134" s="61">
        <f t="shared" si="1699"/>
        <v>0</v>
      </c>
    </row>
    <row r="136" spans="1:93" s="78" customFormat="1" x14ac:dyDescent="0.15">
      <c r="A136" s="78" t="s">
        <v>259</v>
      </c>
      <c r="D136" s="89"/>
    </row>
    <row r="137" spans="1:93" x14ac:dyDescent="0.15">
      <c r="B137" t="s">
        <v>153</v>
      </c>
      <c r="C137" t="s">
        <v>212</v>
      </c>
      <c r="D137" s="104">
        <v>42491</v>
      </c>
    </row>
    <row r="138" spans="1:93" x14ac:dyDescent="0.15">
      <c r="C138" t="s">
        <v>237</v>
      </c>
      <c r="D138" s="104">
        <v>42979</v>
      </c>
    </row>
    <row r="139" spans="1:93" x14ac:dyDescent="0.15">
      <c r="C139" t="s">
        <v>260</v>
      </c>
      <c r="D139" s="4">
        <v>0.05</v>
      </c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113"/>
      <c r="AV139" s="113"/>
      <c r="AW139" s="113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13"/>
      <c r="BM139" s="113"/>
      <c r="BN139" s="113"/>
      <c r="BO139" s="113"/>
      <c r="BP139" s="113"/>
      <c r="BQ139" s="113"/>
      <c r="BR139" s="113"/>
      <c r="BS139" s="113"/>
      <c r="BT139" s="113"/>
      <c r="BU139" s="113"/>
      <c r="BV139" s="113"/>
      <c r="BW139" s="113"/>
      <c r="BX139" s="113"/>
      <c r="BY139" s="113"/>
      <c r="BZ139" s="113"/>
      <c r="CA139" s="113"/>
      <c r="CB139" s="113"/>
      <c r="CC139" s="113"/>
      <c r="CD139" s="113"/>
      <c r="CE139" s="113"/>
      <c r="CF139" s="113"/>
      <c r="CG139" s="113"/>
      <c r="CH139" s="113"/>
      <c r="CI139" s="113"/>
      <c r="CJ139" s="113"/>
      <c r="CK139" s="113"/>
      <c r="CL139" s="113"/>
      <c r="CM139" s="113"/>
      <c r="CN139" s="113"/>
      <c r="CO139" s="113"/>
    </row>
    <row r="140" spans="1:93" x14ac:dyDescent="0.15">
      <c r="C140" s="2" t="s">
        <v>183</v>
      </c>
      <c r="D140" s="113">
        <f>D137</f>
        <v>42491</v>
      </c>
      <c r="E140" s="113">
        <f>EDATE(D140,1)</f>
        <v>42522</v>
      </c>
      <c r="F140" s="113">
        <f t="shared" ref="F140" si="1700">EDATE(E140,1)</f>
        <v>42552</v>
      </c>
      <c r="G140" s="113">
        <f t="shared" ref="G140" si="1701">EDATE(F140,1)</f>
        <v>42583</v>
      </c>
      <c r="H140" s="113">
        <f t="shared" ref="H140" si="1702">EDATE(G140,1)</f>
        <v>42614</v>
      </c>
      <c r="I140" s="113">
        <f t="shared" ref="I140" si="1703">EDATE(H140,1)</f>
        <v>42644</v>
      </c>
      <c r="J140" s="113">
        <f t="shared" ref="J140" si="1704">EDATE(I140,1)</f>
        <v>42675</v>
      </c>
      <c r="K140" s="113">
        <f t="shared" ref="K140" si="1705">EDATE(J140,1)</f>
        <v>42705</v>
      </c>
      <c r="L140" s="113">
        <f t="shared" ref="L140" si="1706">EDATE(K140,1)</f>
        <v>42736</v>
      </c>
      <c r="M140" s="113">
        <f t="shared" ref="M140" si="1707">EDATE(L140,1)</f>
        <v>42767</v>
      </c>
      <c r="N140" s="113">
        <f t="shared" ref="N140" si="1708">EDATE(M140,1)</f>
        <v>42795</v>
      </c>
      <c r="O140" s="113">
        <f t="shared" ref="O140" si="1709">EDATE(N140,1)</f>
        <v>42826</v>
      </c>
      <c r="P140" s="113">
        <f t="shared" ref="P140" si="1710">EDATE(O140,1)</f>
        <v>42856</v>
      </c>
      <c r="Q140" s="113">
        <f t="shared" ref="Q140" si="1711">EDATE(P140,1)</f>
        <v>42887</v>
      </c>
      <c r="R140" s="113">
        <f t="shared" ref="R140" si="1712">EDATE(Q140,1)</f>
        <v>42917</v>
      </c>
      <c r="S140" s="113">
        <f t="shared" ref="S140" si="1713">EDATE(R140,1)</f>
        <v>42948</v>
      </c>
      <c r="T140" s="113">
        <f t="shared" ref="T140" si="1714">EDATE(S140,1)</f>
        <v>42979</v>
      </c>
      <c r="U140" s="113">
        <f t="shared" ref="U140" si="1715">EDATE(T140,1)</f>
        <v>43009</v>
      </c>
      <c r="V140" s="113">
        <f t="shared" ref="V140" si="1716">EDATE(U140,1)</f>
        <v>43040</v>
      </c>
      <c r="W140" s="113">
        <f t="shared" ref="W140" si="1717">EDATE(V140,1)</f>
        <v>43070</v>
      </c>
      <c r="X140" s="113">
        <f t="shared" ref="X140" si="1718">EDATE(W140,1)</f>
        <v>43101</v>
      </c>
      <c r="Y140" s="113">
        <f t="shared" ref="Y140" si="1719">EDATE(X140,1)</f>
        <v>43132</v>
      </c>
      <c r="Z140" s="113">
        <f t="shared" ref="Z140" si="1720">EDATE(Y140,1)</f>
        <v>43160</v>
      </c>
      <c r="AA140" s="113">
        <f t="shared" ref="AA140" si="1721">EDATE(Z140,1)</f>
        <v>43191</v>
      </c>
      <c r="AB140" s="113">
        <f t="shared" ref="AB140" si="1722">EDATE(AA140,1)</f>
        <v>43221</v>
      </c>
      <c r="AC140" s="113">
        <f t="shared" ref="AC140" si="1723">EDATE(AB140,1)</f>
        <v>43252</v>
      </c>
      <c r="AD140" s="113">
        <f t="shared" ref="AD140" si="1724">EDATE(AC140,1)</f>
        <v>43282</v>
      </c>
      <c r="AE140" s="113">
        <f t="shared" ref="AE140" si="1725">EDATE(AD140,1)</f>
        <v>43313</v>
      </c>
      <c r="AF140" s="113">
        <f t="shared" ref="AF140" si="1726">EDATE(AE140,1)</f>
        <v>43344</v>
      </c>
      <c r="AG140" s="113">
        <f t="shared" ref="AG140" si="1727">EDATE(AF140,1)</f>
        <v>43374</v>
      </c>
      <c r="AH140" s="113">
        <f t="shared" ref="AH140" si="1728">EDATE(AG140,1)</f>
        <v>43405</v>
      </c>
      <c r="AI140" s="113">
        <f t="shared" ref="AI140" si="1729">EDATE(AH140,1)</f>
        <v>43435</v>
      </c>
      <c r="AJ140" s="113">
        <f t="shared" ref="AJ140" si="1730">EDATE(AI140,1)</f>
        <v>43466</v>
      </c>
      <c r="AK140" s="113">
        <f t="shared" ref="AK140" si="1731">EDATE(AJ140,1)</f>
        <v>43497</v>
      </c>
      <c r="AL140" s="113">
        <f t="shared" ref="AL140" si="1732">EDATE(AK140,1)</f>
        <v>43525</v>
      </c>
      <c r="AM140" s="113">
        <f t="shared" ref="AM140" si="1733">EDATE(AL140,1)</f>
        <v>43556</v>
      </c>
      <c r="AN140" s="113">
        <f t="shared" ref="AN140" si="1734">EDATE(AM140,1)</f>
        <v>43586</v>
      </c>
      <c r="AO140" s="113">
        <f t="shared" ref="AO140" si="1735">EDATE(AN140,1)</f>
        <v>43617</v>
      </c>
      <c r="AP140" s="113">
        <f t="shared" ref="AP140" si="1736">EDATE(AO140,1)</f>
        <v>43647</v>
      </c>
      <c r="AQ140" s="113">
        <f t="shared" ref="AQ140" si="1737">EDATE(AP140,1)</f>
        <v>43678</v>
      </c>
      <c r="AR140" s="113">
        <f t="shared" ref="AR140" si="1738">EDATE(AQ140,1)</f>
        <v>43709</v>
      </c>
      <c r="AS140" s="113">
        <f t="shared" ref="AS140" si="1739">EDATE(AR140,1)</f>
        <v>43739</v>
      </c>
      <c r="AT140" s="113">
        <f t="shared" ref="AT140" si="1740">EDATE(AS140,1)</f>
        <v>43770</v>
      </c>
      <c r="AU140" s="113">
        <f t="shared" ref="AU140" si="1741">EDATE(AT140,1)</f>
        <v>43800</v>
      </c>
      <c r="AV140" s="113">
        <f t="shared" ref="AV140" si="1742">EDATE(AU140,1)</f>
        <v>43831</v>
      </c>
      <c r="AW140" s="113">
        <f t="shared" ref="AW140" si="1743">EDATE(AV140,1)</f>
        <v>43862</v>
      </c>
      <c r="AX140" s="113">
        <f t="shared" ref="AX140" si="1744">EDATE(AW140,1)</f>
        <v>43891</v>
      </c>
      <c r="AY140" s="113">
        <f t="shared" ref="AY140" si="1745">EDATE(AX140,1)</f>
        <v>43922</v>
      </c>
      <c r="AZ140" s="113">
        <f t="shared" ref="AZ140" si="1746">EDATE(AY140,1)</f>
        <v>43952</v>
      </c>
      <c r="BA140" s="113">
        <f t="shared" ref="BA140" si="1747">EDATE(AZ140,1)</f>
        <v>43983</v>
      </c>
      <c r="BB140" s="113">
        <f t="shared" ref="BB140" si="1748">EDATE(BA140,1)</f>
        <v>44013</v>
      </c>
      <c r="BC140" s="113">
        <f t="shared" ref="BC140" si="1749">EDATE(BB140,1)</f>
        <v>44044</v>
      </c>
      <c r="BD140" s="113">
        <f t="shared" ref="BD140" si="1750">EDATE(BC140,1)</f>
        <v>44075</v>
      </c>
      <c r="BE140" s="113">
        <f t="shared" ref="BE140" si="1751">EDATE(BD140,1)</f>
        <v>44105</v>
      </c>
      <c r="BF140" s="113">
        <f t="shared" ref="BF140" si="1752">EDATE(BE140,1)</f>
        <v>44136</v>
      </c>
      <c r="BG140" s="113">
        <f t="shared" ref="BG140" si="1753">EDATE(BF140,1)</f>
        <v>44166</v>
      </c>
      <c r="BH140" s="113">
        <f t="shared" ref="BH140" si="1754">EDATE(BG140,1)</f>
        <v>44197</v>
      </c>
      <c r="BI140" s="113">
        <f t="shared" ref="BI140" si="1755">EDATE(BH140,1)</f>
        <v>44228</v>
      </c>
      <c r="BJ140" s="113">
        <f t="shared" ref="BJ140" si="1756">EDATE(BI140,1)</f>
        <v>44256</v>
      </c>
      <c r="BK140" s="113">
        <f t="shared" ref="BK140" si="1757">EDATE(BJ140,1)</f>
        <v>44287</v>
      </c>
      <c r="BL140" s="113">
        <f t="shared" ref="BL140" si="1758">EDATE(BK140,1)</f>
        <v>44317</v>
      </c>
      <c r="BM140" s="113">
        <f t="shared" ref="BM140" si="1759">EDATE(BL140,1)</f>
        <v>44348</v>
      </c>
      <c r="BN140" s="113">
        <f t="shared" ref="BN140" si="1760">EDATE(BM140,1)</f>
        <v>44378</v>
      </c>
      <c r="BO140" s="113">
        <f t="shared" ref="BO140" si="1761">EDATE(BN140,1)</f>
        <v>44409</v>
      </c>
      <c r="BP140" s="113">
        <f t="shared" ref="BP140" si="1762">EDATE(BO140,1)</f>
        <v>44440</v>
      </c>
      <c r="BQ140" s="113">
        <f t="shared" ref="BQ140" si="1763">EDATE(BP140,1)</f>
        <v>44470</v>
      </c>
      <c r="BR140" s="113">
        <f t="shared" ref="BR140" si="1764">EDATE(BQ140,1)</f>
        <v>44501</v>
      </c>
      <c r="BS140" s="113">
        <f t="shared" ref="BS140" si="1765">EDATE(BR140,1)</f>
        <v>44531</v>
      </c>
      <c r="BT140" s="113">
        <f t="shared" ref="BT140" si="1766">EDATE(BS140,1)</f>
        <v>44562</v>
      </c>
      <c r="BU140" s="113">
        <f t="shared" ref="BU140" si="1767">EDATE(BT140,1)</f>
        <v>44593</v>
      </c>
      <c r="BV140" s="113">
        <f t="shared" ref="BV140" si="1768">EDATE(BU140,1)</f>
        <v>44621</v>
      </c>
      <c r="BW140" s="113">
        <f t="shared" ref="BW140" si="1769">EDATE(BV140,1)</f>
        <v>44652</v>
      </c>
      <c r="BX140" s="113">
        <f t="shared" ref="BX140" si="1770">EDATE(BW140,1)</f>
        <v>44682</v>
      </c>
      <c r="BY140" s="113">
        <f t="shared" ref="BY140" si="1771">EDATE(BX140,1)</f>
        <v>44713</v>
      </c>
      <c r="BZ140" s="113">
        <f t="shared" ref="BZ140" si="1772">EDATE(BY140,1)</f>
        <v>44743</v>
      </c>
      <c r="CA140" s="113">
        <f t="shared" ref="CA140" si="1773">EDATE(BZ140,1)</f>
        <v>44774</v>
      </c>
      <c r="CB140" s="113">
        <f t="shared" ref="CB140" si="1774">EDATE(CA140,1)</f>
        <v>44805</v>
      </c>
      <c r="CC140" s="113">
        <f t="shared" ref="CC140" si="1775">EDATE(CB140,1)</f>
        <v>44835</v>
      </c>
      <c r="CD140" s="113">
        <f t="shared" ref="CD140" si="1776">EDATE(CC140,1)</f>
        <v>44866</v>
      </c>
      <c r="CE140" s="113">
        <f t="shared" ref="CE140" si="1777">EDATE(CD140,1)</f>
        <v>44896</v>
      </c>
      <c r="CF140" s="113">
        <f t="shared" ref="CF140" si="1778">EDATE(CE140,1)</f>
        <v>44927</v>
      </c>
      <c r="CG140" s="113">
        <f t="shared" ref="CG140" si="1779">EDATE(CF140,1)</f>
        <v>44958</v>
      </c>
      <c r="CH140" s="113">
        <f t="shared" ref="CH140" si="1780">EDATE(CG140,1)</f>
        <v>44986</v>
      </c>
      <c r="CI140" s="113">
        <f t="shared" ref="CI140" si="1781">EDATE(CH140,1)</f>
        <v>45017</v>
      </c>
      <c r="CJ140" s="113">
        <f t="shared" ref="CJ140" si="1782">EDATE(CI140,1)</f>
        <v>45047</v>
      </c>
      <c r="CK140" s="113">
        <f t="shared" ref="CK140" si="1783">EDATE(CJ140,1)</f>
        <v>45078</v>
      </c>
      <c r="CL140" s="113">
        <f t="shared" ref="CL140" si="1784">EDATE(CK140,1)</f>
        <v>45108</v>
      </c>
      <c r="CM140" s="113">
        <f t="shared" ref="CM140" si="1785">EDATE(CL140,1)</f>
        <v>45139</v>
      </c>
      <c r="CN140" s="113">
        <f t="shared" ref="CN140" si="1786">EDATE(CM140,1)</f>
        <v>45170</v>
      </c>
      <c r="CO140" s="113">
        <f t="shared" ref="CO140" si="1787">EDATE(CN140,1)</f>
        <v>45200</v>
      </c>
    </row>
    <row r="141" spans="1:93" x14ac:dyDescent="0.15">
      <c r="C141" t="s">
        <v>238</v>
      </c>
      <c r="D141" s="8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 x14ac:dyDescent="0.15">
      <c r="B143" t="s">
        <v>152</v>
      </c>
      <c r="C143" s="2" t="s">
        <v>183</v>
      </c>
      <c r="D143" s="113">
        <f>D140</f>
        <v>42491</v>
      </c>
      <c r="E143" s="113">
        <f>EDATE(D143,1)</f>
        <v>42522</v>
      </c>
      <c r="F143" s="113">
        <f t="shared" ref="F143" si="1788">EDATE(E143,1)</f>
        <v>42552</v>
      </c>
      <c r="G143" s="113">
        <f t="shared" ref="G143" si="1789">EDATE(F143,1)</f>
        <v>42583</v>
      </c>
      <c r="H143" s="113">
        <f t="shared" ref="H143" si="1790">EDATE(G143,1)</f>
        <v>42614</v>
      </c>
      <c r="I143" s="113">
        <f t="shared" ref="I143" si="1791">EDATE(H143,1)</f>
        <v>42644</v>
      </c>
      <c r="J143" s="113">
        <f t="shared" ref="J143" si="1792">EDATE(I143,1)</f>
        <v>42675</v>
      </c>
      <c r="K143" s="113">
        <f t="shared" ref="K143" si="1793">EDATE(J143,1)</f>
        <v>42705</v>
      </c>
      <c r="L143" s="113">
        <f t="shared" ref="L143" si="1794">EDATE(K143,1)</f>
        <v>42736</v>
      </c>
      <c r="M143" s="113">
        <f t="shared" ref="M143" si="1795">EDATE(L143,1)</f>
        <v>42767</v>
      </c>
      <c r="N143" s="113">
        <f t="shared" ref="N143" si="1796">EDATE(M143,1)</f>
        <v>42795</v>
      </c>
      <c r="O143" s="113">
        <f t="shared" ref="O143" si="1797">EDATE(N143,1)</f>
        <v>42826</v>
      </c>
      <c r="P143" s="113">
        <f t="shared" ref="P143" si="1798">EDATE(O143,1)</f>
        <v>42856</v>
      </c>
      <c r="Q143" s="113">
        <f t="shared" ref="Q143" si="1799">EDATE(P143,1)</f>
        <v>42887</v>
      </c>
      <c r="R143" s="113">
        <f t="shared" ref="R143" si="1800">EDATE(Q143,1)</f>
        <v>42917</v>
      </c>
      <c r="S143" s="113">
        <f t="shared" ref="S143" si="1801">EDATE(R143,1)</f>
        <v>42948</v>
      </c>
      <c r="T143" s="113">
        <f t="shared" ref="T143" si="1802">EDATE(S143,1)</f>
        <v>42979</v>
      </c>
      <c r="U143" s="113">
        <f t="shared" ref="U143" si="1803">EDATE(T143,1)</f>
        <v>43009</v>
      </c>
      <c r="V143" s="113">
        <f t="shared" ref="V143" si="1804">EDATE(U143,1)</f>
        <v>43040</v>
      </c>
      <c r="W143" s="113">
        <f t="shared" ref="W143" si="1805">EDATE(V143,1)</f>
        <v>43070</v>
      </c>
      <c r="X143" s="113">
        <f t="shared" ref="X143" si="1806">EDATE(W143,1)</f>
        <v>43101</v>
      </c>
      <c r="Y143" s="113">
        <f t="shared" ref="Y143" si="1807">EDATE(X143,1)</f>
        <v>43132</v>
      </c>
      <c r="Z143" s="113">
        <f t="shared" ref="Z143" si="1808">EDATE(Y143,1)</f>
        <v>43160</v>
      </c>
      <c r="AA143" s="113">
        <f t="shared" ref="AA143" si="1809">EDATE(Z143,1)</f>
        <v>43191</v>
      </c>
      <c r="AB143" s="113">
        <f t="shared" ref="AB143" si="1810">EDATE(AA143,1)</f>
        <v>43221</v>
      </c>
      <c r="AC143" s="113">
        <f t="shared" ref="AC143" si="1811">EDATE(AB143,1)</f>
        <v>43252</v>
      </c>
      <c r="AD143" s="113">
        <f t="shared" ref="AD143" si="1812">EDATE(AC143,1)</f>
        <v>43282</v>
      </c>
      <c r="AE143" s="113">
        <f t="shared" ref="AE143" si="1813">EDATE(AD143,1)</f>
        <v>43313</v>
      </c>
      <c r="AF143" s="113">
        <f t="shared" ref="AF143" si="1814">EDATE(AE143,1)</f>
        <v>43344</v>
      </c>
      <c r="AG143" s="113">
        <f t="shared" ref="AG143" si="1815">EDATE(AF143,1)</f>
        <v>43374</v>
      </c>
      <c r="AH143" s="113">
        <f t="shared" ref="AH143" si="1816">EDATE(AG143,1)</f>
        <v>43405</v>
      </c>
      <c r="AI143" s="113">
        <f t="shared" ref="AI143" si="1817">EDATE(AH143,1)</f>
        <v>43435</v>
      </c>
      <c r="AJ143" s="113">
        <f t="shared" ref="AJ143" si="1818">EDATE(AI143,1)</f>
        <v>43466</v>
      </c>
      <c r="AK143" s="113">
        <f t="shared" ref="AK143" si="1819">EDATE(AJ143,1)</f>
        <v>43497</v>
      </c>
      <c r="AL143" s="113">
        <f t="shared" ref="AL143" si="1820">EDATE(AK143,1)</f>
        <v>43525</v>
      </c>
      <c r="AM143" s="113">
        <f t="shared" ref="AM143" si="1821">EDATE(AL143,1)</f>
        <v>43556</v>
      </c>
      <c r="AN143" s="113">
        <f t="shared" ref="AN143" si="1822">EDATE(AM143,1)</f>
        <v>43586</v>
      </c>
      <c r="AO143" s="113">
        <f t="shared" ref="AO143" si="1823">EDATE(AN143,1)</f>
        <v>43617</v>
      </c>
      <c r="AP143" s="113">
        <f t="shared" ref="AP143" si="1824">EDATE(AO143,1)</f>
        <v>43647</v>
      </c>
      <c r="AQ143" s="113">
        <f t="shared" ref="AQ143" si="1825">EDATE(AP143,1)</f>
        <v>43678</v>
      </c>
      <c r="AR143" s="113">
        <f t="shared" ref="AR143" si="1826">EDATE(AQ143,1)</f>
        <v>43709</v>
      </c>
      <c r="AS143" s="113">
        <f t="shared" ref="AS143" si="1827">EDATE(AR143,1)</f>
        <v>43739</v>
      </c>
      <c r="AT143" s="113">
        <f t="shared" ref="AT143" si="1828">EDATE(AS143,1)</f>
        <v>43770</v>
      </c>
      <c r="AU143" s="113">
        <f t="shared" ref="AU143" si="1829">EDATE(AT143,1)</f>
        <v>43800</v>
      </c>
      <c r="AV143" s="113">
        <f t="shared" ref="AV143" si="1830">EDATE(AU143,1)</f>
        <v>43831</v>
      </c>
      <c r="AW143" s="113">
        <f t="shared" ref="AW143" si="1831">EDATE(AV143,1)</f>
        <v>43862</v>
      </c>
      <c r="AX143" s="113">
        <f t="shared" ref="AX143" si="1832">EDATE(AW143,1)</f>
        <v>43891</v>
      </c>
      <c r="AY143" s="113">
        <f t="shared" ref="AY143" si="1833">EDATE(AX143,1)</f>
        <v>43922</v>
      </c>
      <c r="AZ143" s="113">
        <f t="shared" ref="AZ143" si="1834">EDATE(AY143,1)</f>
        <v>43952</v>
      </c>
      <c r="BA143" s="113">
        <f t="shared" ref="BA143" si="1835">EDATE(AZ143,1)</f>
        <v>43983</v>
      </c>
      <c r="BB143" s="113">
        <f t="shared" ref="BB143" si="1836">EDATE(BA143,1)</f>
        <v>44013</v>
      </c>
      <c r="BC143" s="113">
        <f t="shared" ref="BC143" si="1837">EDATE(BB143,1)</f>
        <v>44044</v>
      </c>
      <c r="BD143" s="113">
        <f t="shared" ref="BD143" si="1838">EDATE(BC143,1)</f>
        <v>44075</v>
      </c>
      <c r="BE143" s="113">
        <f t="shared" ref="BE143" si="1839">EDATE(BD143,1)</f>
        <v>44105</v>
      </c>
      <c r="BF143" s="113">
        <f t="shared" ref="BF143" si="1840">EDATE(BE143,1)</f>
        <v>44136</v>
      </c>
      <c r="BG143" s="113">
        <f t="shared" ref="BG143" si="1841">EDATE(BF143,1)</f>
        <v>44166</v>
      </c>
      <c r="BH143" s="113">
        <f t="shared" ref="BH143" si="1842">EDATE(BG143,1)</f>
        <v>44197</v>
      </c>
      <c r="BI143" s="113">
        <f t="shared" ref="BI143" si="1843">EDATE(BH143,1)</f>
        <v>44228</v>
      </c>
      <c r="BJ143" s="113">
        <f t="shared" ref="BJ143" si="1844">EDATE(BI143,1)</f>
        <v>44256</v>
      </c>
      <c r="BK143" s="113">
        <f t="shared" ref="BK143" si="1845">EDATE(BJ143,1)</f>
        <v>44287</v>
      </c>
      <c r="BL143" s="113">
        <f t="shared" ref="BL143" si="1846">EDATE(BK143,1)</f>
        <v>44317</v>
      </c>
      <c r="BM143" s="113">
        <f t="shared" ref="BM143" si="1847">EDATE(BL143,1)</f>
        <v>44348</v>
      </c>
      <c r="BN143" s="113">
        <f t="shared" ref="BN143" si="1848">EDATE(BM143,1)</f>
        <v>44378</v>
      </c>
      <c r="BO143" s="113">
        <f t="shared" ref="BO143" si="1849">EDATE(BN143,1)</f>
        <v>44409</v>
      </c>
      <c r="BP143" s="113">
        <f t="shared" ref="BP143" si="1850">EDATE(BO143,1)</f>
        <v>44440</v>
      </c>
      <c r="BQ143" s="113">
        <f t="shared" ref="BQ143" si="1851">EDATE(BP143,1)</f>
        <v>44470</v>
      </c>
      <c r="BR143" s="113">
        <f t="shared" ref="BR143" si="1852">EDATE(BQ143,1)</f>
        <v>44501</v>
      </c>
      <c r="BS143" s="113">
        <f t="shared" ref="BS143" si="1853">EDATE(BR143,1)</f>
        <v>44531</v>
      </c>
      <c r="BT143" s="113">
        <f t="shared" ref="BT143" si="1854">EDATE(BS143,1)</f>
        <v>44562</v>
      </c>
      <c r="BU143" s="113">
        <f t="shared" ref="BU143" si="1855">EDATE(BT143,1)</f>
        <v>44593</v>
      </c>
      <c r="BV143" s="113">
        <f t="shared" ref="BV143" si="1856">EDATE(BU143,1)</f>
        <v>44621</v>
      </c>
      <c r="BW143" s="113">
        <f t="shared" ref="BW143" si="1857">EDATE(BV143,1)</f>
        <v>44652</v>
      </c>
      <c r="BX143" s="113">
        <f t="shared" ref="BX143" si="1858">EDATE(BW143,1)</f>
        <v>44682</v>
      </c>
      <c r="BY143" s="113">
        <f t="shared" ref="BY143" si="1859">EDATE(BX143,1)</f>
        <v>44713</v>
      </c>
      <c r="BZ143" s="113">
        <f t="shared" ref="BZ143" si="1860">EDATE(BY143,1)</f>
        <v>44743</v>
      </c>
      <c r="CA143" s="113">
        <f t="shared" ref="CA143" si="1861">EDATE(BZ143,1)</f>
        <v>44774</v>
      </c>
      <c r="CB143" s="113">
        <f t="shared" ref="CB143" si="1862">EDATE(CA143,1)</f>
        <v>44805</v>
      </c>
      <c r="CC143" s="113">
        <f t="shared" ref="CC143" si="1863">EDATE(CB143,1)</f>
        <v>44835</v>
      </c>
      <c r="CD143" s="113">
        <f t="shared" ref="CD143" si="1864">EDATE(CC143,1)</f>
        <v>44866</v>
      </c>
      <c r="CE143" s="113">
        <f t="shared" ref="CE143" si="1865">EDATE(CD143,1)</f>
        <v>44896</v>
      </c>
      <c r="CF143" s="113">
        <f t="shared" ref="CF143" si="1866">EDATE(CE143,1)</f>
        <v>44927</v>
      </c>
      <c r="CG143" s="113">
        <f t="shared" ref="CG143" si="1867">EDATE(CF143,1)</f>
        <v>44958</v>
      </c>
      <c r="CH143" s="113">
        <f t="shared" ref="CH143" si="1868">EDATE(CG143,1)</f>
        <v>44986</v>
      </c>
      <c r="CI143" s="113">
        <f t="shared" ref="CI143" si="1869">EDATE(CH143,1)</f>
        <v>45017</v>
      </c>
      <c r="CJ143" s="113">
        <f t="shared" ref="CJ143" si="1870">EDATE(CI143,1)</f>
        <v>45047</v>
      </c>
      <c r="CK143" s="113">
        <f t="shared" ref="CK143" si="1871">EDATE(CJ143,1)</f>
        <v>45078</v>
      </c>
      <c r="CL143" s="113">
        <f t="shared" ref="CL143" si="1872">EDATE(CK143,1)</f>
        <v>45108</v>
      </c>
      <c r="CM143" s="113">
        <f t="shared" ref="CM143" si="1873">EDATE(CL143,1)</f>
        <v>45139</v>
      </c>
      <c r="CN143" s="113">
        <f t="shared" ref="CN143" si="1874">EDATE(CM143,1)</f>
        <v>45170</v>
      </c>
      <c r="CO143" s="113">
        <f t="shared" ref="CO143" si="1875">EDATE(CN143,1)</f>
        <v>45200</v>
      </c>
    </row>
    <row r="144" spans="1:93" x14ac:dyDescent="0.15">
      <c r="C144" t="s">
        <v>32</v>
      </c>
      <c r="D144">
        <f>IF(D143&gt;$D$138,0,D141*$D$139)</f>
        <v>85.556250000000006</v>
      </c>
      <c r="E144">
        <f t="shared" ref="E144:BP144" si="1876">IF(E143&gt;$D$138,0,E141*$D$139)</f>
        <v>85.556250000000006</v>
      </c>
      <c r="F144">
        <f t="shared" si="1876"/>
        <v>85.556250000000006</v>
      </c>
      <c r="G144">
        <f t="shared" si="1876"/>
        <v>85.556250000000006</v>
      </c>
      <c r="H144">
        <f t="shared" si="1876"/>
        <v>85.556250000000006</v>
      </c>
      <c r="I144">
        <f t="shared" si="1876"/>
        <v>85.556250000000006</v>
      </c>
      <c r="J144">
        <f t="shared" si="1876"/>
        <v>85.556250000000006</v>
      </c>
      <c r="K144">
        <f t="shared" si="1876"/>
        <v>85.556250000000006</v>
      </c>
      <c r="L144">
        <f t="shared" si="1876"/>
        <v>85.556250000000006</v>
      </c>
      <c r="M144">
        <f t="shared" si="1876"/>
        <v>85.556250000000006</v>
      </c>
      <c r="N144">
        <f t="shared" si="1876"/>
        <v>85.556250000000006</v>
      </c>
      <c r="O144">
        <f t="shared" si="1876"/>
        <v>85.556250000000006</v>
      </c>
      <c r="P144">
        <f t="shared" si="1876"/>
        <v>88.122937500000006</v>
      </c>
      <c r="Q144">
        <f t="shared" si="1876"/>
        <v>88.122937500000006</v>
      </c>
      <c r="R144">
        <f t="shared" si="1876"/>
        <v>88.122937500000006</v>
      </c>
      <c r="S144">
        <f t="shared" si="1876"/>
        <v>88.122937500000006</v>
      </c>
      <c r="T144">
        <f t="shared" si="1876"/>
        <v>88.122937500000006</v>
      </c>
      <c r="U144">
        <f t="shared" si="1876"/>
        <v>0</v>
      </c>
      <c r="V144">
        <f t="shared" si="1876"/>
        <v>0</v>
      </c>
      <c r="W144">
        <f t="shared" si="1876"/>
        <v>0</v>
      </c>
      <c r="X144">
        <f t="shared" si="1876"/>
        <v>0</v>
      </c>
      <c r="Y144">
        <f t="shared" si="1876"/>
        <v>0</v>
      </c>
      <c r="Z144">
        <f t="shared" si="1876"/>
        <v>0</v>
      </c>
      <c r="AA144">
        <f t="shared" si="1876"/>
        <v>0</v>
      </c>
      <c r="AB144">
        <f t="shared" si="1876"/>
        <v>0</v>
      </c>
      <c r="AC144">
        <f t="shared" si="1876"/>
        <v>0</v>
      </c>
      <c r="AD144">
        <f t="shared" si="1876"/>
        <v>0</v>
      </c>
      <c r="AE144">
        <f t="shared" si="1876"/>
        <v>0</v>
      </c>
      <c r="AF144">
        <f t="shared" si="1876"/>
        <v>0</v>
      </c>
      <c r="AG144">
        <f t="shared" si="1876"/>
        <v>0</v>
      </c>
      <c r="AH144">
        <f t="shared" si="1876"/>
        <v>0</v>
      </c>
      <c r="AI144">
        <f t="shared" si="1876"/>
        <v>0</v>
      </c>
      <c r="AJ144">
        <f t="shared" si="1876"/>
        <v>0</v>
      </c>
      <c r="AK144">
        <f t="shared" si="1876"/>
        <v>0</v>
      </c>
      <c r="AL144">
        <f t="shared" si="1876"/>
        <v>0</v>
      </c>
      <c r="AM144">
        <f t="shared" si="1876"/>
        <v>0</v>
      </c>
      <c r="AN144">
        <f t="shared" si="1876"/>
        <v>0</v>
      </c>
      <c r="AO144">
        <f t="shared" si="1876"/>
        <v>0</v>
      </c>
      <c r="AP144">
        <f t="shared" si="1876"/>
        <v>0</v>
      </c>
      <c r="AQ144">
        <f t="shared" si="1876"/>
        <v>0</v>
      </c>
      <c r="AR144">
        <f t="shared" si="1876"/>
        <v>0</v>
      </c>
      <c r="AS144">
        <f t="shared" si="1876"/>
        <v>0</v>
      </c>
      <c r="AT144">
        <f t="shared" si="1876"/>
        <v>0</v>
      </c>
      <c r="AU144">
        <f t="shared" si="1876"/>
        <v>0</v>
      </c>
      <c r="AV144">
        <f t="shared" si="1876"/>
        <v>0</v>
      </c>
      <c r="AW144">
        <f t="shared" si="1876"/>
        <v>0</v>
      </c>
      <c r="AX144">
        <f t="shared" si="1876"/>
        <v>0</v>
      </c>
      <c r="AY144">
        <f t="shared" si="1876"/>
        <v>0</v>
      </c>
      <c r="AZ144">
        <f t="shared" si="1876"/>
        <v>0</v>
      </c>
      <c r="BA144">
        <f t="shared" si="1876"/>
        <v>0</v>
      </c>
      <c r="BB144">
        <f t="shared" si="1876"/>
        <v>0</v>
      </c>
      <c r="BC144">
        <f t="shared" si="1876"/>
        <v>0</v>
      </c>
      <c r="BD144">
        <f t="shared" si="1876"/>
        <v>0</v>
      </c>
      <c r="BE144">
        <f t="shared" si="1876"/>
        <v>0</v>
      </c>
      <c r="BF144">
        <f t="shared" si="1876"/>
        <v>0</v>
      </c>
      <c r="BG144">
        <f t="shared" si="1876"/>
        <v>0</v>
      </c>
      <c r="BH144">
        <f t="shared" si="1876"/>
        <v>0</v>
      </c>
      <c r="BI144">
        <f t="shared" si="1876"/>
        <v>0</v>
      </c>
      <c r="BJ144">
        <f t="shared" si="1876"/>
        <v>0</v>
      </c>
      <c r="BK144">
        <f t="shared" si="1876"/>
        <v>0</v>
      </c>
      <c r="BL144">
        <f t="shared" si="1876"/>
        <v>0</v>
      </c>
      <c r="BM144">
        <f t="shared" si="1876"/>
        <v>0</v>
      </c>
      <c r="BN144">
        <f t="shared" si="1876"/>
        <v>0</v>
      </c>
      <c r="BO144">
        <f t="shared" si="1876"/>
        <v>0</v>
      </c>
      <c r="BP144">
        <f t="shared" si="1876"/>
        <v>0</v>
      </c>
      <c r="BQ144">
        <f t="shared" ref="BQ144:CO144" si="1877">IF(BQ143&gt;$D$138,0,BQ141*$D$139)</f>
        <v>0</v>
      </c>
      <c r="BR144">
        <f t="shared" si="1877"/>
        <v>0</v>
      </c>
      <c r="BS144">
        <f t="shared" si="1877"/>
        <v>0</v>
      </c>
      <c r="BT144">
        <f t="shared" si="1877"/>
        <v>0</v>
      </c>
      <c r="BU144">
        <f t="shared" si="1877"/>
        <v>0</v>
      </c>
      <c r="BV144">
        <f t="shared" si="1877"/>
        <v>0</v>
      </c>
      <c r="BW144">
        <f t="shared" si="1877"/>
        <v>0</v>
      </c>
      <c r="BX144">
        <f t="shared" si="1877"/>
        <v>0</v>
      </c>
      <c r="BY144">
        <f t="shared" si="1877"/>
        <v>0</v>
      </c>
      <c r="BZ144">
        <f t="shared" si="1877"/>
        <v>0</v>
      </c>
      <c r="CA144">
        <f t="shared" si="1877"/>
        <v>0</v>
      </c>
      <c r="CB144">
        <f t="shared" si="1877"/>
        <v>0</v>
      </c>
      <c r="CC144">
        <f t="shared" si="1877"/>
        <v>0</v>
      </c>
      <c r="CD144">
        <f t="shared" si="1877"/>
        <v>0</v>
      </c>
      <c r="CE144">
        <f t="shared" si="1877"/>
        <v>0</v>
      </c>
      <c r="CF144">
        <f t="shared" si="1877"/>
        <v>0</v>
      </c>
      <c r="CG144">
        <f t="shared" si="1877"/>
        <v>0</v>
      </c>
      <c r="CH144">
        <f t="shared" si="1877"/>
        <v>0</v>
      </c>
      <c r="CI144">
        <f t="shared" si="1877"/>
        <v>0</v>
      </c>
      <c r="CJ144">
        <f t="shared" si="1877"/>
        <v>0</v>
      </c>
      <c r="CK144">
        <f t="shared" si="1877"/>
        <v>0</v>
      </c>
      <c r="CL144">
        <f t="shared" si="1877"/>
        <v>0</v>
      </c>
      <c r="CM144">
        <f t="shared" si="1877"/>
        <v>0</v>
      </c>
      <c r="CN144">
        <f t="shared" si="1877"/>
        <v>0</v>
      </c>
      <c r="CO144">
        <f t="shared" si="1877"/>
        <v>0</v>
      </c>
    </row>
    <row r="146" spans="1:93" s="78" customFormat="1" x14ac:dyDescent="0.15">
      <c r="A146" s="78" t="s">
        <v>149</v>
      </c>
      <c r="D146" s="89"/>
    </row>
    <row r="147" spans="1:93" x14ac:dyDescent="0.15">
      <c r="A147" t="s">
        <v>379</v>
      </c>
      <c r="B147" t="s">
        <v>153</v>
      </c>
      <c r="C147" t="s">
        <v>212</v>
      </c>
      <c r="D147" s="104">
        <v>42491</v>
      </c>
    </row>
    <row r="148" spans="1:93" x14ac:dyDescent="0.15">
      <c r="C148" t="s">
        <v>237</v>
      </c>
      <c r="D148" s="104">
        <v>42979</v>
      </c>
    </row>
    <row r="149" spans="1:93" x14ac:dyDescent="0.15">
      <c r="C149" t="s">
        <v>260</v>
      </c>
      <c r="D149" s="4">
        <v>0.12</v>
      </c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  <c r="BB149" s="113"/>
      <c r="BC149" s="113"/>
      <c r="BD149" s="113"/>
      <c r="BE149" s="113"/>
      <c r="BF149" s="113"/>
      <c r="BG149" s="113"/>
      <c r="BH149" s="113"/>
      <c r="BI149" s="113"/>
      <c r="BJ149" s="113"/>
      <c r="BK149" s="113"/>
      <c r="BL149" s="113"/>
      <c r="BM149" s="113"/>
      <c r="BN149" s="113"/>
      <c r="BO149" s="113"/>
      <c r="BP149" s="113"/>
      <c r="BQ149" s="113"/>
      <c r="BR149" s="113"/>
      <c r="BS149" s="113"/>
      <c r="BT149" s="113"/>
      <c r="BU149" s="113"/>
      <c r="BV149" s="113"/>
      <c r="BW149" s="113"/>
      <c r="BX149" s="113"/>
      <c r="BY149" s="113"/>
      <c r="BZ149" s="113"/>
      <c r="CA149" s="113"/>
      <c r="CB149" s="113"/>
      <c r="CC149" s="113"/>
      <c r="CD149" s="113"/>
      <c r="CE149" s="113"/>
      <c r="CF149" s="113"/>
      <c r="CG149" s="113"/>
      <c r="CH149" s="113"/>
      <c r="CI149" s="113"/>
      <c r="CJ149" s="113"/>
      <c r="CK149" s="113"/>
      <c r="CL149" s="113"/>
      <c r="CM149" s="113"/>
      <c r="CN149" s="113"/>
      <c r="CO149" s="113"/>
    </row>
    <row r="150" spans="1:93" x14ac:dyDescent="0.15">
      <c r="C150" s="2" t="s">
        <v>183</v>
      </c>
      <c r="D150" s="113">
        <f>D147</f>
        <v>42491</v>
      </c>
      <c r="E150" s="113">
        <f>EDATE(D150,1)</f>
        <v>42522</v>
      </c>
      <c r="F150" s="113">
        <f t="shared" ref="F150" si="1878">EDATE(E150,1)</f>
        <v>42552</v>
      </c>
      <c r="G150" s="113">
        <f t="shared" ref="G150" si="1879">EDATE(F150,1)</f>
        <v>42583</v>
      </c>
      <c r="H150" s="113">
        <f t="shared" ref="H150" si="1880">EDATE(G150,1)</f>
        <v>42614</v>
      </c>
      <c r="I150" s="113">
        <f t="shared" ref="I150" si="1881">EDATE(H150,1)</f>
        <v>42644</v>
      </c>
      <c r="J150" s="113">
        <f t="shared" ref="J150" si="1882">EDATE(I150,1)</f>
        <v>42675</v>
      </c>
      <c r="K150" s="113">
        <f t="shared" ref="K150" si="1883">EDATE(J150,1)</f>
        <v>42705</v>
      </c>
      <c r="L150" s="113">
        <f t="shared" ref="L150" si="1884">EDATE(K150,1)</f>
        <v>42736</v>
      </c>
      <c r="M150" s="113">
        <f t="shared" ref="M150" si="1885">EDATE(L150,1)</f>
        <v>42767</v>
      </c>
      <c r="N150" s="113">
        <f t="shared" ref="N150" si="1886">EDATE(M150,1)</f>
        <v>42795</v>
      </c>
      <c r="O150" s="113">
        <f t="shared" ref="O150" si="1887">EDATE(N150,1)</f>
        <v>42826</v>
      </c>
      <c r="P150" s="113">
        <f t="shared" ref="P150" si="1888">EDATE(O150,1)</f>
        <v>42856</v>
      </c>
      <c r="Q150" s="113">
        <f t="shared" ref="Q150" si="1889">EDATE(P150,1)</f>
        <v>42887</v>
      </c>
      <c r="R150" s="113">
        <f t="shared" ref="R150" si="1890">EDATE(Q150,1)</f>
        <v>42917</v>
      </c>
      <c r="S150" s="113">
        <f t="shared" ref="S150" si="1891">EDATE(R150,1)</f>
        <v>42948</v>
      </c>
      <c r="T150" s="113">
        <f t="shared" ref="T150" si="1892">EDATE(S150,1)</f>
        <v>42979</v>
      </c>
      <c r="U150" s="113">
        <f t="shared" ref="U150" si="1893">EDATE(T150,1)</f>
        <v>43009</v>
      </c>
      <c r="V150" s="113">
        <f t="shared" ref="V150" si="1894">EDATE(U150,1)</f>
        <v>43040</v>
      </c>
      <c r="W150" s="113">
        <f t="shared" ref="W150" si="1895">EDATE(V150,1)</f>
        <v>43070</v>
      </c>
      <c r="X150" s="113">
        <f t="shared" ref="X150" si="1896">EDATE(W150,1)</f>
        <v>43101</v>
      </c>
      <c r="Y150" s="113">
        <f t="shared" ref="Y150" si="1897">EDATE(X150,1)</f>
        <v>43132</v>
      </c>
      <c r="Z150" s="113">
        <f t="shared" ref="Z150" si="1898">EDATE(Y150,1)</f>
        <v>43160</v>
      </c>
      <c r="AA150" s="113">
        <f t="shared" ref="AA150" si="1899">EDATE(Z150,1)</f>
        <v>43191</v>
      </c>
      <c r="AB150" s="113">
        <f t="shared" ref="AB150" si="1900">EDATE(AA150,1)</f>
        <v>43221</v>
      </c>
      <c r="AC150" s="113">
        <f t="shared" ref="AC150" si="1901">EDATE(AB150,1)</f>
        <v>43252</v>
      </c>
      <c r="AD150" s="113">
        <f t="shared" ref="AD150" si="1902">EDATE(AC150,1)</f>
        <v>43282</v>
      </c>
      <c r="AE150" s="113">
        <f t="shared" ref="AE150" si="1903">EDATE(AD150,1)</f>
        <v>43313</v>
      </c>
      <c r="AF150" s="113">
        <f t="shared" ref="AF150" si="1904">EDATE(AE150,1)</f>
        <v>43344</v>
      </c>
      <c r="AG150" s="113">
        <f t="shared" ref="AG150" si="1905">EDATE(AF150,1)</f>
        <v>43374</v>
      </c>
      <c r="AH150" s="113">
        <f t="shared" ref="AH150" si="1906">EDATE(AG150,1)</f>
        <v>43405</v>
      </c>
      <c r="AI150" s="113">
        <f t="shared" ref="AI150" si="1907">EDATE(AH150,1)</f>
        <v>43435</v>
      </c>
      <c r="AJ150" s="113">
        <f t="shared" ref="AJ150" si="1908">EDATE(AI150,1)</f>
        <v>43466</v>
      </c>
      <c r="AK150" s="113">
        <f t="shared" ref="AK150" si="1909">EDATE(AJ150,1)</f>
        <v>43497</v>
      </c>
      <c r="AL150" s="113">
        <f t="shared" ref="AL150" si="1910">EDATE(AK150,1)</f>
        <v>43525</v>
      </c>
      <c r="AM150" s="113">
        <f t="shared" ref="AM150" si="1911">EDATE(AL150,1)</f>
        <v>43556</v>
      </c>
      <c r="AN150" s="113">
        <f t="shared" ref="AN150" si="1912">EDATE(AM150,1)</f>
        <v>43586</v>
      </c>
      <c r="AO150" s="113">
        <f t="shared" ref="AO150" si="1913">EDATE(AN150,1)</f>
        <v>43617</v>
      </c>
      <c r="AP150" s="113">
        <f t="shared" ref="AP150" si="1914">EDATE(AO150,1)</f>
        <v>43647</v>
      </c>
      <c r="AQ150" s="113">
        <f t="shared" ref="AQ150" si="1915">EDATE(AP150,1)</f>
        <v>43678</v>
      </c>
      <c r="AR150" s="113">
        <f t="shared" ref="AR150" si="1916">EDATE(AQ150,1)</f>
        <v>43709</v>
      </c>
      <c r="AS150" s="113">
        <f t="shared" ref="AS150" si="1917">EDATE(AR150,1)</f>
        <v>43739</v>
      </c>
      <c r="AT150" s="113">
        <f t="shared" ref="AT150" si="1918">EDATE(AS150,1)</f>
        <v>43770</v>
      </c>
      <c r="AU150" s="113">
        <f t="shared" ref="AU150" si="1919">EDATE(AT150,1)</f>
        <v>43800</v>
      </c>
      <c r="AV150" s="113">
        <f t="shared" ref="AV150" si="1920">EDATE(AU150,1)</f>
        <v>43831</v>
      </c>
      <c r="AW150" s="113">
        <f t="shared" ref="AW150" si="1921">EDATE(AV150,1)</f>
        <v>43862</v>
      </c>
      <c r="AX150" s="113">
        <f t="shared" ref="AX150" si="1922">EDATE(AW150,1)</f>
        <v>43891</v>
      </c>
      <c r="AY150" s="113">
        <f t="shared" ref="AY150" si="1923">EDATE(AX150,1)</f>
        <v>43922</v>
      </c>
      <c r="AZ150" s="113">
        <f t="shared" ref="AZ150" si="1924">EDATE(AY150,1)</f>
        <v>43952</v>
      </c>
      <c r="BA150" s="113">
        <f t="shared" ref="BA150" si="1925">EDATE(AZ150,1)</f>
        <v>43983</v>
      </c>
      <c r="BB150" s="113">
        <f t="shared" ref="BB150" si="1926">EDATE(BA150,1)</f>
        <v>44013</v>
      </c>
      <c r="BC150" s="113">
        <f t="shared" ref="BC150" si="1927">EDATE(BB150,1)</f>
        <v>44044</v>
      </c>
      <c r="BD150" s="113">
        <f t="shared" ref="BD150" si="1928">EDATE(BC150,1)</f>
        <v>44075</v>
      </c>
      <c r="BE150" s="113">
        <f t="shared" ref="BE150" si="1929">EDATE(BD150,1)</f>
        <v>44105</v>
      </c>
      <c r="BF150" s="113">
        <f t="shared" ref="BF150" si="1930">EDATE(BE150,1)</f>
        <v>44136</v>
      </c>
      <c r="BG150" s="113">
        <f t="shared" ref="BG150" si="1931">EDATE(BF150,1)</f>
        <v>44166</v>
      </c>
      <c r="BH150" s="113">
        <f t="shared" ref="BH150" si="1932">EDATE(BG150,1)</f>
        <v>44197</v>
      </c>
      <c r="BI150" s="113">
        <f t="shared" ref="BI150" si="1933">EDATE(BH150,1)</f>
        <v>44228</v>
      </c>
      <c r="BJ150" s="113">
        <f t="shared" ref="BJ150" si="1934">EDATE(BI150,1)</f>
        <v>44256</v>
      </c>
      <c r="BK150" s="113">
        <f t="shared" ref="BK150" si="1935">EDATE(BJ150,1)</f>
        <v>44287</v>
      </c>
      <c r="BL150" s="113">
        <f t="shared" ref="BL150" si="1936">EDATE(BK150,1)</f>
        <v>44317</v>
      </c>
      <c r="BM150" s="113">
        <f t="shared" ref="BM150" si="1937">EDATE(BL150,1)</f>
        <v>44348</v>
      </c>
      <c r="BN150" s="113">
        <f t="shared" ref="BN150" si="1938">EDATE(BM150,1)</f>
        <v>44378</v>
      </c>
      <c r="BO150" s="113">
        <f t="shared" ref="BO150" si="1939">EDATE(BN150,1)</f>
        <v>44409</v>
      </c>
      <c r="BP150" s="113">
        <f t="shared" ref="BP150" si="1940">EDATE(BO150,1)</f>
        <v>44440</v>
      </c>
      <c r="BQ150" s="113">
        <f t="shared" ref="BQ150" si="1941">EDATE(BP150,1)</f>
        <v>44470</v>
      </c>
      <c r="BR150" s="113">
        <f t="shared" ref="BR150" si="1942">EDATE(BQ150,1)</f>
        <v>44501</v>
      </c>
      <c r="BS150" s="113">
        <f t="shared" ref="BS150" si="1943">EDATE(BR150,1)</f>
        <v>44531</v>
      </c>
      <c r="BT150" s="113">
        <f t="shared" ref="BT150" si="1944">EDATE(BS150,1)</f>
        <v>44562</v>
      </c>
      <c r="BU150" s="113">
        <f t="shared" ref="BU150" si="1945">EDATE(BT150,1)</f>
        <v>44593</v>
      </c>
      <c r="BV150" s="113">
        <f t="shared" ref="BV150" si="1946">EDATE(BU150,1)</f>
        <v>44621</v>
      </c>
      <c r="BW150" s="113">
        <f t="shared" ref="BW150" si="1947">EDATE(BV150,1)</f>
        <v>44652</v>
      </c>
      <c r="BX150" s="113">
        <f t="shared" ref="BX150" si="1948">EDATE(BW150,1)</f>
        <v>44682</v>
      </c>
      <c r="BY150" s="113">
        <f t="shared" ref="BY150" si="1949">EDATE(BX150,1)</f>
        <v>44713</v>
      </c>
      <c r="BZ150" s="113">
        <f t="shared" ref="BZ150" si="1950">EDATE(BY150,1)</f>
        <v>44743</v>
      </c>
      <c r="CA150" s="113">
        <f t="shared" ref="CA150" si="1951">EDATE(BZ150,1)</f>
        <v>44774</v>
      </c>
      <c r="CB150" s="113">
        <f t="shared" ref="CB150" si="1952">EDATE(CA150,1)</f>
        <v>44805</v>
      </c>
      <c r="CC150" s="113">
        <f t="shared" ref="CC150" si="1953">EDATE(CB150,1)</f>
        <v>44835</v>
      </c>
      <c r="CD150" s="113">
        <f t="shared" ref="CD150" si="1954">EDATE(CC150,1)</f>
        <v>44866</v>
      </c>
      <c r="CE150" s="113">
        <f t="shared" ref="CE150" si="1955">EDATE(CD150,1)</f>
        <v>44896</v>
      </c>
      <c r="CF150" s="113">
        <f t="shared" ref="CF150" si="1956">EDATE(CE150,1)</f>
        <v>44927</v>
      </c>
      <c r="CG150" s="113">
        <f t="shared" ref="CG150" si="1957">EDATE(CF150,1)</f>
        <v>44958</v>
      </c>
      <c r="CH150" s="113">
        <f t="shared" ref="CH150" si="1958">EDATE(CG150,1)</f>
        <v>44986</v>
      </c>
      <c r="CI150" s="113">
        <f t="shared" ref="CI150" si="1959">EDATE(CH150,1)</f>
        <v>45017</v>
      </c>
      <c r="CJ150" s="113">
        <f t="shared" ref="CJ150" si="1960">EDATE(CI150,1)</f>
        <v>45047</v>
      </c>
      <c r="CK150" s="113">
        <f t="shared" ref="CK150" si="1961">EDATE(CJ150,1)</f>
        <v>45078</v>
      </c>
      <c r="CL150" s="113">
        <f t="shared" ref="CL150" si="1962">EDATE(CK150,1)</f>
        <v>45108</v>
      </c>
      <c r="CM150" s="113">
        <f t="shared" ref="CM150" si="1963">EDATE(CL150,1)</f>
        <v>45139</v>
      </c>
      <c r="CN150" s="113">
        <f t="shared" ref="CN150" si="1964">EDATE(CM150,1)</f>
        <v>45170</v>
      </c>
      <c r="CO150" s="113">
        <f t="shared" ref="CO150" si="1965">EDATE(CN150,1)</f>
        <v>45200</v>
      </c>
    </row>
    <row r="151" spans="1:93" x14ac:dyDescent="0.15">
      <c r="C151" t="s">
        <v>238</v>
      </c>
      <c r="D151" s="88">
        <v>1711.125</v>
      </c>
      <c r="E151" s="3">
        <v>1711.125</v>
      </c>
      <c r="F151" s="3">
        <v>1711.125</v>
      </c>
      <c r="G151" s="3">
        <v>1711.125</v>
      </c>
      <c r="H151" s="3">
        <v>1711.125</v>
      </c>
      <c r="I151" s="3">
        <v>1711.125</v>
      </c>
      <c r="J151" s="3">
        <v>1711.125</v>
      </c>
      <c r="K151" s="3">
        <v>1711.125</v>
      </c>
      <c r="L151" s="3">
        <v>1711.125</v>
      </c>
      <c r="M151" s="3">
        <v>1711.125</v>
      </c>
      <c r="N151" s="3">
        <v>1711.125</v>
      </c>
      <c r="O151" s="3">
        <v>1711.125</v>
      </c>
      <c r="P151" s="3">
        <v>1762.45875</v>
      </c>
      <c r="Q151" s="3">
        <v>1762.45875</v>
      </c>
      <c r="R151" s="3">
        <v>1762.45875</v>
      </c>
      <c r="S151" s="3">
        <v>1762.45875</v>
      </c>
      <c r="T151" s="3">
        <v>1762.45875</v>
      </c>
      <c r="U151" s="3">
        <v>1762.45875</v>
      </c>
      <c r="V151" s="3">
        <v>1762.45875</v>
      </c>
      <c r="W151" s="3">
        <v>1762.45875</v>
      </c>
      <c r="X151" s="3">
        <v>1762.45875</v>
      </c>
      <c r="Y151" s="3">
        <v>1762.45875</v>
      </c>
      <c r="Z151" s="3">
        <v>1762.45875</v>
      </c>
      <c r="AA151" s="3">
        <v>1762.45875</v>
      </c>
      <c r="AB151" s="3">
        <v>1815.3325124999999</v>
      </c>
      <c r="AC151" s="3">
        <v>1815.3325124999999</v>
      </c>
      <c r="AD151" s="3">
        <v>1815.3325124999999</v>
      </c>
      <c r="AE151" s="3">
        <v>1815.3325124999999</v>
      </c>
      <c r="AF151" s="3">
        <v>1815.3325124999999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</row>
    <row r="153" spans="1:93" x14ac:dyDescent="0.15">
      <c r="B153" t="s">
        <v>152</v>
      </c>
      <c r="C153" s="2" t="s">
        <v>183</v>
      </c>
      <c r="D153" s="113">
        <f>D150</f>
        <v>42491</v>
      </c>
      <c r="E153" s="113">
        <f>EDATE(D153,1)</f>
        <v>42522</v>
      </c>
      <c r="F153" s="113">
        <f t="shared" ref="F153" si="1966">EDATE(E153,1)</f>
        <v>42552</v>
      </c>
      <c r="G153" s="113">
        <f t="shared" ref="G153" si="1967">EDATE(F153,1)</f>
        <v>42583</v>
      </c>
      <c r="H153" s="113">
        <f t="shared" ref="H153" si="1968">EDATE(G153,1)</f>
        <v>42614</v>
      </c>
      <c r="I153" s="113">
        <f t="shared" ref="I153" si="1969">EDATE(H153,1)</f>
        <v>42644</v>
      </c>
      <c r="J153" s="113">
        <f t="shared" ref="J153" si="1970">EDATE(I153,1)</f>
        <v>42675</v>
      </c>
      <c r="K153" s="113">
        <f t="shared" ref="K153" si="1971">EDATE(J153,1)</f>
        <v>42705</v>
      </c>
      <c r="L153" s="113">
        <f t="shared" ref="L153" si="1972">EDATE(K153,1)</f>
        <v>42736</v>
      </c>
      <c r="M153" s="113">
        <f t="shared" ref="M153" si="1973">EDATE(L153,1)</f>
        <v>42767</v>
      </c>
      <c r="N153" s="113">
        <f t="shared" ref="N153" si="1974">EDATE(M153,1)</f>
        <v>42795</v>
      </c>
      <c r="O153" s="113">
        <f t="shared" ref="O153" si="1975">EDATE(N153,1)</f>
        <v>42826</v>
      </c>
      <c r="P153" s="113">
        <f t="shared" ref="P153" si="1976">EDATE(O153,1)</f>
        <v>42856</v>
      </c>
      <c r="Q153" s="113">
        <f t="shared" ref="Q153" si="1977">EDATE(P153,1)</f>
        <v>42887</v>
      </c>
      <c r="R153" s="113">
        <f t="shared" ref="R153" si="1978">EDATE(Q153,1)</f>
        <v>42917</v>
      </c>
      <c r="S153" s="113">
        <f t="shared" ref="S153" si="1979">EDATE(R153,1)</f>
        <v>42948</v>
      </c>
      <c r="T153" s="113">
        <f t="shared" ref="T153" si="1980">EDATE(S153,1)</f>
        <v>42979</v>
      </c>
      <c r="U153" s="113">
        <f t="shared" ref="U153" si="1981">EDATE(T153,1)</f>
        <v>43009</v>
      </c>
      <c r="V153" s="113">
        <f t="shared" ref="V153" si="1982">EDATE(U153,1)</f>
        <v>43040</v>
      </c>
      <c r="W153" s="113">
        <f t="shared" ref="W153" si="1983">EDATE(V153,1)</f>
        <v>43070</v>
      </c>
      <c r="X153" s="113">
        <f t="shared" ref="X153" si="1984">EDATE(W153,1)</f>
        <v>43101</v>
      </c>
      <c r="Y153" s="113">
        <f t="shared" ref="Y153" si="1985">EDATE(X153,1)</f>
        <v>43132</v>
      </c>
      <c r="Z153" s="113">
        <f t="shared" ref="Z153" si="1986">EDATE(Y153,1)</f>
        <v>43160</v>
      </c>
      <c r="AA153" s="113">
        <f t="shared" ref="AA153" si="1987">EDATE(Z153,1)</f>
        <v>43191</v>
      </c>
      <c r="AB153" s="113">
        <f t="shared" ref="AB153" si="1988">EDATE(AA153,1)</f>
        <v>43221</v>
      </c>
      <c r="AC153" s="113">
        <f t="shared" ref="AC153" si="1989">EDATE(AB153,1)</f>
        <v>43252</v>
      </c>
      <c r="AD153" s="113">
        <f t="shared" ref="AD153" si="1990">EDATE(AC153,1)</f>
        <v>43282</v>
      </c>
      <c r="AE153" s="113">
        <f t="shared" ref="AE153" si="1991">EDATE(AD153,1)</f>
        <v>43313</v>
      </c>
      <c r="AF153" s="113">
        <f t="shared" ref="AF153" si="1992">EDATE(AE153,1)</f>
        <v>43344</v>
      </c>
      <c r="AG153" s="113">
        <f t="shared" ref="AG153" si="1993">EDATE(AF153,1)</f>
        <v>43374</v>
      </c>
      <c r="AH153" s="113">
        <f t="shared" ref="AH153" si="1994">EDATE(AG153,1)</f>
        <v>43405</v>
      </c>
      <c r="AI153" s="113">
        <f t="shared" ref="AI153" si="1995">EDATE(AH153,1)</f>
        <v>43435</v>
      </c>
      <c r="AJ153" s="113">
        <f t="shared" ref="AJ153" si="1996">EDATE(AI153,1)</f>
        <v>43466</v>
      </c>
      <c r="AK153" s="113">
        <f t="shared" ref="AK153" si="1997">EDATE(AJ153,1)</f>
        <v>43497</v>
      </c>
      <c r="AL153" s="113">
        <f t="shared" ref="AL153" si="1998">EDATE(AK153,1)</f>
        <v>43525</v>
      </c>
      <c r="AM153" s="113">
        <f t="shared" ref="AM153" si="1999">EDATE(AL153,1)</f>
        <v>43556</v>
      </c>
      <c r="AN153" s="113">
        <f t="shared" ref="AN153" si="2000">EDATE(AM153,1)</f>
        <v>43586</v>
      </c>
      <c r="AO153" s="113">
        <f t="shared" ref="AO153" si="2001">EDATE(AN153,1)</f>
        <v>43617</v>
      </c>
      <c r="AP153" s="113">
        <f t="shared" ref="AP153" si="2002">EDATE(AO153,1)</f>
        <v>43647</v>
      </c>
      <c r="AQ153" s="113">
        <f t="shared" ref="AQ153" si="2003">EDATE(AP153,1)</f>
        <v>43678</v>
      </c>
      <c r="AR153" s="113">
        <f t="shared" ref="AR153" si="2004">EDATE(AQ153,1)</f>
        <v>43709</v>
      </c>
      <c r="AS153" s="113">
        <f t="shared" ref="AS153" si="2005">EDATE(AR153,1)</f>
        <v>43739</v>
      </c>
      <c r="AT153" s="113">
        <f t="shared" ref="AT153" si="2006">EDATE(AS153,1)</f>
        <v>43770</v>
      </c>
      <c r="AU153" s="113">
        <f t="shared" ref="AU153" si="2007">EDATE(AT153,1)</f>
        <v>43800</v>
      </c>
      <c r="AV153" s="113">
        <f t="shared" ref="AV153" si="2008">EDATE(AU153,1)</f>
        <v>43831</v>
      </c>
      <c r="AW153" s="113">
        <f t="shared" ref="AW153" si="2009">EDATE(AV153,1)</f>
        <v>43862</v>
      </c>
      <c r="AX153" s="113">
        <f t="shared" ref="AX153" si="2010">EDATE(AW153,1)</f>
        <v>43891</v>
      </c>
      <c r="AY153" s="113">
        <f t="shared" ref="AY153" si="2011">EDATE(AX153,1)</f>
        <v>43922</v>
      </c>
      <c r="AZ153" s="113">
        <f t="shared" ref="AZ153" si="2012">EDATE(AY153,1)</f>
        <v>43952</v>
      </c>
      <c r="BA153" s="113">
        <f t="shared" ref="BA153" si="2013">EDATE(AZ153,1)</f>
        <v>43983</v>
      </c>
      <c r="BB153" s="113">
        <f t="shared" ref="BB153" si="2014">EDATE(BA153,1)</f>
        <v>44013</v>
      </c>
      <c r="BC153" s="113">
        <f t="shared" ref="BC153" si="2015">EDATE(BB153,1)</f>
        <v>44044</v>
      </c>
      <c r="BD153" s="113">
        <f t="shared" ref="BD153" si="2016">EDATE(BC153,1)</f>
        <v>44075</v>
      </c>
      <c r="BE153" s="113">
        <f t="shared" ref="BE153" si="2017">EDATE(BD153,1)</f>
        <v>44105</v>
      </c>
      <c r="BF153" s="113">
        <f t="shared" ref="BF153" si="2018">EDATE(BE153,1)</f>
        <v>44136</v>
      </c>
      <c r="BG153" s="113">
        <f t="shared" ref="BG153" si="2019">EDATE(BF153,1)</f>
        <v>44166</v>
      </c>
      <c r="BH153" s="113">
        <f t="shared" ref="BH153" si="2020">EDATE(BG153,1)</f>
        <v>44197</v>
      </c>
      <c r="BI153" s="113">
        <f t="shared" ref="BI153" si="2021">EDATE(BH153,1)</f>
        <v>44228</v>
      </c>
      <c r="BJ153" s="113">
        <f t="shared" ref="BJ153" si="2022">EDATE(BI153,1)</f>
        <v>44256</v>
      </c>
      <c r="BK153" s="113">
        <f t="shared" ref="BK153" si="2023">EDATE(BJ153,1)</f>
        <v>44287</v>
      </c>
      <c r="BL153" s="113">
        <f t="shared" ref="BL153" si="2024">EDATE(BK153,1)</f>
        <v>44317</v>
      </c>
      <c r="BM153" s="113">
        <f t="shared" ref="BM153" si="2025">EDATE(BL153,1)</f>
        <v>44348</v>
      </c>
      <c r="BN153" s="113">
        <f t="shared" ref="BN153" si="2026">EDATE(BM153,1)</f>
        <v>44378</v>
      </c>
      <c r="BO153" s="113">
        <f t="shared" ref="BO153" si="2027">EDATE(BN153,1)</f>
        <v>44409</v>
      </c>
      <c r="BP153" s="113">
        <f t="shared" ref="BP153" si="2028">EDATE(BO153,1)</f>
        <v>44440</v>
      </c>
      <c r="BQ153" s="113">
        <f t="shared" ref="BQ153" si="2029">EDATE(BP153,1)</f>
        <v>44470</v>
      </c>
      <c r="BR153" s="113">
        <f t="shared" ref="BR153" si="2030">EDATE(BQ153,1)</f>
        <v>44501</v>
      </c>
      <c r="BS153" s="113">
        <f t="shared" ref="BS153" si="2031">EDATE(BR153,1)</f>
        <v>44531</v>
      </c>
      <c r="BT153" s="113">
        <f t="shared" ref="BT153" si="2032">EDATE(BS153,1)</f>
        <v>44562</v>
      </c>
      <c r="BU153" s="113">
        <f t="shared" ref="BU153" si="2033">EDATE(BT153,1)</f>
        <v>44593</v>
      </c>
      <c r="BV153" s="113">
        <f t="shared" ref="BV153" si="2034">EDATE(BU153,1)</f>
        <v>44621</v>
      </c>
      <c r="BW153" s="113">
        <f t="shared" ref="BW153" si="2035">EDATE(BV153,1)</f>
        <v>44652</v>
      </c>
      <c r="BX153" s="113">
        <f t="shared" ref="BX153" si="2036">EDATE(BW153,1)</f>
        <v>44682</v>
      </c>
      <c r="BY153" s="113">
        <f t="shared" ref="BY153" si="2037">EDATE(BX153,1)</f>
        <v>44713</v>
      </c>
      <c r="BZ153" s="113">
        <f t="shared" ref="BZ153" si="2038">EDATE(BY153,1)</f>
        <v>44743</v>
      </c>
      <c r="CA153" s="113">
        <f t="shared" ref="CA153" si="2039">EDATE(BZ153,1)</f>
        <v>44774</v>
      </c>
      <c r="CB153" s="113">
        <f t="shared" ref="CB153" si="2040">EDATE(CA153,1)</f>
        <v>44805</v>
      </c>
      <c r="CC153" s="113">
        <f t="shared" ref="CC153" si="2041">EDATE(CB153,1)</f>
        <v>44835</v>
      </c>
      <c r="CD153" s="113">
        <f t="shared" ref="CD153" si="2042">EDATE(CC153,1)</f>
        <v>44866</v>
      </c>
      <c r="CE153" s="113">
        <f t="shared" ref="CE153" si="2043">EDATE(CD153,1)</f>
        <v>44896</v>
      </c>
      <c r="CF153" s="113">
        <f t="shared" ref="CF153" si="2044">EDATE(CE153,1)</f>
        <v>44927</v>
      </c>
      <c r="CG153" s="113">
        <f t="shared" ref="CG153" si="2045">EDATE(CF153,1)</f>
        <v>44958</v>
      </c>
      <c r="CH153" s="113">
        <f t="shared" ref="CH153" si="2046">EDATE(CG153,1)</f>
        <v>44986</v>
      </c>
      <c r="CI153" s="113">
        <f t="shared" ref="CI153" si="2047">EDATE(CH153,1)</f>
        <v>45017</v>
      </c>
      <c r="CJ153" s="113">
        <f t="shared" ref="CJ153" si="2048">EDATE(CI153,1)</f>
        <v>45047</v>
      </c>
      <c r="CK153" s="113">
        <f t="shared" ref="CK153" si="2049">EDATE(CJ153,1)</f>
        <v>45078</v>
      </c>
      <c r="CL153" s="113">
        <f t="shared" ref="CL153" si="2050">EDATE(CK153,1)</f>
        <v>45108</v>
      </c>
      <c r="CM153" s="113">
        <f t="shared" ref="CM153" si="2051">EDATE(CL153,1)</f>
        <v>45139</v>
      </c>
      <c r="CN153" s="113">
        <f t="shared" ref="CN153" si="2052">EDATE(CM153,1)</f>
        <v>45170</v>
      </c>
      <c r="CO153" s="113">
        <f t="shared" ref="CO153" si="2053">EDATE(CN153,1)</f>
        <v>45200</v>
      </c>
    </row>
    <row r="154" spans="1:93" x14ac:dyDescent="0.15">
      <c r="C154" t="s">
        <v>261</v>
      </c>
      <c r="D154">
        <f>IF(D153&gt;$D$148,0,D151*$D$149)</f>
        <v>205.33499999999998</v>
      </c>
      <c r="E154">
        <f t="shared" ref="E154:BP154" si="2054">IF(E153&gt;$D$148,0,E151*$D$149)</f>
        <v>205.33499999999998</v>
      </c>
      <c r="F154">
        <f t="shared" si="2054"/>
        <v>205.33499999999998</v>
      </c>
      <c r="G154">
        <f t="shared" si="2054"/>
        <v>205.33499999999998</v>
      </c>
      <c r="H154">
        <f t="shared" si="2054"/>
        <v>205.33499999999998</v>
      </c>
      <c r="I154">
        <f t="shared" si="2054"/>
        <v>205.33499999999998</v>
      </c>
      <c r="J154">
        <f t="shared" si="2054"/>
        <v>205.33499999999998</v>
      </c>
      <c r="K154">
        <f t="shared" si="2054"/>
        <v>205.33499999999998</v>
      </c>
      <c r="L154">
        <f t="shared" si="2054"/>
        <v>205.33499999999998</v>
      </c>
      <c r="M154">
        <f t="shared" si="2054"/>
        <v>205.33499999999998</v>
      </c>
      <c r="N154">
        <f t="shared" si="2054"/>
        <v>205.33499999999998</v>
      </c>
      <c r="O154">
        <f t="shared" si="2054"/>
        <v>205.33499999999998</v>
      </c>
      <c r="P154">
        <f t="shared" si="2054"/>
        <v>211.49504999999999</v>
      </c>
      <c r="Q154">
        <f t="shared" si="2054"/>
        <v>211.49504999999999</v>
      </c>
      <c r="R154">
        <f t="shared" si="2054"/>
        <v>211.49504999999999</v>
      </c>
      <c r="S154">
        <f t="shared" si="2054"/>
        <v>211.49504999999999</v>
      </c>
      <c r="T154">
        <f t="shared" si="2054"/>
        <v>211.49504999999999</v>
      </c>
      <c r="U154">
        <f t="shared" si="2054"/>
        <v>0</v>
      </c>
      <c r="V154">
        <f t="shared" si="2054"/>
        <v>0</v>
      </c>
      <c r="W154">
        <f t="shared" si="2054"/>
        <v>0</v>
      </c>
      <c r="X154">
        <f t="shared" si="2054"/>
        <v>0</v>
      </c>
      <c r="Y154">
        <f t="shared" si="2054"/>
        <v>0</v>
      </c>
      <c r="Z154">
        <f t="shared" si="2054"/>
        <v>0</v>
      </c>
      <c r="AA154">
        <f t="shared" si="2054"/>
        <v>0</v>
      </c>
      <c r="AB154">
        <f t="shared" si="2054"/>
        <v>0</v>
      </c>
      <c r="AC154">
        <f t="shared" si="2054"/>
        <v>0</v>
      </c>
      <c r="AD154">
        <f t="shared" si="2054"/>
        <v>0</v>
      </c>
      <c r="AE154">
        <f t="shared" si="2054"/>
        <v>0</v>
      </c>
      <c r="AF154">
        <f t="shared" si="2054"/>
        <v>0</v>
      </c>
      <c r="AG154">
        <f t="shared" si="2054"/>
        <v>0</v>
      </c>
      <c r="AH154">
        <f t="shared" si="2054"/>
        <v>0</v>
      </c>
      <c r="AI154">
        <f t="shared" si="2054"/>
        <v>0</v>
      </c>
      <c r="AJ154">
        <f t="shared" si="2054"/>
        <v>0</v>
      </c>
      <c r="AK154">
        <f t="shared" si="2054"/>
        <v>0</v>
      </c>
      <c r="AL154">
        <f t="shared" si="2054"/>
        <v>0</v>
      </c>
      <c r="AM154">
        <f t="shared" si="2054"/>
        <v>0</v>
      </c>
      <c r="AN154">
        <f t="shared" si="2054"/>
        <v>0</v>
      </c>
      <c r="AO154">
        <f t="shared" si="2054"/>
        <v>0</v>
      </c>
      <c r="AP154">
        <f t="shared" si="2054"/>
        <v>0</v>
      </c>
      <c r="AQ154">
        <f t="shared" si="2054"/>
        <v>0</v>
      </c>
      <c r="AR154">
        <f t="shared" si="2054"/>
        <v>0</v>
      </c>
      <c r="AS154">
        <f t="shared" si="2054"/>
        <v>0</v>
      </c>
      <c r="AT154">
        <f t="shared" si="2054"/>
        <v>0</v>
      </c>
      <c r="AU154">
        <f t="shared" si="2054"/>
        <v>0</v>
      </c>
      <c r="AV154">
        <f t="shared" si="2054"/>
        <v>0</v>
      </c>
      <c r="AW154">
        <f t="shared" si="2054"/>
        <v>0</v>
      </c>
      <c r="AX154">
        <f t="shared" si="2054"/>
        <v>0</v>
      </c>
      <c r="AY154">
        <f t="shared" si="2054"/>
        <v>0</v>
      </c>
      <c r="AZ154">
        <f t="shared" si="2054"/>
        <v>0</v>
      </c>
      <c r="BA154">
        <f t="shared" si="2054"/>
        <v>0</v>
      </c>
      <c r="BB154">
        <f t="shared" si="2054"/>
        <v>0</v>
      </c>
      <c r="BC154">
        <f t="shared" si="2054"/>
        <v>0</v>
      </c>
      <c r="BD154">
        <f t="shared" si="2054"/>
        <v>0</v>
      </c>
      <c r="BE154">
        <f t="shared" si="2054"/>
        <v>0</v>
      </c>
      <c r="BF154">
        <f t="shared" si="2054"/>
        <v>0</v>
      </c>
      <c r="BG154">
        <f t="shared" si="2054"/>
        <v>0</v>
      </c>
      <c r="BH154">
        <f t="shared" si="2054"/>
        <v>0</v>
      </c>
      <c r="BI154">
        <f t="shared" si="2054"/>
        <v>0</v>
      </c>
      <c r="BJ154">
        <f t="shared" si="2054"/>
        <v>0</v>
      </c>
      <c r="BK154">
        <f t="shared" si="2054"/>
        <v>0</v>
      </c>
      <c r="BL154">
        <f t="shared" si="2054"/>
        <v>0</v>
      </c>
      <c r="BM154">
        <f t="shared" si="2054"/>
        <v>0</v>
      </c>
      <c r="BN154">
        <f t="shared" si="2054"/>
        <v>0</v>
      </c>
      <c r="BO154">
        <f t="shared" si="2054"/>
        <v>0</v>
      </c>
      <c r="BP154">
        <f t="shared" si="2054"/>
        <v>0</v>
      </c>
      <c r="BQ154">
        <f t="shared" ref="BQ154:CM154" si="2055">IF(BQ153&gt;$D$148,0,BQ151*$D$149)</f>
        <v>0</v>
      </c>
      <c r="BR154">
        <f t="shared" si="2055"/>
        <v>0</v>
      </c>
      <c r="BS154">
        <f t="shared" si="2055"/>
        <v>0</v>
      </c>
      <c r="BT154">
        <f t="shared" si="2055"/>
        <v>0</v>
      </c>
      <c r="BU154">
        <f t="shared" si="2055"/>
        <v>0</v>
      </c>
      <c r="BV154">
        <f t="shared" si="2055"/>
        <v>0</v>
      </c>
      <c r="BW154">
        <f t="shared" si="2055"/>
        <v>0</v>
      </c>
      <c r="BX154">
        <f t="shared" si="2055"/>
        <v>0</v>
      </c>
      <c r="BY154">
        <f t="shared" si="2055"/>
        <v>0</v>
      </c>
      <c r="BZ154">
        <f t="shared" si="2055"/>
        <v>0</v>
      </c>
      <c r="CA154">
        <f t="shared" si="2055"/>
        <v>0</v>
      </c>
      <c r="CB154">
        <f t="shared" si="2055"/>
        <v>0</v>
      </c>
      <c r="CC154">
        <f t="shared" si="2055"/>
        <v>0</v>
      </c>
      <c r="CD154">
        <f t="shared" si="2055"/>
        <v>0</v>
      </c>
      <c r="CE154">
        <f t="shared" si="2055"/>
        <v>0</v>
      </c>
      <c r="CF154">
        <f t="shared" si="2055"/>
        <v>0</v>
      </c>
      <c r="CG154">
        <f t="shared" si="2055"/>
        <v>0</v>
      </c>
      <c r="CH154">
        <f t="shared" si="2055"/>
        <v>0</v>
      </c>
      <c r="CI154">
        <f t="shared" si="2055"/>
        <v>0</v>
      </c>
      <c r="CJ154">
        <f t="shared" si="2055"/>
        <v>0</v>
      </c>
      <c r="CK154">
        <f t="shared" si="2055"/>
        <v>0</v>
      </c>
      <c r="CL154">
        <f t="shared" si="2055"/>
        <v>0</v>
      </c>
      <c r="CM154">
        <f t="shared" si="2055"/>
        <v>0</v>
      </c>
      <c r="CN154">
        <f>IF(CN153&gt;$D$148,0,CN151*$D$149)</f>
        <v>0</v>
      </c>
      <c r="CO154">
        <f t="shared" ref="CO154" si="2056">IF(CO153&gt;$D$148,0,CO151*$D$149)</f>
        <v>0</v>
      </c>
    </row>
    <row r="156" spans="1:93" x14ac:dyDescent="0.15">
      <c r="A156" t="s">
        <v>262</v>
      </c>
      <c r="B156" t="s">
        <v>153</v>
      </c>
      <c r="C156" t="s">
        <v>212</v>
      </c>
      <c r="D156" s="104">
        <v>42491</v>
      </c>
    </row>
    <row r="157" spans="1:93" x14ac:dyDescent="0.15">
      <c r="C157" t="s">
        <v>237</v>
      </c>
      <c r="D157" s="104">
        <v>42979</v>
      </c>
    </row>
    <row r="158" spans="1:93" x14ac:dyDescent="0.15">
      <c r="C158" t="s">
        <v>260</v>
      </c>
      <c r="D158" s="12">
        <v>1.2E-2</v>
      </c>
    </row>
    <row r="159" spans="1:93" x14ac:dyDescent="0.15">
      <c r="C159" t="s">
        <v>93</v>
      </c>
      <c r="D159" s="125">
        <v>12423534</v>
      </c>
    </row>
    <row r="160" spans="1:93" x14ac:dyDescent="0.15">
      <c r="C160" t="s">
        <v>115</v>
      </c>
      <c r="D160" s="4">
        <v>0.3</v>
      </c>
    </row>
    <row r="162" spans="1:93" x14ac:dyDescent="0.15">
      <c r="B162" t="s">
        <v>152</v>
      </c>
      <c r="C162" s="2" t="s">
        <v>183</v>
      </c>
      <c r="D162" s="113">
        <f>D156</f>
        <v>42491</v>
      </c>
      <c r="E162" s="113">
        <f>EDATE(D162,1)</f>
        <v>42522</v>
      </c>
      <c r="F162" s="113">
        <f t="shared" ref="F162" si="2057">EDATE(E162,1)</f>
        <v>42552</v>
      </c>
      <c r="G162" s="113">
        <f t="shared" ref="G162" si="2058">EDATE(F162,1)</f>
        <v>42583</v>
      </c>
      <c r="H162" s="113">
        <f t="shared" ref="H162" si="2059">EDATE(G162,1)</f>
        <v>42614</v>
      </c>
      <c r="I162" s="113">
        <f t="shared" ref="I162" si="2060">EDATE(H162,1)</f>
        <v>42644</v>
      </c>
      <c r="J162" s="113">
        <f t="shared" ref="J162" si="2061">EDATE(I162,1)</f>
        <v>42675</v>
      </c>
      <c r="K162" s="113">
        <f t="shared" ref="K162" si="2062">EDATE(J162,1)</f>
        <v>42705</v>
      </c>
      <c r="L162" s="113">
        <f t="shared" ref="L162" si="2063">EDATE(K162,1)</f>
        <v>42736</v>
      </c>
      <c r="M162" s="113">
        <f t="shared" ref="M162" si="2064">EDATE(L162,1)</f>
        <v>42767</v>
      </c>
      <c r="N162" s="113">
        <f t="shared" ref="N162" si="2065">EDATE(M162,1)</f>
        <v>42795</v>
      </c>
      <c r="O162" s="113">
        <f t="shared" ref="O162" si="2066">EDATE(N162,1)</f>
        <v>42826</v>
      </c>
      <c r="P162" s="113">
        <f t="shared" ref="P162" si="2067">EDATE(O162,1)</f>
        <v>42856</v>
      </c>
      <c r="Q162" s="113">
        <f t="shared" ref="Q162" si="2068">EDATE(P162,1)</f>
        <v>42887</v>
      </c>
      <c r="R162" s="113">
        <f t="shared" ref="R162" si="2069">EDATE(Q162,1)</f>
        <v>42917</v>
      </c>
      <c r="S162" s="113">
        <f t="shared" ref="S162" si="2070">EDATE(R162,1)</f>
        <v>42948</v>
      </c>
      <c r="T162" s="113">
        <f t="shared" ref="T162" si="2071">EDATE(S162,1)</f>
        <v>42979</v>
      </c>
      <c r="U162" s="113">
        <f t="shared" ref="U162" si="2072">EDATE(T162,1)</f>
        <v>43009</v>
      </c>
      <c r="V162" s="113">
        <f t="shared" ref="V162" si="2073">EDATE(U162,1)</f>
        <v>43040</v>
      </c>
      <c r="W162" s="113">
        <f t="shared" ref="W162" si="2074">EDATE(V162,1)</f>
        <v>43070</v>
      </c>
      <c r="X162" s="113">
        <f t="shared" ref="X162" si="2075">EDATE(W162,1)</f>
        <v>43101</v>
      </c>
      <c r="Y162" s="113">
        <f t="shared" ref="Y162" si="2076">EDATE(X162,1)</f>
        <v>43132</v>
      </c>
      <c r="Z162" s="113">
        <f t="shared" ref="Z162" si="2077">EDATE(Y162,1)</f>
        <v>43160</v>
      </c>
      <c r="AA162" s="113">
        <f t="shared" ref="AA162" si="2078">EDATE(Z162,1)</f>
        <v>43191</v>
      </c>
      <c r="AB162" s="113">
        <f t="shared" ref="AB162" si="2079">EDATE(AA162,1)</f>
        <v>43221</v>
      </c>
      <c r="AC162" s="113">
        <f t="shared" ref="AC162" si="2080">EDATE(AB162,1)</f>
        <v>43252</v>
      </c>
      <c r="AD162" s="113">
        <f t="shared" ref="AD162" si="2081">EDATE(AC162,1)</f>
        <v>43282</v>
      </c>
      <c r="AE162" s="113">
        <f t="shared" ref="AE162" si="2082">EDATE(AD162,1)</f>
        <v>43313</v>
      </c>
      <c r="AF162" s="113">
        <f t="shared" ref="AF162" si="2083">EDATE(AE162,1)</f>
        <v>43344</v>
      </c>
      <c r="AG162" s="113">
        <f t="shared" ref="AG162" si="2084">EDATE(AF162,1)</f>
        <v>43374</v>
      </c>
      <c r="AH162" s="113">
        <f t="shared" ref="AH162" si="2085">EDATE(AG162,1)</f>
        <v>43405</v>
      </c>
      <c r="AI162" s="113">
        <f t="shared" ref="AI162" si="2086">EDATE(AH162,1)</f>
        <v>43435</v>
      </c>
      <c r="AJ162" s="113">
        <f t="shared" ref="AJ162" si="2087">EDATE(AI162,1)</f>
        <v>43466</v>
      </c>
      <c r="AK162" s="113">
        <f t="shared" ref="AK162" si="2088">EDATE(AJ162,1)</f>
        <v>43497</v>
      </c>
      <c r="AL162" s="113">
        <f t="shared" ref="AL162" si="2089">EDATE(AK162,1)</f>
        <v>43525</v>
      </c>
      <c r="AM162" s="113">
        <f t="shared" ref="AM162" si="2090">EDATE(AL162,1)</f>
        <v>43556</v>
      </c>
      <c r="AN162" s="113">
        <f t="shared" ref="AN162" si="2091">EDATE(AM162,1)</f>
        <v>43586</v>
      </c>
      <c r="AO162" s="113">
        <f t="shared" ref="AO162" si="2092">EDATE(AN162,1)</f>
        <v>43617</v>
      </c>
      <c r="AP162" s="113">
        <f t="shared" ref="AP162" si="2093">EDATE(AO162,1)</f>
        <v>43647</v>
      </c>
      <c r="AQ162" s="113">
        <f t="shared" ref="AQ162" si="2094">EDATE(AP162,1)</f>
        <v>43678</v>
      </c>
      <c r="AR162" s="113">
        <f t="shared" ref="AR162" si="2095">EDATE(AQ162,1)</f>
        <v>43709</v>
      </c>
      <c r="AS162" s="113">
        <f t="shared" ref="AS162" si="2096">EDATE(AR162,1)</f>
        <v>43739</v>
      </c>
      <c r="AT162" s="113">
        <f t="shared" ref="AT162" si="2097">EDATE(AS162,1)</f>
        <v>43770</v>
      </c>
      <c r="AU162" s="113">
        <f t="shared" ref="AU162" si="2098">EDATE(AT162,1)</f>
        <v>43800</v>
      </c>
      <c r="AV162" s="113">
        <f t="shared" ref="AV162" si="2099">EDATE(AU162,1)</f>
        <v>43831</v>
      </c>
      <c r="AW162" s="113">
        <f t="shared" ref="AW162" si="2100">EDATE(AV162,1)</f>
        <v>43862</v>
      </c>
      <c r="AX162" s="113">
        <f t="shared" ref="AX162" si="2101">EDATE(AW162,1)</f>
        <v>43891</v>
      </c>
      <c r="AY162" s="113">
        <f t="shared" ref="AY162" si="2102">EDATE(AX162,1)</f>
        <v>43922</v>
      </c>
      <c r="AZ162" s="113">
        <f t="shared" ref="AZ162" si="2103">EDATE(AY162,1)</f>
        <v>43952</v>
      </c>
      <c r="BA162" s="113">
        <f t="shared" ref="BA162" si="2104">EDATE(AZ162,1)</f>
        <v>43983</v>
      </c>
      <c r="BB162" s="113">
        <f t="shared" ref="BB162" si="2105">EDATE(BA162,1)</f>
        <v>44013</v>
      </c>
      <c r="BC162" s="113">
        <f t="shared" ref="BC162" si="2106">EDATE(BB162,1)</f>
        <v>44044</v>
      </c>
      <c r="BD162" s="113">
        <f t="shared" ref="BD162" si="2107">EDATE(BC162,1)</f>
        <v>44075</v>
      </c>
      <c r="BE162" s="113">
        <f t="shared" ref="BE162" si="2108">EDATE(BD162,1)</f>
        <v>44105</v>
      </c>
      <c r="BF162" s="113">
        <f t="shared" ref="BF162" si="2109">EDATE(BE162,1)</f>
        <v>44136</v>
      </c>
      <c r="BG162" s="113">
        <f t="shared" ref="BG162" si="2110">EDATE(BF162,1)</f>
        <v>44166</v>
      </c>
      <c r="BH162" s="113">
        <f t="shared" ref="BH162" si="2111">EDATE(BG162,1)</f>
        <v>44197</v>
      </c>
      <c r="BI162" s="113">
        <f t="shared" ref="BI162" si="2112">EDATE(BH162,1)</f>
        <v>44228</v>
      </c>
      <c r="BJ162" s="113">
        <f t="shared" ref="BJ162" si="2113">EDATE(BI162,1)</f>
        <v>44256</v>
      </c>
      <c r="BK162" s="113">
        <f t="shared" ref="BK162" si="2114">EDATE(BJ162,1)</f>
        <v>44287</v>
      </c>
      <c r="BL162" s="113">
        <f t="shared" ref="BL162" si="2115">EDATE(BK162,1)</f>
        <v>44317</v>
      </c>
      <c r="BM162" s="113">
        <f t="shared" ref="BM162" si="2116">EDATE(BL162,1)</f>
        <v>44348</v>
      </c>
      <c r="BN162" s="113">
        <f t="shared" ref="BN162" si="2117">EDATE(BM162,1)</f>
        <v>44378</v>
      </c>
      <c r="BO162" s="113">
        <f t="shared" ref="BO162" si="2118">EDATE(BN162,1)</f>
        <v>44409</v>
      </c>
      <c r="BP162" s="113">
        <f t="shared" ref="BP162" si="2119">EDATE(BO162,1)</f>
        <v>44440</v>
      </c>
      <c r="BQ162" s="113">
        <f t="shared" ref="BQ162" si="2120">EDATE(BP162,1)</f>
        <v>44470</v>
      </c>
      <c r="BR162" s="113">
        <f t="shared" ref="BR162" si="2121">EDATE(BQ162,1)</f>
        <v>44501</v>
      </c>
      <c r="BS162" s="113">
        <f t="shared" ref="BS162" si="2122">EDATE(BR162,1)</f>
        <v>44531</v>
      </c>
      <c r="BT162" s="113">
        <f t="shared" ref="BT162" si="2123">EDATE(BS162,1)</f>
        <v>44562</v>
      </c>
      <c r="BU162" s="113">
        <f t="shared" ref="BU162" si="2124">EDATE(BT162,1)</f>
        <v>44593</v>
      </c>
      <c r="BV162" s="113">
        <f t="shared" ref="BV162" si="2125">EDATE(BU162,1)</f>
        <v>44621</v>
      </c>
      <c r="BW162" s="113">
        <f t="shared" ref="BW162" si="2126">EDATE(BV162,1)</f>
        <v>44652</v>
      </c>
      <c r="BX162" s="113">
        <f t="shared" ref="BX162" si="2127">EDATE(BW162,1)</f>
        <v>44682</v>
      </c>
      <c r="BY162" s="113">
        <f t="shared" ref="BY162" si="2128">EDATE(BX162,1)</f>
        <v>44713</v>
      </c>
      <c r="BZ162" s="113">
        <f t="shared" ref="BZ162" si="2129">EDATE(BY162,1)</f>
        <v>44743</v>
      </c>
      <c r="CA162" s="113">
        <f t="shared" ref="CA162" si="2130">EDATE(BZ162,1)</f>
        <v>44774</v>
      </c>
      <c r="CB162" s="113">
        <f t="shared" ref="CB162" si="2131">EDATE(CA162,1)</f>
        <v>44805</v>
      </c>
      <c r="CC162" s="113">
        <f t="shared" ref="CC162" si="2132">EDATE(CB162,1)</f>
        <v>44835</v>
      </c>
      <c r="CD162" s="113">
        <f t="shared" ref="CD162" si="2133">EDATE(CC162,1)</f>
        <v>44866</v>
      </c>
      <c r="CE162" s="113">
        <f t="shared" ref="CE162" si="2134">EDATE(CD162,1)</f>
        <v>44896</v>
      </c>
      <c r="CF162" s="113">
        <f t="shared" ref="CF162" si="2135">EDATE(CE162,1)</f>
        <v>44927</v>
      </c>
      <c r="CG162" s="113">
        <f t="shared" ref="CG162" si="2136">EDATE(CF162,1)</f>
        <v>44958</v>
      </c>
      <c r="CH162" s="113">
        <f t="shared" ref="CH162" si="2137">EDATE(CG162,1)</f>
        <v>44986</v>
      </c>
      <c r="CI162" s="113">
        <f t="shared" ref="CI162" si="2138">EDATE(CH162,1)</f>
        <v>45017</v>
      </c>
      <c r="CJ162" s="113">
        <f t="shared" ref="CJ162" si="2139">EDATE(CI162,1)</f>
        <v>45047</v>
      </c>
      <c r="CK162" s="113">
        <f t="shared" ref="CK162" si="2140">EDATE(CJ162,1)</f>
        <v>45078</v>
      </c>
      <c r="CL162" s="113">
        <f t="shared" ref="CL162" si="2141">EDATE(CK162,1)</f>
        <v>45108</v>
      </c>
      <c r="CM162" s="113">
        <f t="shared" ref="CM162" si="2142">EDATE(CL162,1)</f>
        <v>45139</v>
      </c>
      <c r="CN162" s="113">
        <f t="shared" ref="CN162" si="2143">EDATE(CM162,1)</f>
        <v>45170</v>
      </c>
      <c r="CO162" s="113">
        <f t="shared" ref="CO162" si="2144">EDATE(CN162,1)</f>
        <v>45200</v>
      </c>
    </row>
    <row r="163" spans="1:93" x14ac:dyDescent="0.15">
      <c r="C163" t="s">
        <v>262</v>
      </c>
      <c r="D163">
        <f>IF(D162&gt;$D$148,0,$D$159*(1-$D$160)*$D$158/12)</f>
        <v>8696.4737999999979</v>
      </c>
      <c r="E163">
        <f t="shared" ref="E163:BP163" si="2145">IF(E162&gt;$D$148,0,$D$159*(1-$D$160)*$D$158/12)</f>
        <v>8696.4737999999979</v>
      </c>
      <c r="F163">
        <f t="shared" si="2145"/>
        <v>8696.4737999999979</v>
      </c>
      <c r="G163">
        <f t="shared" si="2145"/>
        <v>8696.4737999999979</v>
      </c>
      <c r="H163">
        <f t="shared" si="2145"/>
        <v>8696.4737999999979</v>
      </c>
      <c r="I163">
        <f t="shared" si="2145"/>
        <v>8696.4737999999979</v>
      </c>
      <c r="J163">
        <f t="shared" si="2145"/>
        <v>8696.4737999999979</v>
      </c>
      <c r="K163">
        <f t="shared" si="2145"/>
        <v>8696.4737999999979</v>
      </c>
      <c r="L163">
        <f t="shared" si="2145"/>
        <v>8696.4737999999979</v>
      </c>
      <c r="M163">
        <f t="shared" si="2145"/>
        <v>8696.4737999999979</v>
      </c>
      <c r="N163">
        <f t="shared" si="2145"/>
        <v>8696.4737999999979</v>
      </c>
      <c r="O163">
        <f t="shared" si="2145"/>
        <v>8696.4737999999979</v>
      </c>
      <c r="P163">
        <f t="shared" si="2145"/>
        <v>8696.4737999999979</v>
      </c>
      <c r="Q163">
        <f t="shared" si="2145"/>
        <v>8696.4737999999979</v>
      </c>
      <c r="R163">
        <f t="shared" si="2145"/>
        <v>8696.4737999999979</v>
      </c>
      <c r="S163">
        <f t="shared" si="2145"/>
        <v>8696.4737999999979</v>
      </c>
      <c r="T163">
        <f t="shared" si="2145"/>
        <v>8696.4737999999979</v>
      </c>
      <c r="U163">
        <f t="shared" si="2145"/>
        <v>0</v>
      </c>
      <c r="V163">
        <f t="shared" si="2145"/>
        <v>0</v>
      </c>
      <c r="W163">
        <f t="shared" si="2145"/>
        <v>0</v>
      </c>
      <c r="X163">
        <f t="shared" si="2145"/>
        <v>0</v>
      </c>
      <c r="Y163">
        <f t="shared" si="2145"/>
        <v>0</v>
      </c>
      <c r="Z163">
        <f t="shared" si="2145"/>
        <v>0</v>
      </c>
      <c r="AA163">
        <f t="shared" si="2145"/>
        <v>0</v>
      </c>
      <c r="AB163">
        <f t="shared" si="2145"/>
        <v>0</v>
      </c>
      <c r="AC163">
        <f t="shared" si="2145"/>
        <v>0</v>
      </c>
      <c r="AD163">
        <f t="shared" si="2145"/>
        <v>0</v>
      </c>
      <c r="AE163">
        <f t="shared" si="2145"/>
        <v>0</v>
      </c>
      <c r="AF163">
        <f t="shared" si="2145"/>
        <v>0</v>
      </c>
      <c r="AG163">
        <f t="shared" si="2145"/>
        <v>0</v>
      </c>
      <c r="AH163">
        <f t="shared" si="2145"/>
        <v>0</v>
      </c>
      <c r="AI163">
        <f t="shared" si="2145"/>
        <v>0</v>
      </c>
      <c r="AJ163">
        <f t="shared" si="2145"/>
        <v>0</v>
      </c>
      <c r="AK163">
        <f t="shared" si="2145"/>
        <v>0</v>
      </c>
      <c r="AL163">
        <f t="shared" si="2145"/>
        <v>0</v>
      </c>
      <c r="AM163">
        <f t="shared" si="2145"/>
        <v>0</v>
      </c>
      <c r="AN163">
        <f t="shared" si="2145"/>
        <v>0</v>
      </c>
      <c r="AO163">
        <f t="shared" si="2145"/>
        <v>0</v>
      </c>
      <c r="AP163">
        <f t="shared" si="2145"/>
        <v>0</v>
      </c>
      <c r="AQ163">
        <f t="shared" si="2145"/>
        <v>0</v>
      </c>
      <c r="AR163">
        <f t="shared" si="2145"/>
        <v>0</v>
      </c>
      <c r="AS163">
        <f t="shared" si="2145"/>
        <v>0</v>
      </c>
      <c r="AT163">
        <f t="shared" si="2145"/>
        <v>0</v>
      </c>
      <c r="AU163">
        <f t="shared" si="2145"/>
        <v>0</v>
      </c>
      <c r="AV163">
        <f t="shared" si="2145"/>
        <v>0</v>
      </c>
      <c r="AW163">
        <f t="shared" si="2145"/>
        <v>0</v>
      </c>
      <c r="AX163">
        <f t="shared" si="2145"/>
        <v>0</v>
      </c>
      <c r="AY163">
        <f t="shared" si="2145"/>
        <v>0</v>
      </c>
      <c r="AZ163">
        <f t="shared" si="2145"/>
        <v>0</v>
      </c>
      <c r="BA163">
        <f t="shared" si="2145"/>
        <v>0</v>
      </c>
      <c r="BB163">
        <f t="shared" si="2145"/>
        <v>0</v>
      </c>
      <c r="BC163">
        <f t="shared" si="2145"/>
        <v>0</v>
      </c>
      <c r="BD163">
        <f t="shared" si="2145"/>
        <v>0</v>
      </c>
      <c r="BE163">
        <f t="shared" si="2145"/>
        <v>0</v>
      </c>
      <c r="BF163">
        <f t="shared" si="2145"/>
        <v>0</v>
      </c>
      <c r="BG163">
        <f t="shared" si="2145"/>
        <v>0</v>
      </c>
      <c r="BH163">
        <f t="shared" si="2145"/>
        <v>0</v>
      </c>
      <c r="BI163">
        <f t="shared" si="2145"/>
        <v>0</v>
      </c>
      <c r="BJ163">
        <f t="shared" si="2145"/>
        <v>0</v>
      </c>
      <c r="BK163">
        <f t="shared" si="2145"/>
        <v>0</v>
      </c>
      <c r="BL163">
        <f t="shared" si="2145"/>
        <v>0</v>
      </c>
      <c r="BM163">
        <f t="shared" si="2145"/>
        <v>0</v>
      </c>
      <c r="BN163">
        <f t="shared" si="2145"/>
        <v>0</v>
      </c>
      <c r="BO163">
        <f t="shared" si="2145"/>
        <v>0</v>
      </c>
      <c r="BP163">
        <f t="shared" si="2145"/>
        <v>0</v>
      </c>
      <c r="BQ163">
        <f t="shared" ref="BQ163:CO163" si="2146">IF(BQ162&gt;$D$148,0,$D$159*(1-$D$160)*$D$158/12)</f>
        <v>0</v>
      </c>
      <c r="BR163">
        <f t="shared" si="2146"/>
        <v>0</v>
      </c>
      <c r="BS163">
        <f t="shared" si="2146"/>
        <v>0</v>
      </c>
      <c r="BT163">
        <f t="shared" si="2146"/>
        <v>0</v>
      </c>
      <c r="BU163">
        <f t="shared" si="2146"/>
        <v>0</v>
      </c>
      <c r="BV163">
        <f t="shared" si="2146"/>
        <v>0</v>
      </c>
      <c r="BW163">
        <f t="shared" si="2146"/>
        <v>0</v>
      </c>
      <c r="BX163">
        <f t="shared" si="2146"/>
        <v>0</v>
      </c>
      <c r="BY163">
        <f t="shared" si="2146"/>
        <v>0</v>
      </c>
      <c r="BZ163">
        <f t="shared" si="2146"/>
        <v>0</v>
      </c>
      <c r="CA163">
        <f t="shared" si="2146"/>
        <v>0</v>
      </c>
      <c r="CB163">
        <f t="shared" si="2146"/>
        <v>0</v>
      </c>
      <c r="CC163">
        <f t="shared" si="2146"/>
        <v>0</v>
      </c>
      <c r="CD163">
        <f t="shared" si="2146"/>
        <v>0</v>
      </c>
      <c r="CE163">
        <f t="shared" si="2146"/>
        <v>0</v>
      </c>
      <c r="CF163">
        <f t="shared" si="2146"/>
        <v>0</v>
      </c>
      <c r="CG163">
        <f t="shared" si="2146"/>
        <v>0</v>
      </c>
      <c r="CH163">
        <f t="shared" si="2146"/>
        <v>0</v>
      </c>
      <c r="CI163">
        <f t="shared" si="2146"/>
        <v>0</v>
      </c>
      <c r="CJ163">
        <f t="shared" si="2146"/>
        <v>0</v>
      </c>
      <c r="CK163">
        <f t="shared" si="2146"/>
        <v>0</v>
      </c>
      <c r="CL163">
        <f t="shared" si="2146"/>
        <v>0</v>
      </c>
      <c r="CM163">
        <f t="shared" si="2146"/>
        <v>0</v>
      </c>
      <c r="CN163">
        <f t="shared" si="2146"/>
        <v>0</v>
      </c>
      <c r="CO163">
        <f t="shared" si="2146"/>
        <v>0</v>
      </c>
    </row>
    <row r="165" spans="1:93" x14ac:dyDescent="0.15">
      <c r="A165" t="s">
        <v>380</v>
      </c>
      <c r="B165" t="s">
        <v>153</v>
      </c>
      <c r="C165" t="s">
        <v>212</v>
      </c>
      <c r="D165" s="104">
        <v>42491</v>
      </c>
    </row>
    <row r="166" spans="1:93" x14ac:dyDescent="0.15">
      <c r="C166" t="s">
        <v>237</v>
      </c>
      <c r="D166" s="104">
        <v>42979</v>
      </c>
    </row>
    <row r="167" spans="1:93" x14ac:dyDescent="0.15">
      <c r="C167" t="s">
        <v>264</v>
      </c>
      <c r="D167" s="97">
        <v>0.12</v>
      </c>
    </row>
    <row r="168" spans="1:93" x14ac:dyDescent="0.15">
      <c r="C168" t="s">
        <v>263</v>
      </c>
      <c r="D168" s="12">
        <v>1.2E-2</v>
      </c>
    </row>
    <row r="169" spans="1:93" x14ac:dyDescent="0.15">
      <c r="C169" t="s">
        <v>93</v>
      </c>
      <c r="D169" s="125">
        <v>12423534</v>
      </c>
    </row>
    <row r="170" spans="1:93" x14ac:dyDescent="0.15">
      <c r="C170" t="s">
        <v>115</v>
      </c>
      <c r="D170" s="4">
        <v>0.3</v>
      </c>
    </row>
    <row r="171" spans="1:93" x14ac:dyDescent="0.15">
      <c r="C171" s="2" t="s">
        <v>183</v>
      </c>
      <c r="D171" s="113">
        <f>D165</f>
        <v>42491</v>
      </c>
      <c r="E171" s="113">
        <f>EDATE(D171,1)</f>
        <v>42522</v>
      </c>
      <c r="F171" s="113">
        <f t="shared" ref="F171" si="2147">EDATE(E171,1)</f>
        <v>42552</v>
      </c>
      <c r="G171" s="113">
        <f t="shared" ref="G171" si="2148">EDATE(F171,1)</f>
        <v>42583</v>
      </c>
      <c r="H171" s="113">
        <f t="shared" ref="H171" si="2149">EDATE(G171,1)</f>
        <v>42614</v>
      </c>
      <c r="I171" s="113">
        <f t="shared" ref="I171" si="2150">EDATE(H171,1)</f>
        <v>42644</v>
      </c>
      <c r="J171" s="113">
        <f t="shared" ref="J171" si="2151">EDATE(I171,1)</f>
        <v>42675</v>
      </c>
      <c r="K171" s="113">
        <f t="shared" ref="K171" si="2152">EDATE(J171,1)</f>
        <v>42705</v>
      </c>
      <c r="L171" s="113">
        <f t="shared" ref="L171" si="2153">EDATE(K171,1)</f>
        <v>42736</v>
      </c>
      <c r="M171" s="113">
        <f t="shared" ref="M171" si="2154">EDATE(L171,1)</f>
        <v>42767</v>
      </c>
      <c r="N171" s="113">
        <f t="shared" ref="N171" si="2155">EDATE(M171,1)</f>
        <v>42795</v>
      </c>
      <c r="O171" s="113">
        <f t="shared" ref="O171" si="2156">EDATE(N171,1)</f>
        <v>42826</v>
      </c>
      <c r="P171" s="113">
        <f t="shared" ref="P171" si="2157">EDATE(O171,1)</f>
        <v>42856</v>
      </c>
      <c r="Q171" s="113">
        <f t="shared" ref="Q171" si="2158">EDATE(P171,1)</f>
        <v>42887</v>
      </c>
      <c r="R171" s="113">
        <f t="shared" ref="R171" si="2159">EDATE(Q171,1)</f>
        <v>42917</v>
      </c>
      <c r="S171" s="113">
        <f t="shared" ref="S171" si="2160">EDATE(R171,1)</f>
        <v>42948</v>
      </c>
      <c r="T171" s="113">
        <f t="shared" ref="T171" si="2161">EDATE(S171,1)</f>
        <v>42979</v>
      </c>
      <c r="U171" s="113">
        <f t="shared" ref="U171" si="2162">EDATE(T171,1)</f>
        <v>43009</v>
      </c>
      <c r="V171" s="113">
        <f t="shared" ref="V171" si="2163">EDATE(U171,1)</f>
        <v>43040</v>
      </c>
      <c r="W171" s="113">
        <f t="shared" ref="W171" si="2164">EDATE(V171,1)</f>
        <v>43070</v>
      </c>
      <c r="X171" s="113">
        <f t="shared" ref="X171" si="2165">EDATE(W171,1)</f>
        <v>43101</v>
      </c>
      <c r="Y171" s="113">
        <f t="shared" ref="Y171" si="2166">EDATE(X171,1)</f>
        <v>43132</v>
      </c>
      <c r="Z171" s="113">
        <f t="shared" ref="Z171" si="2167">EDATE(Y171,1)</f>
        <v>43160</v>
      </c>
      <c r="AA171" s="113">
        <f t="shared" ref="AA171" si="2168">EDATE(Z171,1)</f>
        <v>43191</v>
      </c>
      <c r="AB171" s="113">
        <f t="shared" ref="AB171" si="2169">EDATE(AA171,1)</f>
        <v>43221</v>
      </c>
      <c r="AC171" s="113">
        <f t="shared" ref="AC171" si="2170">EDATE(AB171,1)</f>
        <v>43252</v>
      </c>
      <c r="AD171" s="113">
        <f t="shared" ref="AD171" si="2171">EDATE(AC171,1)</f>
        <v>43282</v>
      </c>
      <c r="AE171" s="113">
        <f t="shared" ref="AE171" si="2172">EDATE(AD171,1)</f>
        <v>43313</v>
      </c>
      <c r="AF171" s="113">
        <f t="shared" ref="AF171" si="2173">EDATE(AE171,1)</f>
        <v>43344</v>
      </c>
      <c r="AG171" s="113">
        <f t="shared" ref="AG171" si="2174">EDATE(AF171,1)</f>
        <v>43374</v>
      </c>
      <c r="AH171" s="113">
        <f t="shared" ref="AH171" si="2175">EDATE(AG171,1)</f>
        <v>43405</v>
      </c>
      <c r="AI171" s="113">
        <f t="shared" ref="AI171" si="2176">EDATE(AH171,1)</f>
        <v>43435</v>
      </c>
      <c r="AJ171" s="113">
        <f t="shared" ref="AJ171" si="2177">EDATE(AI171,1)</f>
        <v>43466</v>
      </c>
      <c r="AK171" s="113">
        <f t="shared" ref="AK171" si="2178">EDATE(AJ171,1)</f>
        <v>43497</v>
      </c>
      <c r="AL171" s="113">
        <f t="shared" ref="AL171" si="2179">EDATE(AK171,1)</f>
        <v>43525</v>
      </c>
      <c r="AM171" s="113">
        <f t="shared" ref="AM171" si="2180">EDATE(AL171,1)</f>
        <v>43556</v>
      </c>
      <c r="AN171" s="113">
        <f t="shared" ref="AN171" si="2181">EDATE(AM171,1)</f>
        <v>43586</v>
      </c>
      <c r="AO171" s="113">
        <f t="shared" ref="AO171" si="2182">EDATE(AN171,1)</f>
        <v>43617</v>
      </c>
      <c r="AP171" s="113">
        <f t="shared" ref="AP171" si="2183">EDATE(AO171,1)</f>
        <v>43647</v>
      </c>
      <c r="AQ171" s="113">
        <f t="shared" ref="AQ171" si="2184">EDATE(AP171,1)</f>
        <v>43678</v>
      </c>
      <c r="AR171" s="113">
        <f t="shared" ref="AR171" si="2185">EDATE(AQ171,1)</f>
        <v>43709</v>
      </c>
      <c r="AS171" s="113">
        <f t="shared" ref="AS171" si="2186">EDATE(AR171,1)</f>
        <v>43739</v>
      </c>
      <c r="AT171" s="113">
        <f t="shared" ref="AT171" si="2187">EDATE(AS171,1)</f>
        <v>43770</v>
      </c>
      <c r="AU171" s="113">
        <f t="shared" ref="AU171" si="2188">EDATE(AT171,1)</f>
        <v>43800</v>
      </c>
      <c r="AV171" s="113">
        <f t="shared" ref="AV171" si="2189">EDATE(AU171,1)</f>
        <v>43831</v>
      </c>
      <c r="AW171" s="113">
        <f t="shared" ref="AW171" si="2190">EDATE(AV171,1)</f>
        <v>43862</v>
      </c>
      <c r="AX171" s="113">
        <f t="shared" ref="AX171" si="2191">EDATE(AW171,1)</f>
        <v>43891</v>
      </c>
      <c r="AY171" s="113">
        <f t="shared" ref="AY171" si="2192">EDATE(AX171,1)</f>
        <v>43922</v>
      </c>
      <c r="AZ171" s="113">
        <f t="shared" ref="AZ171" si="2193">EDATE(AY171,1)</f>
        <v>43952</v>
      </c>
      <c r="BA171" s="113">
        <f t="shared" ref="BA171" si="2194">EDATE(AZ171,1)</f>
        <v>43983</v>
      </c>
      <c r="BB171" s="113">
        <f t="shared" ref="BB171" si="2195">EDATE(BA171,1)</f>
        <v>44013</v>
      </c>
      <c r="BC171" s="113">
        <f t="shared" ref="BC171" si="2196">EDATE(BB171,1)</f>
        <v>44044</v>
      </c>
      <c r="BD171" s="113">
        <f t="shared" ref="BD171" si="2197">EDATE(BC171,1)</f>
        <v>44075</v>
      </c>
      <c r="BE171" s="113">
        <f t="shared" ref="BE171" si="2198">EDATE(BD171,1)</f>
        <v>44105</v>
      </c>
      <c r="BF171" s="113">
        <f t="shared" ref="BF171" si="2199">EDATE(BE171,1)</f>
        <v>44136</v>
      </c>
      <c r="BG171" s="113">
        <f t="shared" ref="BG171" si="2200">EDATE(BF171,1)</f>
        <v>44166</v>
      </c>
      <c r="BH171" s="113">
        <f t="shared" ref="BH171" si="2201">EDATE(BG171,1)</f>
        <v>44197</v>
      </c>
      <c r="BI171" s="113">
        <f t="shared" ref="BI171" si="2202">EDATE(BH171,1)</f>
        <v>44228</v>
      </c>
      <c r="BJ171" s="113">
        <f t="shared" ref="BJ171" si="2203">EDATE(BI171,1)</f>
        <v>44256</v>
      </c>
      <c r="BK171" s="113">
        <f t="shared" ref="BK171" si="2204">EDATE(BJ171,1)</f>
        <v>44287</v>
      </c>
      <c r="BL171" s="113">
        <f t="shared" ref="BL171" si="2205">EDATE(BK171,1)</f>
        <v>44317</v>
      </c>
      <c r="BM171" s="113">
        <f t="shared" ref="BM171" si="2206">EDATE(BL171,1)</f>
        <v>44348</v>
      </c>
      <c r="BN171" s="113">
        <f t="shared" ref="BN171" si="2207">EDATE(BM171,1)</f>
        <v>44378</v>
      </c>
      <c r="BO171" s="113">
        <f t="shared" ref="BO171" si="2208">EDATE(BN171,1)</f>
        <v>44409</v>
      </c>
      <c r="BP171" s="113">
        <f t="shared" ref="BP171" si="2209">EDATE(BO171,1)</f>
        <v>44440</v>
      </c>
      <c r="BQ171" s="113">
        <f t="shared" ref="BQ171" si="2210">EDATE(BP171,1)</f>
        <v>44470</v>
      </c>
      <c r="BR171" s="113">
        <f t="shared" ref="BR171" si="2211">EDATE(BQ171,1)</f>
        <v>44501</v>
      </c>
      <c r="BS171" s="113">
        <f t="shared" ref="BS171" si="2212">EDATE(BR171,1)</f>
        <v>44531</v>
      </c>
      <c r="BT171" s="113">
        <f t="shared" ref="BT171" si="2213">EDATE(BS171,1)</f>
        <v>44562</v>
      </c>
      <c r="BU171" s="113">
        <f t="shared" ref="BU171" si="2214">EDATE(BT171,1)</f>
        <v>44593</v>
      </c>
      <c r="BV171" s="113">
        <f t="shared" ref="BV171" si="2215">EDATE(BU171,1)</f>
        <v>44621</v>
      </c>
      <c r="BW171" s="113">
        <f t="shared" ref="BW171" si="2216">EDATE(BV171,1)</f>
        <v>44652</v>
      </c>
      <c r="BX171" s="113">
        <f t="shared" ref="BX171" si="2217">EDATE(BW171,1)</f>
        <v>44682</v>
      </c>
      <c r="BY171" s="113">
        <f t="shared" ref="BY171" si="2218">EDATE(BX171,1)</f>
        <v>44713</v>
      </c>
      <c r="BZ171" s="113">
        <f t="shared" ref="BZ171" si="2219">EDATE(BY171,1)</f>
        <v>44743</v>
      </c>
      <c r="CA171" s="113">
        <f t="shared" ref="CA171" si="2220">EDATE(BZ171,1)</f>
        <v>44774</v>
      </c>
      <c r="CB171" s="113">
        <f t="shared" ref="CB171" si="2221">EDATE(CA171,1)</f>
        <v>44805</v>
      </c>
      <c r="CC171" s="113">
        <f t="shared" ref="CC171" si="2222">EDATE(CB171,1)</f>
        <v>44835</v>
      </c>
      <c r="CD171" s="113">
        <f t="shared" ref="CD171" si="2223">EDATE(CC171,1)</f>
        <v>44866</v>
      </c>
      <c r="CE171" s="113">
        <f t="shared" ref="CE171" si="2224">EDATE(CD171,1)</f>
        <v>44896</v>
      </c>
      <c r="CF171" s="113">
        <f t="shared" ref="CF171" si="2225">EDATE(CE171,1)</f>
        <v>44927</v>
      </c>
      <c r="CG171" s="113">
        <f t="shared" ref="CG171" si="2226">EDATE(CF171,1)</f>
        <v>44958</v>
      </c>
      <c r="CH171" s="113">
        <f t="shared" ref="CH171" si="2227">EDATE(CG171,1)</f>
        <v>44986</v>
      </c>
      <c r="CI171" s="113">
        <f t="shared" ref="CI171" si="2228">EDATE(CH171,1)</f>
        <v>45017</v>
      </c>
      <c r="CJ171" s="113">
        <f t="shared" ref="CJ171" si="2229">EDATE(CI171,1)</f>
        <v>45047</v>
      </c>
      <c r="CK171" s="113">
        <f t="shared" ref="CK171" si="2230">EDATE(CJ171,1)</f>
        <v>45078</v>
      </c>
      <c r="CL171" s="113">
        <f t="shared" ref="CL171" si="2231">EDATE(CK171,1)</f>
        <v>45108</v>
      </c>
      <c r="CM171" s="113">
        <f t="shared" ref="CM171" si="2232">EDATE(CL171,1)</f>
        <v>45139</v>
      </c>
      <c r="CN171" s="113">
        <f t="shared" ref="CN171" si="2233">EDATE(CM171,1)</f>
        <v>45170</v>
      </c>
      <c r="CO171" s="113">
        <f t="shared" ref="CO171" si="2234">EDATE(CN171,1)</f>
        <v>45200</v>
      </c>
    </row>
    <row r="172" spans="1:93" x14ac:dyDescent="0.15">
      <c r="C172" t="s">
        <v>238</v>
      </c>
      <c r="D172" s="88">
        <v>1711.125</v>
      </c>
      <c r="E172" s="3">
        <v>1711.125</v>
      </c>
      <c r="F172" s="3">
        <v>1711.125</v>
      </c>
      <c r="G172" s="3">
        <v>1711.125</v>
      </c>
      <c r="H172" s="3">
        <v>1711.125</v>
      </c>
      <c r="I172" s="3">
        <v>1711.125</v>
      </c>
      <c r="J172" s="3">
        <v>1711.125</v>
      </c>
      <c r="K172" s="3">
        <v>1711.125</v>
      </c>
      <c r="L172" s="3">
        <v>1711.125</v>
      </c>
      <c r="M172" s="3">
        <v>1711.125</v>
      </c>
      <c r="N172" s="3">
        <v>1711.125</v>
      </c>
      <c r="O172" s="3">
        <v>1711.125</v>
      </c>
      <c r="P172" s="3">
        <v>1762.45875</v>
      </c>
      <c r="Q172" s="3">
        <v>1762.45875</v>
      </c>
      <c r="R172" s="3">
        <v>1762.45875</v>
      </c>
      <c r="S172" s="3">
        <v>1762.45875</v>
      </c>
      <c r="T172" s="3">
        <v>1762.45875</v>
      </c>
      <c r="U172" s="3">
        <v>1762.45875</v>
      </c>
      <c r="V172" s="3">
        <v>1762.45875</v>
      </c>
      <c r="W172" s="3">
        <v>1762.45875</v>
      </c>
      <c r="X172" s="3">
        <v>1762.45875</v>
      </c>
      <c r="Y172" s="3">
        <v>1762.45875</v>
      </c>
      <c r="Z172" s="3">
        <v>1762.45875</v>
      </c>
      <c r="AA172" s="3">
        <v>1762.45875</v>
      </c>
      <c r="AB172" s="3">
        <v>1815.3325124999999</v>
      </c>
      <c r="AC172" s="3">
        <v>1815.3325124999999</v>
      </c>
      <c r="AD172" s="3">
        <v>1815.3325124999999</v>
      </c>
      <c r="AE172" s="3">
        <v>1815.3325124999999</v>
      </c>
      <c r="AF172" s="3">
        <v>1815.3325124999999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</row>
    <row r="173" spans="1:93" x14ac:dyDescent="0.15">
      <c r="C173" t="s">
        <v>28</v>
      </c>
      <c r="D173" s="97">
        <v>0.8</v>
      </c>
      <c r="E173" s="97">
        <v>0.8</v>
      </c>
      <c r="F173" s="97">
        <v>0.8</v>
      </c>
      <c r="G173" s="97">
        <v>0.8</v>
      </c>
      <c r="H173" s="97">
        <v>0.8</v>
      </c>
      <c r="I173" s="97">
        <v>0.8</v>
      </c>
      <c r="J173" s="97">
        <v>0.8</v>
      </c>
      <c r="K173" s="97">
        <v>0.8</v>
      </c>
      <c r="L173" s="97">
        <v>0.8</v>
      </c>
      <c r="M173" s="97">
        <v>0.8</v>
      </c>
      <c r="N173" s="97">
        <v>0.8</v>
      </c>
      <c r="O173" s="97">
        <v>0.8</v>
      </c>
      <c r="P173" s="97">
        <v>0.8</v>
      </c>
      <c r="Q173" s="97">
        <v>0.8</v>
      </c>
      <c r="R173" s="97">
        <v>0.8</v>
      </c>
      <c r="S173" s="97">
        <v>0.8</v>
      </c>
      <c r="T173" s="97">
        <v>0.8</v>
      </c>
      <c r="U173" s="97">
        <v>0.8</v>
      </c>
      <c r="V173" s="97">
        <v>0.8</v>
      </c>
      <c r="W173" s="97">
        <v>0.8</v>
      </c>
      <c r="X173" s="97">
        <v>0.8</v>
      </c>
      <c r="Y173" s="97">
        <v>0.8</v>
      </c>
      <c r="Z173" s="97">
        <v>0.8</v>
      </c>
      <c r="AA173" s="97">
        <v>0.8</v>
      </c>
      <c r="AB173" s="97">
        <v>0.8</v>
      </c>
      <c r="AC173" s="97">
        <v>0.8</v>
      </c>
      <c r="AD173" s="97">
        <v>0.8</v>
      </c>
      <c r="AE173" s="97">
        <v>0.8</v>
      </c>
      <c r="AF173" s="97">
        <v>0.8</v>
      </c>
      <c r="AG173" s="97">
        <v>0.8</v>
      </c>
      <c r="AH173" s="97">
        <v>0.8</v>
      </c>
      <c r="AI173" s="97">
        <v>0.8</v>
      </c>
      <c r="AJ173" s="97">
        <v>0.8</v>
      </c>
      <c r="AK173" s="97">
        <v>0.8</v>
      </c>
      <c r="AL173" s="97">
        <v>0.8</v>
      </c>
      <c r="AM173" s="97">
        <v>0.8</v>
      </c>
      <c r="AN173" s="97">
        <v>0.8</v>
      </c>
      <c r="AO173" s="97">
        <v>0.8</v>
      </c>
      <c r="AP173" s="97">
        <v>0.8</v>
      </c>
      <c r="AQ173" s="97">
        <v>0.8</v>
      </c>
      <c r="AR173" s="97">
        <v>0.8</v>
      </c>
      <c r="AS173" s="97">
        <v>0.8</v>
      </c>
      <c r="AT173" s="97">
        <v>0.8</v>
      </c>
      <c r="AU173" s="97">
        <v>0.8</v>
      </c>
      <c r="AV173" s="97">
        <v>0.8</v>
      </c>
      <c r="AW173" s="97">
        <v>0.8</v>
      </c>
      <c r="AX173" s="97">
        <v>0.8</v>
      </c>
      <c r="AY173" s="97">
        <v>0.8</v>
      </c>
      <c r="AZ173" s="97">
        <v>0.8</v>
      </c>
      <c r="BA173" s="97">
        <v>0.8</v>
      </c>
      <c r="BB173" s="97">
        <v>0.8</v>
      </c>
      <c r="BC173" s="97">
        <v>0.8</v>
      </c>
      <c r="BD173" s="97">
        <v>0.8</v>
      </c>
      <c r="BE173" s="97">
        <v>0.8</v>
      </c>
      <c r="BF173" s="97">
        <v>0.8</v>
      </c>
      <c r="BG173" s="97">
        <v>0.8</v>
      </c>
      <c r="BH173" s="97">
        <v>0.8</v>
      </c>
      <c r="BI173" s="97">
        <v>0.8</v>
      </c>
      <c r="BJ173" s="97">
        <v>0.8</v>
      </c>
      <c r="BK173" s="97">
        <v>0.8</v>
      </c>
      <c r="BL173" s="97">
        <v>0.8</v>
      </c>
      <c r="BM173" s="97">
        <v>0.8</v>
      </c>
      <c r="BN173" s="97">
        <v>0.8</v>
      </c>
      <c r="BO173" s="97">
        <v>0.8</v>
      </c>
      <c r="BP173" s="97">
        <v>0.8</v>
      </c>
      <c r="BQ173" s="97">
        <v>0.8</v>
      </c>
      <c r="BR173" s="97">
        <v>0.8</v>
      </c>
      <c r="BS173" s="97">
        <v>0.8</v>
      </c>
      <c r="BT173" s="97">
        <v>0.8</v>
      </c>
      <c r="BU173" s="97">
        <v>0.8</v>
      </c>
      <c r="BV173" s="97">
        <v>0.8</v>
      </c>
      <c r="BW173" s="97">
        <v>0.8</v>
      </c>
      <c r="BX173" s="97">
        <v>0.8</v>
      </c>
      <c r="BY173" s="97">
        <v>0.8</v>
      </c>
      <c r="BZ173" s="97">
        <v>0.8</v>
      </c>
      <c r="CA173" s="97">
        <v>0.8</v>
      </c>
      <c r="CB173" s="97">
        <v>0.8</v>
      </c>
      <c r="CC173" s="97">
        <v>0.8</v>
      </c>
      <c r="CD173" s="97">
        <v>0.8</v>
      </c>
      <c r="CE173" s="97">
        <v>0.8</v>
      </c>
      <c r="CF173" s="97">
        <v>0.8</v>
      </c>
      <c r="CG173" s="97">
        <v>0.8</v>
      </c>
      <c r="CH173" s="97">
        <v>0.8</v>
      </c>
      <c r="CI173" s="97">
        <v>0.8</v>
      </c>
      <c r="CJ173" s="97">
        <v>0.8</v>
      </c>
      <c r="CK173" s="97">
        <v>0.8</v>
      </c>
      <c r="CL173" s="97">
        <v>0.8</v>
      </c>
      <c r="CM173" s="97">
        <v>0.8</v>
      </c>
      <c r="CN173" s="97">
        <v>0.8</v>
      </c>
      <c r="CO173" s="97">
        <v>0.8</v>
      </c>
    </row>
    <row r="175" spans="1:93" x14ac:dyDescent="0.15">
      <c r="B175" t="s">
        <v>152</v>
      </c>
      <c r="C175" s="2" t="s">
        <v>183</v>
      </c>
      <c r="D175" s="113">
        <f>D165</f>
        <v>42491</v>
      </c>
      <c r="E175" s="113">
        <f>EDATE(D175,1)</f>
        <v>42522</v>
      </c>
      <c r="F175" s="113">
        <f t="shared" ref="F175" si="2235">EDATE(E175,1)</f>
        <v>42552</v>
      </c>
      <c r="G175" s="113">
        <f t="shared" ref="G175" si="2236">EDATE(F175,1)</f>
        <v>42583</v>
      </c>
      <c r="H175" s="113">
        <f t="shared" ref="H175" si="2237">EDATE(G175,1)</f>
        <v>42614</v>
      </c>
      <c r="I175" s="113">
        <f t="shared" ref="I175" si="2238">EDATE(H175,1)</f>
        <v>42644</v>
      </c>
      <c r="J175" s="113">
        <f t="shared" ref="J175" si="2239">EDATE(I175,1)</f>
        <v>42675</v>
      </c>
      <c r="K175" s="113">
        <f t="shared" ref="K175" si="2240">EDATE(J175,1)</f>
        <v>42705</v>
      </c>
      <c r="L175" s="113">
        <f t="shared" ref="L175" si="2241">EDATE(K175,1)</f>
        <v>42736</v>
      </c>
      <c r="M175" s="113">
        <f t="shared" ref="M175" si="2242">EDATE(L175,1)</f>
        <v>42767</v>
      </c>
      <c r="N175" s="113">
        <f t="shared" ref="N175" si="2243">EDATE(M175,1)</f>
        <v>42795</v>
      </c>
      <c r="O175" s="113">
        <f t="shared" ref="O175" si="2244">EDATE(N175,1)</f>
        <v>42826</v>
      </c>
      <c r="P175" s="113">
        <f t="shared" ref="P175" si="2245">EDATE(O175,1)</f>
        <v>42856</v>
      </c>
      <c r="Q175" s="113">
        <f t="shared" ref="Q175" si="2246">EDATE(P175,1)</f>
        <v>42887</v>
      </c>
      <c r="R175" s="113">
        <f t="shared" ref="R175" si="2247">EDATE(Q175,1)</f>
        <v>42917</v>
      </c>
      <c r="S175" s="113">
        <f t="shared" ref="S175" si="2248">EDATE(R175,1)</f>
        <v>42948</v>
      </c>
      <c r="T175" s="113">
        <f t="shared" ref="T175" si="2249">EDATE(S175,1)</f>
        <v>42979</v>
      </c>
      <c r="U175" s="113">
        <f t="shared" ref="U175" si="2250">EDATE(T175,1)</f>
        <v>43009</v>
      </c>
      <c r="V175" s="113">
        <f t="shared" ref="V175" si="2251">EDATE(U175,1)</f>
        <v>43040</v>
      </c>
      <c r="W175" s="113">
        <f t="shared" ref="W175" si="2252">EDATE(V175,1)</f>
        <v>43070</v>
      </c>
      <c r="X175" s="113">
        <f t="shared" ref="X175" si="2253">EDATE(W175,1)</f>
        <v>43101</v>
      </c>
      <c r="Y175" s="113">
        <f t="shared" ref="Y175" si="2254">EDATE(X175,1)</f>
        <v>43132</v>
      </c>
      <c r="Z175" s="113">
        <f t="shared" ref="Z175" si="2255">EDATE(Y175,1)</f>
        <v>43160</v>
      </c>
      <c r="AA175" s="113">
        <f t="shared" ref="AA175" si="2256">EDATE(Z175,1)</f>
        <v>43191</v>
      </c>
      <c r="AB175" s="113">
        <f t="shared" ref="AB175" si="2257">EDATE(AA175,1)</f>
        <v>43221</v>
      </c>
      <c r="AC175" s="113">
        <f t="shared" ref="AC175" si="2258">EDATE(AB175,1)</f>
        <v>43252</v>
      </c>
      <c r="AD175" s="113">
        <f t="shared" ref="AD175" si="2259">EDATE(AC175,1)</f>
        <v>43282</v>
      </c>
      <c r="AE175" s="113">
        <f t="shared" ref="AE175" si="2260">EDATE(AD175,1)</f>
        <v>43313</v>
      </c>
      <c r="AF175" s="113">
        <f t="shared" ref="AF175" si="2261">EDATE(AE175,1)</f>
        <v>43344</v>
      </c>
      <c r="AG175" s="113">
        <f t="shared" ref="AG175" si="2262">EDATE(AF175,1)</f>
        <v>43374</v>
      </c>
      <c r="AH175" s="113">
        <f t="shared" ref="AH175" si="2263">EDATE(AG175,1)</f>
        <v>43405</v>
      </c>
      <c r="AI175" s="113">
        <f t="shared" ref="AI175" si="2264">EDATE(AH175,1)</f>
        <v>43435</v>
      </c>
      <c r="AJ175" s="113">
        <f t="shared" ref="AJ175" si="2265">EDATE(AI175,1)</f>
        <v>43466</v>
      </c>
      <c r="AK175" s="113">
        <f t="shared" ref="AK175" si="2266">EDATE(AJ175,1)</f>
        <v>43497</v>
      </c>
      <c r="AL175" s="113">
        <f t="shared" ref="AL175" si="2267">EDATE(AK175,1)</f>
        <v>43525</v>
      </c>
      <c r="AM175" s="113">
        <f t="shared" ref="AM175" si="2268">EDATE(AL175,1)</f>
        <v>43556</v>
      </c>
      <c r="AN175" s="113">
        <f t="shared" ref="AN175" si="2269">EDATE(AM175,1)</f>
        <v>43586</v>
      </c>
      <c r="AO175" s="113">
        <f t="shared" ref="AO175" si="2270">EDATE(AN175,1)</f>
        <v>43617</v>
      </c>
      <c r="AP175" s="113">
        <f t="shared" ref="AP175" si="2271">EDATE(AO175,1)</f>
        <v>43647</v>
      </c>
      <c r="AQ175" s="113">
        <f t="shared" ref="AQ175" si="2272">EDATE(AP175,1)</f>
        <v>43678</v>
      </c>
      <c r="AR175" s="113">
        <f t="shared" ref="AR175" si="2273">EDATE(AQ175,1)</f>
        <v>43709</v>
      </c>
      <c r="AS175" s="113">
        <f t="shared" ref="AS175" si="2274">EDATE(AR175,1)</f>
        <v>43739</v>
      </c>
      <c r="AT175" s="113">
        <f t="shared" ref="AT175" si="2275">EDATE(AS175,1)</f>
        <v>43770</v>
      </c>
      <c r="AU175" s="113">
        <f t="shared" ref="AU175" si="2276">EDATE(AT175,1)</f>
        <v>43800</v>
      </c>
      <c r="AV175" s="113">
        <f t="shared" ref="AV175" si="2277">EDATE(AU175,1)</f>
        <v>43831</v>
      </c>
      <c r="AW175" s="113">
        <f t="shared" ref="AW175" si="2278">EDATE(AV175,1)</f>
        <v>43862</v>
      </c>
      <c r="AX175" s="113">
        <f t="shared" ref="AX175" si="2279">EDATE(AW175,1)</f>
        <v>43891</v>
      </c>
      <c r="AY175" s="113">
        <f t="shared" ref="AY175" si="2280">EDATE(AX175,1)</f>
        <v>43922</v>
      </c>
      <c r="AZ175" s="113">
        <f t="shared" ref="AZ175" si="2281">EDATE(AY175,1)</f>
        <v>43952</v>
      </c>
      <c r="BA175" s="113">
        <f t="shared" ref="BA175" si="2282">EDATE(AZ175,1)</f>
        <v>43983</v>
      </c>
      <c r="BB175" s="113">
        <f t="shared" ref="BB175" si="2283">EDATE(BA175,1)</f>
        <v>44013</v>
      </c>
      <c r="BC175" s="113">
        <f t="shared" ref="BC175" si="2284">EDATE(BB175,1)</f>
        <v>44044</v>
      </c>
      <c r="BD175" s="113">
        <f t="shared" ref="BD175" si="2285">EDATE(BC175,1)</f>
        <v>44075</v>
      </c>
      <c r="BE175" s="113">
        <f t="shared" ref="BE175" si="2286">EDATE(BD175,1)</f>
        <v>44105</v>
      </c>
      <c r="BF175" s="113">
        <f t="shared" ref="BF175" si="2287">EDATE(BE175,1)</f>
        <v>44136</v>
      </c>
      <c r="BG175" s="113">
        <f t="shared" ref="BG175" si="2288">EDATE(BF175,1)</f>
        <v>44166</v>
      </c>
      <c r="BH175" s="113">
        <f t="shared" ref="BH175" si="2289">EDATE(BG175,1)</f>
        <v>44197</v>
      </c>
      <c r="BI175" s="113">
        <f t="shared" ref="BI175" si="2290">EDATE(BH175,1)</f>
        <v>44228</v>
      </c>
      <c r="BJ175" s="113">
        <f t="shared" ref="BJ175" si="2291">EDATE(BI175,1)</f>
        <v>44256</v>
      </c>
      <c r="BK175" s="113">
        <f t="shared" ref="BK175" si="2292">EDATE(BJ175,1)</f>
        <v>44287</v>
      </c>
      <c r="BL175" s="113">
        <f t="shared" ref="BL175" si="2293">EDATE(BK175,1)</f>
        <v>44317</v>
      </c>
      <c r="BM175" s="113">
        <f t="shared" ref="BM175" si="2294">EDATE(BL175,1)</f>
        <v>44348</v>
      </c>
      <c r="BN175" s="113">
        <f t="shared" ref="BN175" si="2295">EDATE(BM175,1)</f>
        <v>44378</v>
      </c>
      <c r="BO175" s="113">
        <f t="shared" ref="BO175" si="2296">EDATE(BN175,1)</f>
        <v>44409</v>
      </c>
      <c r="BP175" s="113">
        <f t="shared" ref="BP175" si="2297">EDATE(BO175,1)</f>
        <v>44440</v>
      </c>
      <c r="BQ175" s="113">
        <f t="shared" ref="BQ175" si="2298">EDATE(BP175,1)</f>
        <v>44470</v>
      </c>
      <c r="BR175" s="113">
        <f t="shared" ref="BR175" si="2299">EDATE(BQ175,1)</f>
        <v>44501</v>
      </c>
      <c r="BS175" s="113">
        <f t="shared" ref="BS175" si="2300">EDATE(BR175,1)</f>
        <v>44531</v>
      </c>
      <c r="BT175" s="113">
        <f t="shared" ref="BT175" si="2301">EDATE(BS175,1)</f>
        <v>44562</v>
      </c>
      <c r="BU175" s="113">
        <f t="shared" ref="BU175" si="2302">EDATE(BT175,1)</f>
        <v>44593</v>
      </c>
      <c r="BV175" s="113">
        <f t="shared" ref="BV175" si="2303">EDATE(BU175,1)</f>
        <v>44621</v>
      </c>
      <c r="BW175" s="113">
        <f t="shared" ref="BW175" si="2304">EDATE(BV175,1)</f>
        <v>44652</v>
      </c>
      <c r="BX175" s="113">
        <f t="shared" ref="BX175" si="2305">EDATE(BW175,1)</f>
        <v>44682</v>
      </c>
      <c r="BY175" s="113">
        <f t="shared" ref="BY175" si="2306">EDATE(BX175,1)</f>
        <v>44713</v>
      </c>
      <c r="BZ175" s="113">
        <f t="shared" ref="BZ175" si="2307">EDATE(BY175,1)</f>
        <v>44743</v>
      </c>
      <c r="CA175" s="113">
        <f t="shared" ref="CA175" si="2308">EDATE(BZ175,1)</f>
        <v>44774</v>
      </c>
      <c r="CB175" s="113">
        <f t="shared" ref="CB175" si="2309">EDATE(CA175,1)</f>
        <v>44805</v>
      </c>
      <c r="CC175" s="113">
        <f t="shared" ref="CC175" si="2310">EDATE(CB175,1)</f>
        <v>44835</v>
      </c>
      <c r="CD175" s="113">
        <f t="shared" ref="CD175" si="2311">EDATE(CC175,1)</f>
        <v>44866</v>
      </c>
      <c r="CE175" s="113">
        <f t="shared" ref="CE175" si="2312">EDATE(CD175,1)</f>
        <v>44896</v>
      </c>
      <c r="CF175" s="113">
        <f t="shared" ref="CF175" si="2313">EDATE(CE175,1)</f>
        <v>44927</v>
      </c>
      <c r="CG175" s="113">
        <f t="shared" ref="CG175" si="2314">EDATE(CF175,1)</f>
        <v>44958</v>
      </c>
      <c r="CH175" s="113">
        <f t="shared" ref="CH175" si="2315">EDATE(CG175,1)</f>
        <v>44986</v>
      </c>
      <c r="CI175" s="113">
        <f t="shared" ref="CI175" si="2316">EDATE(CH175,1)</f>
        <v>45017</v>
      </c>
      <c r="CJ175" s="113">
        <f t="shared" ref="CJ175" si="2317">EDATE(CI175,1)</f>
        <v>45047</v>
      </c>
      <c r="CK175" s="113">
        <f t="shared" ref="CK175" si="2318">EDATE(CJ175,1)</f>
        <v>45078</v>
      </c>
      <c r="CL175" s="113">
        <f t="shared" ref="CL175" si="2319">EDATE(CK175,1)</f>
        <v>45108</v>
      </c>
      <c r="CM175" s="113">
        <f t="shared" ref="CM175" si="2320">EDATE(CL175,1)</f>
        <v>45139</v>
      </c>
      <c r="CN175" s="113">
        <f t="shared" ref="CN175" si="2321">EDATE(CM175,1)</f>
        <v>45170</v>
      </c>
      <c r="CO175" s="113">
        <f t="shared" ref="CO175" si="2322">EDATE(CN175,1)</f>
        <v>45200</v>
      </c>
    </row>
    <row r="176" spans="1:93" x14ac:dyDescent="0.15">
      <c r="C176" t="s">
        <v>261</v>
      </c>
      <c r="D176">
        <f>IF(D175&gt;$D$148,0,$D$167*D172)</f>
        <v>205.33499999999998</v>
      </c>
      <c r="E176">
        <f t="shared" ref="E176:I176" si="2323">IF(E175&gt;$D$148,0,$D$167*E172)</f>
        <v>205.33499999999998</v>
      </c>
      <c r="F176">
        <f t="shared" si="2323"/>
        <v>205.33499999999998</v>
      </c>
      <c r="G176">
        <f t="shared" si="2323"/>
        <v>205.33499999999998</v>
      </c>
      <c r="H176">
        <f t="shared" si="2323"/>
        <v>205.33499999999998</v>
      </c>
      <c r="I176">
        <f t="shared" si="2323"/>
        <v>205.33499999999998</v>
      </c>
      <c r="J176">
        <f t="shared" ref="J176" si="2324">IF(J175&gt;$D$148,0,$D$167*J172)</f>
        <v>205.33499999999998</v>
      </c>
      <c r="K176">
        <f t="shared" ref="K176" si="2325">IF(K175&gt;$D$148,0,$D$167*K172)</f>
        <v>205.33499999999998</v>
      </c>
      <c r="L176">
        <f t="shared" ref="L176" si="2326">IF(L175&gt;$D$148,0,$D$167*L172)</f>
        <v>205.33499999999998</v>
      </c>
      <c r="M176">
        <f t="shared" ref="M176:N176" si="2327">IF(M175&gt;$D$148,0,$D$167*M172)</f>
        <v>205.33499999999998</v>
      </c>
      <c r="N176">
        <f t="shared" si="2327"/>
        <v>205.33499999999998</v>
      </c>
      <c r="O176">
        <f t="shared" ref="O176" si="2328">IF(O175&gt;$D$148,0,$D$167*O172)</f>
        <v>205.33499999999998</v>
      </c>
      <c r="P176">
        <f t="shared" ref="P176" si="2329">IF(P175&gt;$D$148,0,$D$167*P172)</f>
        <v>211.49504999999999</v>
      </c>
      <c r="Q176">
        <f t="shared" ref="Q176" si="2330">IF(Q175&gt;$D$148,0,$D$167*Q172)</f>
        <v>211.49504999999999</v>
      </c>
      <c r="R176">
        <f t="shared" ref="R176:S176" si="2331">IF(R175&gt;$D$148,0,$D$167*R172)</f>
        <v>211.49504999999999</v>
      </c>
      <c r="S176">
        <f t="shared" si="2331"/>
        <v>211.49504999999999</v>
      </c>
      <c r="T176">
        <f t="shared" ref="T176" si="2332">IF(T175&gt;$D$148,0,$D$167*T172)</f>
        <v>211.49504999999999</v>
      </c>
      <c r="U176">
        <f t="shared" ref="U176" si="2333">IF(U175&gt;$D$148,0,$D$167*U172)</f>
        <v>0</v>
      </c>
      <c r="V176">
        <f t="shared" ref="V176" si="2334">IF(V175&gt;$D$148,0,$D$167*V172)</f>
        <v>0</v>
      </c>
      <c r="W176">
        <f t="shared" ref="W176:X176" si="2335">IF(W175&gt;$D$148,0,$D$167*W172)</f>
        <v>0</v>
      </c>
      <c r="X176">
        <f t="shared" si="2335"/>
        <v>0</v>
      </c>
      <c r="Y176">
        <f t="shared" ref="Y176" si="2336">IF(Y175&gt;$D$148,0,$D$167*Y172)</f>
        <v>0</v>
      </c>
      <c r="Z176">
        <f t="shared" ref="Z176" si="2337">IF(Z175&gt;$D$148,0,$D$167*Z172)</f>
        <v>0</v>
      </c>
      <c r="AA176">
        <f t="shared" ref="AA176" si="2338">IF(AA175&gt;$D$148,0,$D$167*AA172)</f>
        <v>0</v>
      </c>
      <c r="AB176">
        <f t="shared" ref="AB176:AC176" si="2339">IF(AB175&gt;$D$148,0,$D$167*AB172)</f>
        <v>0</v>
      </c>
      <c r="AC176">
        <f t="shared" si="2339"/>
        <v>0</v>
      </c>
      <c r="AD176">
        <f t="shared" ref="AD176" si="2340">IF(AD175&gt;$D$148,0,$D$167*AD172)</f>
        <v>0</v>
      </c>
      <c r="AE176">
        <f t="shared" ref="AE176" si="2341">IF(AE175&gt;$D$148,0,$D$167*AE172)</f>
        <v>0</v>
      </c>
      <c r="AF176">
        <f t="shared" ref="AF176" si="2342">IF(AF175&gt;$D$148,0,$D$167*AF172)</f>
        <v>0</v>
      </c>
      <c r="AG176">
        <f t="shared" ref="AG176:AH176" si="2343">IF(AG175&gt;$D$148,0,$D$167*AG172)</f>
        <v>0</v>
      </c>
      <c r="AH176">
        <f t="shared" si="2343"/>
        <v>0</v>
      </c>
      <c r="AI176">
        <f t="shared" ref="AI176" si="2344">IF(AI175&gt;$D$148,0,$D$167*AI172)</f>
        <v>0</v>
      </c>
      <c r="AJ176">
        <f t="shared" ref="AJ176" si="2345">IF(AJ175&gt;$D$148,0,$D$167*AJ172)</f>
        <v>0</v>
      </c>
      <c r="AK176">
        <f t="shared" ref="AK176" si="2346">IF(AK175&gt;$D$148,0,$D$167*AK172)</f>
        <v>0</v>
      </c>
      <c r="AL176">
        <f t="shared" ref="AL176:AM176" si="2347">IF(AL175&gt;$D$148,0,$D$167*AL172)</f>
        <v>0</v>
      </c>
      <c r="AM176">
        <f t="shared" si="2347"/>
        <v>0</v>
      </c>
      <c r="AN176">
        <f t="shared" ref="AN176" si="2348">IF(AN175&gt;$D$148,0,$D$167*AN172)</f>
        <v>0</v>
      </c>
      <c r="AO176">
        <f t="shared" ref="AO176" si="2349">IF(AO175&gt;$D$148,0,$D$167*AO172)</f>
        <v>0</v>
      </c>
      <c r="AP176">
        <f t="shared" ref="AP176" si="2350">IF(AP175&gt;$D$148,0,$D$167*AP172)</f>
        <v>0</v>
      </c>
      <c r="AQ176">
        <f t="shared" ref="AQ176:AR176" si="2351">IF(AQ175&gt;$D$148,0,$D$167*AQ172)</f>
        <v>0</v>
      </c>
      <c r="AR176">
        <f t="shared" si="2351"/>
        <v>0</v>
      </c>
      <c r="AS176">
        <f t="shared" ref="AS176" si="2352">IF(AS175&gt;$D$148,0,$D$167*AS172)</f>
        <v>0</v>
      </c>
      <c r="AT176">
        <f t="shared" ref="AT176" si="2353">IF(AT175&gt;$D$148,0,$D$167*AT172)</f>
        <v>0</v>
      </c>
      <c r="AU176">
        <f t="shared" ref="AU176" si="2354">IF(AU175&gt;$D$148,0,$D$167*AU172)</f>
        <v>0</v>
      </c>
      <c r="AV176">
        <f t="shared" ref="AV176:AW176" si="2355">IF(AV175&gt;$D$148,0,$D$167*AV172)</f>
        <v>0</v>
      </c>
      <c r="AW176">
        <f t="shared" si="2355"/>
        <v>0</v>
      </c>
      <c r="AX176">
        <f t="shared" ref="AX176" si="2356">IF(AX175&gt;$D$148,0,$D$167*AX172)</f>
        <v>0</v>
      </c>
      <c r="AY176">
        <f t="shared" ref="AY176" si="2357">IF(AY175&gt;$D$148,0,$D$167*AY172)</f>
        <v>0</v>
      </c>
      <c r="AZ176">
        <f t="shared" ref="AZ176" si="2358">IF(AZ175&gt;$D$148,0,$D$167*AZ172)</f>
        <v>0</v>
      </c>
      <c r="BA176">
        <f t="shared" ref="BA176:BB176" si="2359">IF(BA175&gt;$D$148,0,$D$167*BA172)</f>
        <v>0</v>
      </c>
      <c r="BB176">
        <f t="shared" si="2359"/>
        <v>0</v>
      </c>
      <c r="BC176">
        <f t="shared" ref="BC176" si="2360">IF(BC175&gt;$D$148,0,$D$167*BC172)</f>
        <v>0</v>
      </c>
      <c r="BD176">
        <f t="shared" ref="BD176" si="2361">IF(BD175&gt;$D$148,0,$D$167*BD172)</f>
        <v>0</v>
      </c>
      <c r="BE176">
        <f t="shared" ref="BE176" si="2362">IF(BE175&gt;$D$148,0,$D$167*BE172)</f>
        <v>0</v>
      </c>
      <c r="BF176">
        <f t="shared" ref="BF176:BG176" si="2363">IF(BF175&gt;$D$148,0,$D$167*BF172)</f>
        <v>0</v>
      </c>
      <c r="BG176">
        <f t="shared" si="2363"/>
        <v>0</v>
      </c>
      <c r="BH176">
        <f t="shared" ref="BH176" si="2364">IF(BH175&gt;$D$148,0,$D$167*BH172)</f>
        <v>0</v>
      </c>
      <c r="BI176">
        <f t="shared" ref="BI176" si="2365">IF(BI175&gt;$D$148,0,$D$167*BI172)</f>
        <v>0</v>
      </c>
      <c r="BJ176">
        <f t="shared" ref="BJ176" si="2366">IF(BJ175&gt;$D$148,0,$D$167*BJ172)</f>
        <v>0</v>
      </c>
      <c r="BK176">
        <f t="shared" ref="BK176:BL176" si="2367">IF(BK175&gt;$D$148,0,$D$167*BK172)</f>
        <v>0</v>
      </c>
      <c r="BL176">
        <f t="shared" si="2367"/>
        <v>0</v>
      </c>
      <c r="BM176">
        <f t="shared" ref="BM176" si="2368">IF(BM175&gt;$D$148,0,$D$167*BM172)</f>
        <v>0</v>
      </c>
      <c r="BN176">
        <f t="shared" ref="BN176" si="2369">IF(BN175&gt;$D$148,0,$D$167*BN172)</f>
        <v>0</v>
      </c>
      <c r="BO176">
        <f t="shared" ref="BO176" si="2370">IF(BO175&gt;$D$148,0,$D$167*BO172)</f>
        <v>0</v>
      </c>
      <c r="BP176">
        <f t="shared" ref="BP176:BQ176" si="2371">IF(BP175&gt;$D$148,0,$D$167*BP172)</f>
        <v>0</v>
      </c>
      <c r="BQ176">
        <f t="shared" si="2371"/>
        <v>0</v>
      </c>
      <c r="BR176">
        <f t="shared" ref="BR176" si="2372">IF(BR175&gt;$D$148,0,$D$167*BR172)</f>
        <v>0</v>
      </c>
      <c r="BS176">
        <f t="shared" ref="BS176" si="2373">IF(BS175&gt;$D$148,0,$D$167*BS172)</f>
        <v>0</v>
      </c>
      <c r="BT176">
        <f t="shared" ref="BT176" si="2374">IF(BT175&gt;$D$148,0,$D$167*BT172)</f>
        <v>0</v>
      </c>
      <c r="BU176">
        <f t="shared" ref="BU176:BV176" si="2375">IF(BU175&gt;$D$148,0,$D$167*BU172)</f>
        <v>0</v>
      </c>
      <c r="BV176">
        <f t="shared" si="2375"/>
        <v>0</v>
      </c>
      <c r="BW176">
        <f t="shared" ref="BW176" si="2376">IF(BW175&gt;$D$148,0,$D$167*BW172)</f>
        <v>0</v>
      </c>
      <c r="BX176">
        <f t="shared" ref="BX176" si="2377">IF(BX175&gt;$D$148,0,$D$167*BX172)</f>
        <v>0</v>
      </c>
      <c r="BY176">
        <f t="shared" ref="BY176" si="2378">IF(BY175&gt;$D$148,0,$D$167*BY172)</f>
        <v>0</v>
      </c>
      <c r="BZ176">
        <f t="shared" ref="BZ176:CA176" si="2379">IF(BZ175&gt;$D$148,0,$D$167*BZ172)</f>
        <v>0</v>
      </c>
      <c r="CA176">
        <f t="shared" si="2379"/>
        <v>0</v>
      </c>
      <c r="CB176">
        <f t="shared" ref="CB176" si="2380">IF(CB175&gt;$D$148,0,$D$167*CB172)</f>
        <v>0</v>
      </c>
      <c r="CC176">
        <f t="shared" ref="CC176" si="2381">IF(CC175&gt;$D$148,0,$D$167*CC172)</f>
        <v>0</v>
      </c>
      <c r="CD176">
        <f t="shared" ref="CD176" si="2382">IF(CD175&gt;$D$148,0,$D$167*CD172)</f>
        <v>0</v>
      </c>
      <c r="CE176">
        <f t="shared" ref="CE176:CF176" si="2383">IF(CE175&gt;$D$148,0,$D$167*CE172)</f>
        <v>0</v>
      </c>
      <c r="CF176">
        <f t="shared" si="2383"/>
        <v>0</v>
      </c>
      <c r="CG176">
        <f t="shared" ref="CG176" si="2384">IF(CG175&gt;$D$148,0,$D$167*CG172)</f>
        <v>0</v>
      </c>
      <c r="CH176">
        <f t="shared" ref="CH176" si="2385">IF(CH175&gt;$D$148,0,$D$167*CH172)</f>
        <v>0</v>
      </c>
      <c r="CI176">
        <f t="shared" ref="CI176" si="2386">IF(CI175&gt;$D$148,0,$D$167*CI172)</f>
        <v>0</v>
      </c>
      <c r="CJ176">
        <f t="shared" ref="CJ176:CK176" si="2387">IF(CJ175&gt;$D$148,0,$D$167*CJ172)</f>
        <v>0</v>
      </c>
      <c r="CK176">
        <f t="shared" si="2387"/>
        <v>0</v>
      </c>
      <c r="CL176">
        <f t="shared" ref="CL176" si="2388">IF(CL175&gt;$D$148,0,$D$167*CL172)</f>
        <v>0</v>
      </c>
      <c r="CM176">
        <f t="shared" ref="CM176" si="2389">IF(CM175&gt;$D$148,0,$D$167*CM172)</f>
        <v>0</v>
      </c>
      <c r="CN176">
        <f t="shared" ref="CN176" si="2390">IF(CN175&gt;$D$148,0,$D$167*CN172)</f>
        <v>0</v>
      </c>
      <c r="CO176">
        <f t="shared" ref="CO176" si="2391">IF(CO175&gt;$D$148,0,$D$167*CO172)</f>
        <v>0</v>
      </c>
    </row>
    <row r="177" spans="1:93" x14ac:dyDescent="0.15">
      <c r="C177" t="s">
        <v>262</v>
      </c>
      <c r="D177">
        <f>IF(D175&gt;$D$166,0,$D$169*(1-$D$170)*$D$168/12*D173)</f>
        <v>6957.1790399999991</v>
      </c>
      <c r="E177">
        <f t="shared" ref="E177:I177" si="2392">IF(E175&gt;$D$166,0,$D$169*(1-$D$170)*$D$168/12*E173)</f>
        <v>6957.1790399999991</v>
      </c>
      <c r="F177">
        <f t="shared" si="2392"/>
        <v>6957.1790399999991</v>
      </c>
      <c r="G177">
        <f t="shared" si="2392"/>
        <v>6957.1790399999991</v>
      </c>
      <c r="H177">
        <f t="shared" si="2392"/>
        <v>6957.1790399999991</v>
      </c>
      <c r="I177">
        <f t="shared" si="2392"/>
        <v>6957.1790399999991</v>
      </c>
      <c r="J177">
        <f t="shared" ref="J177:BU177" si="2393">IF(J175&gt;$D$166,0,$D$169*(1-$D$170)*$D$168/12*J173)</f>
        <v>6957.1790399999991</v>
      </c>
      <c r="K177">
        <f t="shared" si="2393"/>
        <v>6957.1790399999991</v>
      </c>
      <c r="L177">
        <f t="shared" si="2393"/>
        <v>6957.1790399999991</v>
      </c>
      <c r="M177">
        <f t="shared" si="2393"/>
        <v>6957.1790399999991</v>
      </c>
      <c r="N177">
        <f t="shared" si="2393"/>
        <v>6957.1790399999991</v>
      </c>
      <c r="O177">
        <f t="shared" si="2393"/>
        <v>6957.1790399999991</v>
      </c>
      <c r="P177">
        <f t="shared" si="2393"/>
        <v>6957.1790399999991</v>
      </c>
      <c r="Q177">
        <f t="shared" si="2393"/>
        <v>6957.1790399999991</v>
      </c>
      <c r="R177">
        <f t="shared" si="2393"/>
        <v>6957.1790399999991</v>
      </c>
      <c r="S177">
        <f t="shared" si="2393"/>
        <v>6957.1790399999991</v>
      </c>
      <c r="T177">
        <f t="shared" si="2393"/>
        <v>6957.1790399999991</v>
      </c>
      <c r="U177">
        <f t="shared" si="2393"/>
        <v>0</v>
      </c>
      <c r="V177">
        <f t="shared" si="2393"/>
        <v>0</v>
      </c>
      <c r="W177">
        <f t="shared" si="2393"/>
        <v>0</v>
      </c>
      <c r="X177">
        <f t="shared" si="2393"/>
        <v>0</v>
      </c>
      <c r="Y177">
        <f t="shared" si="2393"/>
        <v>0</v>
      </c>
      <c r="Z177">
        <f t="shared" si="2393"/>
        <v>0</v>
      </c>
      <c r="AA177">
        <f t="shared" si="2393"/>
        <v>0</v>
      </c>
      <c r="AB177">
        <f t="shared" si="2393"/>
        <v>0</v>
      </c>
      <c r="AC177">
        <f t="shared" si="2393"/>
        <v>0</v>
      </c>
      <c r="AD177">
        <f t="shared" si="2393"/>
        <v>0</v>
      </c>
      <c r="AE177">
        <f t="shared" si="2393"/>
        <v>0</v>
      </c>
      <c r="AF177">
        <f t="shared" si="2393"/>
        <v>0</v>
      </c>
      <c r="AG177">
        <f t="shared" si="2393"/>
        <v>0</v>
      </c>
      <c r="AH177">
        <f t="shared" si="2393"/>
        <v>0</v>
      </c>
      <c r="AI177">
        <f t="shared" si="2393"/>
        <v>0</v>
      </c>
      <c r="AJ177">
        <f t="shared" si="2393"/>
        <v>0</v>
      </c>
      <c r="AK177">
        <f t="shared" si="2393"/>
        <v>0</v>
      </c>
      <c r="AL177">
        <f t="shared" si="2393"/>
        <v>0</v>
      </c>
      <c r="AM177">
        <f t="shared" si="2393"/>
        <v>0</v>
      </c>
      <c r="AN177">
        <f t="shared" si="2393"/>
        <v>0</v>
      </c>
      <c r="AO177">
        <f t="shared" si="2393"/>
        <v>0</v>
      </c>
      <c r="AP177">
        <f t="shared" si="2393"/>
        <v>0</v>
      </c>
      <c r="AQ177">
        <f t="shared" si="2393"/>
        <v>0</v>
      </c>
      <c r="AR177">
        <f t="shared" si="2393"/>
        <v>0</v>
      </c>
      <c r="AS177">
        <f t="shared" si="2393"/>
        <v>0</v>
      </c>
      <c r="AT177">
        <f t="shared" si="2393"/>
        <v>0</v>
      </c>
      <c r="AU177">
        <f t="shared" si="2393"/>
        <v>0</v>
      </c>
      <c r="AV177">
        <f t="shared" si="2393"/>
        <v>0</v>
      </c>
      <c r="AW177">
        <f t="shared" si="2393"/>
        <v>0</v>
      </c>
      <c r="AX177">
        <f t="shared" si="2393"/>
        <v>0</v>
      </c>
      <c r="AY177">
        <f t="shared" si="2393"/>
        <v>0</v>
      </c>
      <c r="AZ177">
        <f t="shared" si="2393"/>
        <v>0</v>
      </c>
      <c r="BA177">
        <f t="shared" si="2393"/>
        <v>0</v>
      </c>
      <c r="BB177">
        <f t="shared" si="2393"/>
        <v>0</v>
      </c>
      <c r="BC177">
        <f t="shared" si="2393"/>
        <v>0</v>
      </c>
      <c r="BD177">
        <f t="shared" si="2393"/>
        <v>0</v>
      </c>
      <c r="BE177">
        <f t="shared" si="2393"/>
        <v>0</v>
      </c>
      <c r="BF177">
        <f t="shared" si="2393"/>
        <v>0</v>
      </c>
      <c r="BG177">
        <f t="shared" si="2393"/>
        <v>0</v>
      </c>
      <c r="BH177">
        <f t="shared" si="2393"/>
        <v>0</v>
      </c>
      <c r="BI177">
        <f t="shared" si="2393"/>
        <v>0</v>
      </c>
      <c r="BJ177">
        <f t="shared" si="2393"/>
        <v>0</v>
      </c>
      <c r="BK177">
        <f t="shared" si="2393"/>
        <v>0</v>
      </c>
      <c r="BL177">
        <f t="shared" si="2393"/>
        <v>0</v>
      </c>
      <c r="BM177">
        <f t="shared" si="2393"/>
        <v>0</v>
      </c>
      <c r="BN177">
        <f t="shared" si="2393"/>
        <v>0</v>
      </c>
      <c r="BO177">
        <f t="shared" si="2393"/>
        <v>0</v>
      </c>
      <c r="BP177">
        <f t="shared" si="2393"/>
        <v>0</v>
      </c>
      <c r="BQ177">
        <f t="shared" si="2393"/>
        <v>0</v>
      </c>
      <c r="BR177">
        <f t="shared" si="2393"/>
        <v>0</v>
      </c>
      <c r="BS177">
        <f t="shared" si="2393"/>
        <v>0</v>
      </c>
      <c r="BT177">
        <f t="shared" si="2393"/>
        <v>0</v>
      </c>
      <c r="BU177">
        <f t="shared" si="2393"/>
        <v>0</v>
      </c>
      <c r="BV177">
        <f t="shared" ref="BV177:CO177" si="2394">IF(BV175&gt;$D$166,0,$D$169*(1-$D$170)*$D$168/12*BV173)</f>
        <v>0</v>
      </c>
      <c r="BW177">
        <f t="shared" si="2394"/>
        <v>0</v>
      </c>
      <c r="BX177">
        <f t="shared" si="2394"/>
        <v>0</v>
      </c>
      <c r="BY177">
        <f t="shared" si="2394"/>
        <v>0</v>
      </c>
      <c r="BZ177">
        <f t="shared" si="2394"/>
        <v>0</v>
      </c>
      <c r="CA177">
        <f t="shared" si="2394"/>
        <v>0</v>
      </c>
      <c r="CB177">
        <f t="shared" si="2394"/>
        <v>0</v>
      </c>
      <c r="CC177">
        <f t="shared" si="2394"/>
        <v>0</v>
      </c>
      <c r="CD177">
        <f t="shared" si="2394"/>
        <v>0</v>
      </c>
      <c r="CE177">
        <f t="shared" si="2394"/>
        <v>0</v>
      </c>
      <c r="CF177">
        <f t="shared" si="2394"/>
        <v>0</v>
      </c>
      <c r="CG177">
        <f t="shared" si="2394"/>
        <v>0</v>
      </c>
      <c r="CH177">
        <f t="shared" si="2394"/>
        <v>0</v>
      </c>
      <c r="CI177">
        <f t="shared" si="2394"/>
        <v>0</v>
      </c>
      <c r="CJ177">
        <f t="shared" si="2394"/>
        <v>0</v>
      </c>
      <c r="CK177">
        <f t="shared" si="2394"/>
        <v>0</v>
      </c>
      <c r="CL177">
        <f t="shared" si="2394"/>
        <v>0</v>
      </c>
      <c r="CM177">
        <f t="shared" si="2394"/>
        <v>0</v>
      </c>
      <c r="CN177">
        <f t="shared" si="2394"/>
        <v>0</v>
      </c>
      <c r="CO177">
        <f t="shared" si="2394"/>
        <v>0</v>
      </c>
    </row>
    <row r="179" spans="1:93" s="78" customFormat="1" x14ac:dyDescent="0.15">
      <c r="A179" s="78" t="s">
        <v>145</v>
      </c>
      <c r="D179" s="89"/>
    </row>
    <row r="180" spans="1:93" x14ac:dyDescent="0.15">
      <c r="B180" t="s">
        <v>153</v>
      </c>
      <c r="C180" t="s">
        <v>212</v>
      </c>
      <c r="D180" s="104">
        <v>42491</v>
      </c>
    </row>
    <row r="181" spans="1:93" x14ac:dyDescent="0.15">
      <c r="C181" t="s">
        <v>237</v>
      </c>
      <c r="D181" s="104">
        <v>42979</v>
      </c>
    </row>
    <row r="182" spans="1:93" x14ac:dyDescent="0.15">
      <c r="C182" t="s">
        <v>260</v>
      </c>
      <c r="D182" s="124">
        <v>12</v>
      </c>
    </row>
    <row r="183" spans="1:93" x14ac:dyDescent="0.15">
      <c r="C183" t="s">
        <v>265</v>
      </c>
      <c r="D183" s="6">
        <v>4000</v>
      </c>
    </row>
    <row r="185" spans="1:93" x14ac:dyDescent="0.15">
      <c r="B185" t="s">
        <v>152</v>
      </c>
      <c r="C185" s="2" t="s">
        <v>183</v>
      </c>
      <c r="D185" s="113">
        <f>D180</f>
        <v>42491</v>
      </c>
      <c r="E185" s="113">
        <f>EDATE(D185,1)</f>
        <v>42522</v>
      </c>
      <c r="F185" s="113">
        <f t="shared" ref="F185" si="2395">EDATE(E185,1)</f>
        <v>42552</v>
      </c>
      <c r="G185" s="113">
        <f t="shared" ref="G185" si="2396">EDATE(F185,1)</f>
        <v>42583</v>
      </c>
      <c r="H185" s="113">
        <f t="shared" ref="H185" si="2397">EDATE(G185,1)</f>
        <v>42614</v>
      </c>
      <c r="I185" s="113">
        <f t="shared" ref="I185" si="2398">EDATE(H185,1)</f>
        <v>42644</v>
      </c>
      <c r="J185" s="113">
        <f t="shared" ref="J185" si="2399">EDATE(I185,1)</f>
        <v>42675</v>
      </c>
      <c r="K185" s="113">
        <f t="shared" ref="K185" si="2400">EDATE(J185,1)</f>
        <v>42705</v>
      </c>
      <c r="L185" s="113">
        <f t="shared" ref="L185" si="2401">EDATE(K185,1)</f>
        <v>42736</v>
      </c>
      <c r="M185" s="113">
        <f t="shared" ref="M185" si="2402">EDATE(L185,1)</f>
        <v>42767</v>
      </c>
      <c r="N185" s="113">
        <f t="shared" ref="N185" si="2403">EDATE(M185,1)</f>
        <v>42795</v>
      </c>
      <c r="O185" s="113">
        <f t="shared" ref="O185" si="2404">EDATE(N185,1)</f>
        <v>42826</v>
      </c>
      <c r="P185" s="113">
        <f t="shared" ref="P185" si="2405">EDATE(O185,1)</f>
        <v>42856</v>
      </c>
      <c r="Q185" s="113">
        <f t="shared" ref="Q185" si="2406">EDATE(P185,1)</f>
        <v>42887</v>
      </c>
      <c r="R185" s="113">
        <f t="shared" ref="R185" si="2407">EDATE(Q185,1)</f>
        <v>42917</v>
      </c>
      <c r="S185" s="113">
        <f t="shared" ref="S185" si="2408">EDATE(R185,1)</f>
        <v>42948</v>
      </c>
      <c r="T185" s="113">
        <f t="shared" ref="T185" si="2409">EDATE(S185,1)</f>
        <v>42979</v>
      </c>
      <c r="U185" s="113">
        <f t="shared" ref="U185" si="2410">EDATE(T185,1)</f>
        <v>43009</v>
      </c>
      <c r="V185" s="113">
        <f t="shared" ref="V185" si="2411">EDATE(U185,1)</f>
        <v>43040</v>
      </c>
      <c r="W185" s="113">
        <f t="shared" ref="W185" si="2412">EDATE(V185,1)</f>
        <v>43070</v>
      </c>
      <c r="X185" s="113">
        <f t="shared" ref="X185" si="2413">EDATE(W185,1)</f>
        <v>43101</v>
      </c>
      <c r="Y185" s="113">
        <f t="shared" ref="Y185" si="2414">EDATE(X185,1)</f>
        <v>43132</v>
      </c>
      <c r="Z185" s="113">
        <f t="shared" ref="Z185" si="2415">EDATE(Y185,1)</f>
        <v>43160</v>
      </c>
      <c r="AA185" s="113">
        <f t="shared" ref="AA185" si="2416">EDATE(Z185,1)</f>
        <v>43191</v>
      </c>
      <c r="AB185" s="113">
        <f t="shared" ref="AB185" si="2417">EDATE(AA185,1)</f>
        <v>43221</v>
      </c>
      <c r="AC185" s="113">
        <f t="shared" ref="AC185" si="2418">EDATE(AB185,1)</f>
        <v>43252</v>
      </c>
      <c r="AD185" s="113">
        <f t="shared" ref="AD185" si="2419">EDATE(AC185,1)</f>
        <v>43282</v>
      </c>
      <c r="AE185" s="113">
        <f t="shared" ref="AE185" si="2420">EDATE(AD185,1)</f>
        <v>43313</v>
      </c>
      <c r="AF185" s="113">
        <f t="shared" ref="AF185" si="2421">EDATE(AE185,1)</f>
        <v>43344</v>
      </c>
      <c r="AG185" s="113">
        <f t="shared" ref="AG185" si="2422">EDATE(AF185,1)</f>
        <v>43374</v>
      </c>
      <c r="AH185" s="113">
        <f t="shared" ref="AH185" si="2423">EDATE(AG185,1)</f>
        <v>43405</v>
      </c>
      <c r="AI185" s="113">
        <f t="shared" ref="AI185" si="2424">EDATE(AH185,1)</f>
        <v>43435</v>
      </c>
      <c r="AJ185" s="113">
        <f t="shared" ref="AJ185" si="2425">EDATE(AI185,1)</f>
        <v>43466</v>
      </c>
      <c r="AK185" s="113">
        <f t="shared" ref="AK185" si="2426">EDATE(AJ185,1)</f>
        <v>43497</v>
      </c>
      <c r="AL185" s="113">
        <f t="shared" ref="AL185" si="2427">EDATE(AK185,1)</f>
        <v>43525</v>
      </c>
      <c r="AM185" s="113">
        <f t="shared" ref="AM185" si="2428">EDATE(AL185,1)</f>
        <v>43556</v>
      </c>
      <c r="AN185" s="113">
        <f t="shared" ref="AN185" si="2429">EDATE(AM185,1)</f>
        <v>43586</v>
      </c>
      <c r="AO185" s="113">
        <f t="shared" ref="AO185" si="2430">EDATE(AN185,1)</f>
        <v>43617</v>
      </c>
      <c r="AP185" s="113">
        <f t="shared" ref="AP185" si="2431">EDATE(AO185,1)</f>
        <v>43647</v>
      </c>
      <c r="AQ185" s="113">
        <f t="shared" ref="AQ185" si="2432">EDATE(AP185,1)</f>
        <v>43678</v>
      </c>
      <c r="AR185" s="113">
        <f t="shared" ref="AR185" si="2433">EDATE(AQ185,1)</f>
        <v>43709</v>
      </c>
      <c r="AS185" s="113">
        <f t="shared" ref="AS185" si="2434">EDATE(AR185,1)</f>
        <v>43739</v>
      </c>
      <c r="AT185" s="113">
        <f t="shared" ref="AT185" si="2435">EDATE(AS185,1)</f>
        <v>43770</v>
      </c>
      <c r="AU185" s="113">
        <f t="shared" ref="AU185" si="2436">EDATE(AT185,1)</f>
        <v>43800</v>
      </c>
      <c r="AV185" s="113">
        <f t="shared" ref="AV185" si="2437">EDATE(AU185,1)</f>
        <v>43831</v>
      </c>
      <c r="AW185" s="113">
        <f t="shared" ref="AW185" si="2438">EDATE(AV185,1)</f>
        <v>43862</v>
      </c>
      <c r="AX185" s="113">
        <f t="shared" ref="AX185" si="2439">EDATE(AW185,1)</f>
        <v>43891</v>
      </c>
      <c r="AY185" s="113">
        <f t="shared" ref="AY185" si="2440">EDATE(AX185,1)</f>
        <v>43922</v>
      </c>
      <c r="AZ185" s="113">
        <f t="shared" ref="AZ185" si="2441">EDATE(AY185,1)</f>
        <v>43952</v>
      </c>
      <c r="BA185" s="113">
        <f t="shared" ref="BA185" si="2442">EDATE(AZ185,1)</f>
        <v>43983</v>
      </c>
      <c r="BB185" s="113">
        <f t="shared" ref="BB185" si="2443">EDATE(BA185,1)</f>
        <v>44013</v>
      </c>
      <c r="BC185" s="113">
        <f t="shared" ref="BC185" si="2444">EDATE(BB185,1)</f>
        <v>44044</v>
      </c>
      <c r="BD185" s="113">
        <f t="shared" ref="BD185" si="2445">EDATE(BC185,1)</f>
        <v>44075</v>
      </c>
      <c r="BE185" s="113">
        <f t="shared" ref="BE185" si="2446">EDATE(BD185,1)</f>
        <v>44105</v>
      </c>
      <c r="BF185" s="113">
        <f t="shared" ref="BF185" si="2447">EDATE(BE185,1)</f>
        <v>44136</v>
      </c>
      <c r="BG185" s="113">
        <f t="shared" ref="BG185" si="2448">EDATE(BF185,1)</f>
        <v>44166</v>
      </c>
      <c r="BH185" s="113">
        <f t="shared" ref="BH185" si="2449">EDATE(BG185,1)</f>
        <v>44197</v>
      </c>
      <c r="BI185" s="113">
        <f t="shared" ref="BI185" si="2450">EDATE(BH185,1)</f>
        <v>44228</v>
      </c>
      <c r="BJ185" s="113">
        <f t="shared" ref="BJ185" si="2451">EDATE(BI185,1)</f>
        <v>44256</v>
      </c>
      <c r="BK185" s="113">
        <f t="shared" ref="BK185" si="2452">EDATE(BJ185,1)</f>
        <v>44287</v>
      </c>
      <c r="BL185" s="113">
        <f t="shared" ref="BL185" si="2453">EDATE(BK185,1)</f>
        <v>44317</v>
      </c>
      <c r="BM185" s="113">
        <f t="shared" ref="BM185" si="2454">EDATE(BL185,1)</f>
        <v>44348</v>
      </c>
      <c r="BN185" s="113">
        <f t="shared" ref="BN185" si="2455">EDATE(BM185,1)</f>
        <v>44378</v>
      </c>
      <c r="BO185" s="113">
        <f t="shared" ref="BO185" si="2456">EDATE(BN185,1)</f>
        <v>44409</v>
      </c>
      <c r="BP185" s="113">
        <f t="shared" ref="BP185" si="2457">EDATE(BO185,1)</f>
        <v>44440</v>
      </c>
      <c r="BQ185" s="113">
        <f t="shared" ref="BQ185" si="2458">EDATE(BP185,1)</f>
        <v>44470</v>
      </c>
      <c r="BR185" s="113">
        <f t="shared" ref="BR185" si="2459">EDATE(BQ185,1)</f>
        <v>44501</v>
      </c>
      <c r="BS185" s="113">
        <f t="shared" ref="BS185" si="2460">EDATE(BR185,1)</f>
        <v>44531</v>
      </c>
      <c r="BT185" s="113">
        <f t="shared" ref="BT185" si="2461">EDATE(BS185,1)</f>
        <v>44562</v>
      </c>
      <c r="BU185" s="113">
        <f t="shared" ref="BU185" si="2462">EDATE(BT185,1)</f>
        <v>44593</v>
      </c>
      <c r="BV185" s="113">
        <f t="shared" ref="BV185" si="2463">EDATE(BU185,1)</f>
        <v>44621</v>
      </c>
      <c r="BW185" s="113">
        <f t="shared" ref="BW185" si="2464">EDATE(BV185,1)</f>
        <v>44652</v>
      </c>
      <c r="BX185" s="113">
        <f t="shared" ref="BX185" si="2465">EDATE(BW185,1)</f>
        <v>44682</v>
      </c>
      <c r="BY185" s="113">
        <f t="shared" ref="BY185" si="2466">EDATE(BX185,1)</f>
        <v>44713</v>
      </c>
      <c r="BZ185" s="113">
        <f t="shared" ref="BZ185" si="2467">EDATE(BY185,1)</f>
        <v>44743</v>
      </c>
      <c r="CA185" s="113">
        <f t="shared" ref="CA185" si="2468">EDATE(BZ185,1)</f>
        <v>44774</v>
      </c>
      <c r="CB185" s="113">
        <f t="shared" ref="CB185" si="2469">EDATE(CA185,1)</f>
        <v>44805</v>
      </c>
      <c r="CC185" s="113">
        <f t="shared" ref="CC185" si="2470">EDATE(CB185,1)</f>
        <v>44835</v>
      </c>
      <c r="CD185" s="113">
        <f t="shared" ref="CD185" si="2471">EDATE(CC185,1)</f>
        <v>44866</v>
      </c>
      <c r="CE185" s="113">
        <f t="shared" ref="CE185" si="2472">EDATE(CD185,1)</f>
        <v>44896</v>
      </c>
      <c r="CF185" s="113">
        <f t="shared" ref="CF185" si="2473">EDATE(CE185,1)</f>
        <v>44927</v>
      </c>
      <c r="CG185" s="113">
        <f t="shared" ref="CG185" si="2474">EDATE(CF185,1)</f>
        <v>44958</v>
      </c>
      <c r="CH185" s="113">
        <f t="shared" ref="CH185" si="2475">EDATE(CG185,1)</f>
        <v>44986</v>
      </c>
      <c r="CI185" s="113">
        <f t="shared" ref="CI185" si="2476">EDATE(CH185,1)</f>
        <v>45017</v>
      </c>
      <c r="CJ185" s="113">
        <f t="shared" ref="CJ185" si="2477">EDATE(CI185,1)</f>
        <v>45047</v>
      </c>
      <c r="CK185" s="113">
        <f t="shared" ref="CK185" si="2478">EDATE(CJ185,1)</f>
        <v>45078</v>
      </c>
      <c r="CL185" s="113">
        <f t="shared" ref="CL185" si="2479">EDATE(CK185,1)</f>
        <v>45108</v>
      </c>
      <c r="CM185" s="113">
        <f t="shared" ref="CM185" si="2480">EDATE(CL185,1)</f>
        <v>45139</v>
      </c>
      <c r="CN185" s="113">
        <f t="shared" ref="CN185" si="2481">EDATE(CM185,1)</f>
        <v>45170</v>
      </c>
      <c r="CO185" s="113">
        <f t="shared" ref="CO185" si="2482">EDATE(CN185,1)</f>
        <v>45200</v>
      </c>
    </row>
    <row r="186" spans="1:93" x14ac:dyDescent="0.15">
      <c r="C186" t="s">
        <v>261</v>
      </c>
      <c r="D186">
        <f>IF(D185&gt;$D$148,0,$D$183*$D$182/12)</f>
        <v>4000</v>
      </c>
      <c r="E186">
        <f t="shared" ref="E186:N186" si="2483">IF(E185&gt;$D$148,0,$D$183*$D$182/12)</f>
        <v>4000</v>
      </c>
      <c r="F186">
        <f t="shared" si="2483"/>
        <v>4000</v>
      </c>
      <c r="G186">
        <f t="shared" si="2483"/>
        <v>4000</v>
      </c>
      <c r="H186">
        <f t="shared" si="2483"/>
        <v>4000</v>
      </c>
      <c r="I186">
        <f t="shared" si="2483"/>
        <v>4000</v>
      </c>
      <c r="J186">
        <f t="shared" si="2483"/>
        <v>4000</v>
      </c>
      <c r="K186">
        <f t="shared" si="2483"/>
        <v>4000</v>
      </c>
      <c r="L186">
        <f t="shared" si="2483"/>
        <v>4000</v>
      </c>
      <c r="M186">
        <f t="shared" si="2483"/>
        <v>4000</v>
      </c>
      <c r="N186">
        <f t="shared" si="2483"/>
        <v>4000</v>
      </c>
      <c r="O186">
        <f t="shared" ref="O186" si="2484">IF(O185&gt;$D$148,0,$D$183*$D$182/12)</f>
        <v>4000</v>
      </c>
      <c r="P186">
        <f t="shared" ref="P186" si="2485">IF(P185&gt;$D$148,0,$D$183*$D$182/12)</f>
        <v>4000</v>
      </c>
      <c r="Q186">
        <f t="shared" ref="Q186" si="2486">IF(Q185&gt;$D$148,0,$D$183*$D$182/12)</f>
        <v>4000</v>
      </c>
      <c r="R186">
        <f t="shared" ref="R186" si="2487">IF(R185&gt;$D$148,0,$D$183*$D$182/12)</f>
        <v>4000</v>
      </c>
      <c r="S186">
        <f t="shared" ref="S186" si="2488">IF(S185&gt;$D$148,0,$D$183*$D$182/12)</f>
        <v>4000</v>
      </c>
      <c r="T186">
        <f t="shared" ref="T186" si="2489">IF(T185&gt;$D$148,0,$D$183*$D$182/12)</f>
        <v>4000</v>
      </c>
      <c r="U186">
        <f t="shared" ref="U186" si="2490">IF(U185&gt;$D$148,0,$D$183*$D$182/12)</f>
        <v>0</v>
      </c>
      <c r="V186">
        <f t="shared" ref="V186" si="2491">IF(V185&gt;$D$148,0,$D$183*$D$182/12)</f>
        <v>0</v>
      </c>
      <c r="W186">
        <f t="shared" ref="W186:X186" si="2492">IF(W185&gt;$D$148,0,$D$183*$D$182/12)</f>
        <v>0</v>
      </c>
      <c r="X186">
        <f t="shared" si="2492"/>
        <v>0</v>
      </c>
      <c r="Y186">
        <f t="shared" ref="Y186" si="2493">IF(Y185&gt;$D$148,0,$D$183*$D$182/12)</f>
        <v>0</v>
      </c>
      <c r="Z186">
        <f t="shared" ref="Z186" si="2494">IF(Z185&gt;$D$148,0,$D$183*$D$182/12)</f>
        <v>0</v>
      </c>
      <c r="AA186">
        <f t="shared" ref="AA186" si="2495">IF(AA185&gt;$D$148,0,$D$183*$D$182/12)</f>
        <v>0</v>
      </c>
      <c r="AB186">
        <f t="shared" ref="AB186" si="2496">IF(AB185&gt;$D$148,0,$D$183*$D$182/12)</f>
        <v>0</v>
      </c>
      <c r="AC186">
        <f t="shared" ref="AC186" si="2497">IF(AC185&gt;$D$148,0,$D$183*$D$182/12)</f>
        <v>0</v>
      </c>
      <c r="AD186">
        <f t="shared" ref="AD186" si="2498">IF(AD185&gt;$D$148,0,$D$183*$D$182/12)</f>
        <v>0</v>
      </c>
      <c r="AE186">
        <f t="shared" ref="AE186" si="2499">IF(AE185&gt;$D$148,0,$D$183*$D$182/12)</f>
        <v>0</v>
      </c>
      <c r="AF186">
        <f t="shared" ref="AF186" si="2500">IF(AF185&gt;$D$148,0,$D$183*$D$182/12)</f>
        <v>0</v>
      </c>
      <c r="AG186">
        <f t="shared" ref="AG186:AH186" si="2501">IF(AG185&gt;$D$148,0,$D$183*$D$182/12)</f>
        <v>0</v>
      </c>
      <c r="AH186">
        <f t="shared" si="2501"/>
        <v>0</v>
      </c>
      <c r="AI186">
        <f t="shared" ref="AI186" si="2502">IF(AI185&gt;$D$148,0,$D$183*$D$182/12)</f>
        <v>0</v>
      </c>
      <c r="AJ186">
        <f t="shared" ref="AJ186" si="2503">IF(AJ185&gt;$D$148,0,$D$183*$D$182/12)</f>
        <v>0</v>
      </c>
      <c r="AK186">
        <f t="shared" ref="AK186" si="2504">IF(AK185&gt;$D$148,0,$D$183*$D$182/12)</f>
        <v>0</v>
      </c>
      <c r="AL186">
        <f t="shared" ref="AL186" si="2505">IF(AL185&gt;$D$148,0,$D$183*$D$182/12)</f>
        <v>0</v>
      </c>
      <c r="AM186">
        <f t="shared" ref="AM186" si="2506">IF(AM185&gt;$D$148,0,$D$183*$D$182/12)</f>
        <v>0</v>
      </c>
      <c r="AN186">
        <f t="shared" ref="AN186" si="2507">IF(AN185&gt;$D$148,0,$D$183*$D$182/12)</f>
        <v>0</v>
      </c>
      <c r="AO186">
        <f t="shared" ref="AO186" si="2508">IF(AO185&gt;$D$148,0,$D$183*$D$182/12)</f>
        <v>0</v>
      </c>
      <c r="AP186">
        <f t="shared" ref="AP186" si="2509">IF(AP185&gt;$D$148,0,$D$183*$D$182/12)</f>
        <v>0</v>
      </c>
      <c r="AQ186">
        <f t="shared" ref="AQ186:AR186" si="2510">IF(AQ185&gt;$D$148,0,$D$183*$D$182/12)</f>
        <v>0</v>
      </c>
      <c r="AR186">
        <f t="shared" si="2510"/>
        <v>0</v>
      </c>
      <c r="AS186">
        <f t="shared" ref="AS186" si="2511">IF(AS185&gt;$D$148,0,$D$183*$D$182/12)</f>
        <v>0</v>
      </c>
      <c r="AT186">
        <f t="shared" ref="AT186" si="2512">IF(AT185&gt;$D$148,0,$D$183*$D$182/12)</f>
        <v>0</v>
      </c>
      <c r="AU186">
        <f t="shared" ref="AU186" si="2513">IF(AU185&gt;$D$148,0,$D$183*$D$182/12)</f>
        <v>0</v>
      </c>
      <c r="AV186">
        <f t="shared" ref="AV186" si="2514">IF(AV185&gt;$D$148,0,$D$183*$D$182/12)</f>
        <v>0</v>
      </c>
      <c r="AW186">
        <f t="shared" ref="AW186" si="2515">IF(AW185&gt;$D$148,0,$D$183*$D$182/12)</f>
        <v>0</v>
      </c>
      <c r="AX186">
        <f t="shared" ref="AX186" si="2516">IF(AX185&gt;$D$148,0,$D$183*$D$182/12)</f>
        <v>0</v>
      </c>
      <c r="AY186">
        <f t="shared" ref="AY186" si="2517">IF(AY185&gt;$D$148,0,$D$183*$D$182/12)</f>
        <v>0</v>
      </c>
      <c r="AZ186">
        <f t="shared" ref="AZ186" si="2518">IF(AZ185&gt;$D$148,0,$D$183*$D$182/12)</f>
        <v>0</v>
      </c>
      <c r="BA186">
        <f t="shared" ref="BA186:BB186" si="2519">IF(BA185&gt;$D$148,0,$D$183*$D$182/12)</f>
        <v>0</v>
      </c>
      <c r="BB186">
        <f t="shared" si="2519"/>
        <v>0</v>
      </c>
      <c r="BC186">
        <f t="shared" ref="BC186" si="2520">IF(BC185&gt;$D$148,0,$D$183*$D$182/12)</f>
        <v>0</v>
      </c>
      <c r="BD186">
        <f t="shared" ref="BD186" si="2521">IF(BD185&gt;$D$148,0,$D$183*$D$182/12)</f>
        <v>0</v>
      </c>
      <c r="BE186">
        <f t="shared" ref="BE186" si="2522">IF(BE185&gt;$D$148,0,$D$183*$D$182/12)</f>
        <v>0</v>
      </c>
      <c r="BF186">
        <f t="shared" ref="BF186" si="2523">IF(BF185&gt;$D$148,0,$D$183*$D$182/12)</f>
        <v>0</v>
      </c>
      <c r="BG186">
        <f t="shared" ref="BG186" si="2524">IF(BG185&gt;$D$148,0,$D$183*$D$182/12)</f>
        <v>0</v>
      </c>
      <c r="BH186">
        <f t="shared" ref="BH186" si="2525">IF(BH185&gt;$D$148,0,$D$183*$D$182/12)</f>
        <v>0</v>
      </c>
      <c r="BI186">
        <f t="shared" ref="BI186" si="2526">IF(BI185&gt;$D$148,0,$D$183*$D$182/12)</f>
        <v>0</v>
      </c>
      <c r="BJ186">
        <f t="shared" ref="BJ186" si="2527">IF(BJ185&gt;$D$148,0,$D$183*$D$182/12)</f>
        <v>0</v>
      </c>
      <c r="BK186">
        <f t="shared" ref="BK186:BL186" si="2528">IF(BK185&gt;$D$148,0,$D$183*$D$182/12)</f>
        <v>0</v>
      </c>
      <c r="BL186">
        <f t="shared" si="2528"/>
        <v>0</v>
      </c>
      <c r="BM186">
        <f t="shared" ref="BM186" si="2529">IF(BM185&gt;$D$148,0,$D$183*$D$182/12)</f>
        <v>0</v>
      </c>
      <c r="BN186">
        <f t="shared" ref="BN186" si="2530">IF(BN185&gt;$D$148,0,$D$183*$D$182/12)</f>
        <v>0</v>
      </c>
      <c r="BO186">
        <f t="shared" ref="BO186" si="2531">IF(BO185&gt;$D$148,0,$D$183*$D$182/12)</f>
        <v>0</v>
      </c>
      <c r="BP186">
        <f t="shared" ref="BP186" si="2532">IF(BP185&gt;$D$148,0,$D$183*$D$182/12)</f>
        <v>0</v>
      </c>
      <c r="BQ186">
        <f t="shared" ref="BQ186" si="2533">IF(BQ185&gt;$D$148,0,$D$183*$D$182/12)</f>
        <v>0</v>
      </c>
      <c r="BR186">
        <f t="shared" ref="BR186" si="2534">IF(BR185&gt;$D$148,0,$D$183*$D$182/12)</f>
        <v>0</v>
      </c>
      <c r="BS186">
        <f t="shared" ref="BS186" si="2535">IF(BS185&gt;$D$148,0,$D$183*$D$182/12)</f>
        <v>0</v>
      </c>
      <c r="BT186">
        <f t="shared" ref="BT186" si="2536">IF(BT185&gt;$D$148,0,$D$183*$D$182/12)</f>
        <v>0</v>
      </c>
      <c r="BU186">
        <f t="shared" ref="BU186:BV186" si="2537">IF(BU185&gt;$D$148,0,$D$183*$D$182/12)</f>
        <v>0</v>
      </c>
      <c r="BV186">
        <f t="shared" si="2537"/>
        <v>0</v>
      </c>
      <c r="BW186">
        <f t="shared" ref="BW186" si="2538">IF(BW185&gt;$D$148,0,$D$183*$D$182/12)</f>
        <v>0</v>
      </c>
      <c r="BX186">
        <f t="shared" ref="BX186" si="2539">IF(BX185&gt;$D$148,0,$D$183*$D$182/12)</f>
        <v>0</v>
      </c>
      <c r="BY186">
        <f t="shared" ref="BY186" si="2540">IF(BY185&gt;$D$148,0,$D$183*$D$182/12)</f>
        <v>0</v>
      </c>
      <c r="BZ186">
        <f t="shared" ref="BZ186" si="2541">IF(BZ185&gt;$D$148,0,$D$183*$D$182/12)</f>
        <v>0</v>
      </c>
      <c r="CA186">
        <f t="shared" ref="CA186" si="2542">IF(CA185&gt;$D$148,0,$D$183*$D$182/12)</f>
        <v>0</v>
      </c>
      <c r="CB186">
        <f t="shared" ref="CB186" si="2543">IF(CB185&gt;$D$148,0,$D$183*$D$182/12)</f>
        <v>0</v>
      </c>
      <c r="CC186">
        <f t="shared" ref="CC186" si="2544">IF(CC185&gt;$D$148,0,$D$183*$D$182/12)</f>
        <v>0</v>
      </c>
      <c r="CD186">
        <f t="shared" ref="CD186" si="2545">IF(CD185&gt;$D$148,0,$D$183*$D$182/12)</f>
        <v>0</v>
      </c>
      <c r="CE186">
        <f t="shared" ref="CE186:CF186" si="2546">IF(CE185&gt;$D$148,0,$D$183*$D$182/12)</f>
        <v>0</v>
      </c>
      <c r="CF186">
        <f t="shared" si="2546"/>
        <v>0</v>
      </c>
      <c r="CG186">
        <f t="shared" ref="CG186" si="2547">IF(CG185&gt;$D$148,0,$D$183*$D$182/12)</f>
        <v>0</v>
      </c>
      <c r="CH186">
        <f t="shared" ref="CH186" si="2548">IF(CH185&gt;$D$148,0,$D$183*$D$182/12)</f>
        <v>0</v>
      </c>
      <c r="CI186">
        <f t="shared" ref="CI186" si="2549">IF(CI185&gt;$D$148,0,$D$183*$D$182/12)</f>
        <v>0</v>
      </c>
      <c r="CJ186">
        <f t="shared" ref="CJ186" si="2550">IF(CJ185&gt;$D$148,0,$D$183*$D$182/12)</f>
        <v>0</v>
      </c>
      <c r="CK186">
        <f t="shared" ref="CK186" si="2551">IF(CK185&gt;$D$148,0,$D$183*$D$182/12)</f>
        <v>0</v>
      </c>
      <c r="CL186">
        <f t="shared" ref="CL186" si="2552">IF(CL185&gt;$D$148,0,$D$183*$D$182/12)</f>
        <v>0</v>
      </c>
      <c r="CM186">
        <f t="shared" ref="CM186" si="2553">IF(CM185&gt;$D$148,0,$D$183*$D$182/12)</f>
        <v>0</v>
      </c>
      <c r="CN186">
        <f t="shared" ref="CN186" si="2554">IF(CN185&gt;$D$148,0,$D$183*$D$182/12)</f>
        <v>0</v>
      </c>
      <c r="CO186">
        <f t="shared" ref="CO186" si="2555">IF(CO185&gt;$D$148,0,$D$183*$D$182/12)</f>
        <v>0</v>
      </c>
    </row>
    <row r="188" spans="1:93" s="78" customFormat="1" x14ac:dyDescent="0.15">
      <c r="A188" s="78" t="s">
        <v>126</v>
      </c>
      <c r="D188" s="89"/>
    </row>
    <row r="189" spans="1:93" s="1" customFormat="1" x14ac:dyDescent="0.15">
      <c r="B189" t="s">
        <v>153</v>
      </c>
      <c r="C189" t="s">
        <v>212</v>
      </c>
      <c r="D189" s="104">
        <v>42125</v>
      </c>
    </row>
    <row r="190" spans="1:93" s="1" customFormat="1" x14ac:dyDescent="0.15">
      <c r="B190"/>
      <c r="C190" s="1" t="s">
        <v>89</v>
      </c>
      <c r="D190" s="130">
        <v>42522</v>
      </c>
    </row>
    <row r="191" spans="1:93" s="1" customFormat="1" x14ac:dyDescent="0.15">
      <c r="B191"/>
      <c r="C191" t="s">
        <v>237</v>
      </c>
      <c r="D191" s="104">
        <v>42979</v>
      </c>
    </row>
    <row r="192" spans="1:93" x14ac:dyDescent="0.15">
      <c r="C192" t="s">
        <v>266</v>
      </c>
      <c r="D192" s="3">
        <v>40</v>
      </c>
    </row>
    <row r="193" spans="1:93" x14ac:dyDescent="0.15">
      <c r="C193" t="s">
        <v>267</v>
      </c>
      <c r="D193" s="3">
        <v>40</v>
      </c>
    </row>
    <row r="194" spans="1:93" x14ac:dyDescent="0.15">
      <c r="C194" t="s">
        <v>34</v>
      </c>
      <c r="D194" s="4">
        <v>0.05</v>
      </c>
    </row>
    <row r="195" spans="1:93" x14ac:dyDescent="0.15">
      <c r="C195" t="s">
        <v>142</v>
      </c>
      <c r="D195" s="125">
        <v>1232435</v>
      </c>
    </row>
    <row r="196" spans="1:93" x14ac:dyDescent="0.15">
      <c r="C196" t="s">
        <v>268</v>
      </c>
      <c r="D196" s="125">
        <v>3435236</v>
      </c>
    </row>
    <row r="198" spans="1:93" x14ac:dyDescent="0.15">
      <c r="B198" t="s">
        <v>152</v>
      </c>
      <c r="C198" s="2" t="s">
        <v>183</v>
      </c>
      <c r="D198" s="113">
        <f>D189</f>
        <v>42125</v>
      </c>
      <c r="E198" s="113">
        <f>EDATE(D198,1)</f>
        <v>42156</v>
      </c>
      <c r="F198" s="113">
        <f t="shared" ref="F198" si="2556">EDATE(E198,1)</f>
        <v>42186</v>
      </c>
      <c r="G198" s="113">
        <f t="shared" ref="G198" si="2557">EDATE(F198,1)</f>
        <v>42217</v>
      </c>
      <c r="H198" s="113">
        <f t="shared" ref="H198" si="2558">EDATE(G198,1)</f>
        <v>42248</v>
      </c>
      <c r="I198" s="113">
        <f t="shared" ref="I198" si="2559">EDATE(H198,1)</f>
        <v>42278</v>
      </c>
      <c r="J198" s="113">
        <f t="shared" ref="J198" si="2560">EDATE(I198,1)</f>
        <v>42309</v>
      </c>
      <c r="K198" s="113">
        <f t="shared" ref="K198" si="2561">EDATE(J198,1)</f>
        <v>42339</v>
      </c>
      <c r="L198" s="113">
        <f t="shared" ref="L198" si="2562">EDATE(K198,1)</f>
        <v>42370</v>
      </c>
      <c r="M198" s="113">
        <f t="shared" ref="M198" si="2563">EDATE(L198,1)</f>
        <v>42401</v>
      </c>
      <c r="N198" s="113">
        <f t="shared" ref="N198" si="2564">EDATE(M198,1)</f>
        <v>42430</v>
      </c>
      <c r="O198" s="113">
        <f t="shared" ref="O198" si="2565">EDATE(N198,1)</f>
        <v>42461</v>
      </c>
      <c r="P198" s="113">
        <f t="shared" ref="P198" si="2566">EDATE(O198,1)</f>
        <v>42491</v>
      </c>
      <c r="Q198" s="113">
        <f t="shared" ref="Q198" si="2567">EDATE(P198,1)</f>
        <v>42522</v>
      </c>
      <c r="R198" s="113">
        <f t="shared" ref="R198" si="2568">EDATE(Q198,1)</f>
        <v>42552</v>
      </c>
      <c r="S198" s="113">
        <f t="shared" ref="S198" si="2569">EDATE(R198,1)</f>
        <v>42583</v>
      </c>
      <c r="T198" s="113">
        <f t="shared" ref="T198" si="2570">EDATE(S198,1)</f>
        <v>42614</v>
      </c>
      <c r="U198" s="113">
        <f t="shared" ref="U198" si="2571">EDATE(T198,1)</f>
        <v>42644</v>
      </c>
      <c r="V198" s="113">
        <f t="shared" ref="V198" si="2572">EDATE(U198,1)</f>
        <v>42675</v>
      </c>
      <c r="W198" s="113">
        <f t="shared" ref="W198" si="2573">EDATE(V198,1)</f>
        <v>42705</v>
      </c>
      <c r="X198" s="113">
        <f t="shared" ref="X198" si="2574">EDATE(W198,1)</f>
        <v>42736</v>
      </c>
      <c r="Y198" s="113">
        <f t="shared" ref="Y198" si="2575">EDATE(X198,1)</f>
        <v>42767</v>
      </c>
      <c r="Z198" s="113">
        <f t="shared" ref="Z198" si="2576">EDATE(Y198,1)</f>
        <v>42795</v>
      </c>
      <c r="AA198" s="113">
        <f t="shared" ref="AA198" si="2577">EDATE(Z198,1)</f>
        <v>42826</v>
      </c>
      <c r="AB198" s="113">
        <f t="shared" ref="AB198" si="2578">EDATE(AA198,1)</f>
        <v>42856</v>
      </c>
      <c r="AC198" s="113">
        <f t="shared" ref="AC198" si="2579">EDATE(AB198,1)</f>
        <v>42887</v>
      </c>
      <c r="AD198" s="113">
        <f t="shared" ref="AD198" si="2580">EDATE(AC198,1)</f>
        <v>42917</v>
      </c>
      <c r="AE198" s="113">
        <f t="shared" ref="AE198" si="2581">EDATE(AD198,1)</f>
        <v>42948</v>
      </c>
      <c r="AF198" s="113">
        <f t="shared" ref="AF198" si="2582">EDATE(AE198,1)</f>
        <v>42979</v>
      </c>
      <c r="AG198" s="113">
        <f t="shared" ref="AG198" si="2583">EDATE(AF198,1)</f>
        <v>43009</v>
      </c>
      <c r="AH198" s="113">
        <f t="shared" ref="AH198" si="2584">EDATE(AG198,1)</f>
        <v>43040</v>
      </c>
      <c r="AI198" s="113">
        <f t="shared" ref="AI198" si="2585">EDATE(AH198,1)</f>
        <v>43070</v>
      </c>
      <c r="AJ198" s="113">
        <f t="shared" ref="AJ198" si="2586">EDATE(AI198,1)</f>
        <v>43101</v>
      </c>
      <c r="AK198" s="113">
        <f t="shared" ref="AK198" si="2587">EDATE(AJ198,1)</f>
        <v>43132</v>
      </c>
      <c r="AL198" s="113">
        <f t="shared" ref="AL198" si="2588">EDATE(AK198,1)</f>
        <v>43160</v>
      </c>
      <c r="AM198" s="113">
        <f t="shared" ref="AM198" si="2589">EDATE(AL198,1)</f>
        <v>43191</v>
      </c>
      <c r="AN198" s="113">
        <f t="shared" ref="AN198" si="2590">EDATE(AM198,1)</f>
        <v>43221</v>
      </c>
      <c r="AO198" s="113">
        <f t="shared" ref="AO198" si="2591">EDATE(AN198,1)</f>
        <v>43252</v>
      </c>
      <c r="AP198" s="113">
        <f t="shared" ref="AP198" si="2592">EDATE(AO198,1)</f>
        <v>43282</v>
      </c>
      <c r="AQ198" s="113">
        <f t="shared" ref="AQ198" si="2593">EDATE(AP198,1)</f>
        <v>43313</v>
      </c>
      <c r="AR198" s="113">
        <f t="shared" ref="AR198" si="2594">EDATE(AQ198,1)</f>
        <v>43344</v>
      </c>
      <c r="AS198" s="113">
        <f t="shared" ref="AS198" si="2595">EDATE(AR198,1)</f>
        <v>43374</v>
      </c>
      <c r="AT198" s="113">
        <f t="shared" ref="AT198" si="2596">EDATE(AS198,1)</f>
        <v>43405</v>
      </c>
      <c r="AU198" s="113">
        <f t="shared" ref="AU198" si="2597">EDATE(AT198,1)</f>
        <v>43435</v>
      </c>
      <c r="AV198" s="113">
        <f t="shared" ref="AV198" si="2598">EDATE(AU198,1)</f>
        <v>43466</v>
      </c>
      <c r="AW198" s="113">
        <f t="shared" ref="AW198" si="2599">EDATE(AV198,1)</f>
        <v>43497</v>
      </c>
      <c r="AX198" s="113">
        <f t="shared" ref="AX198" si="2600">EDATE(AW198,1)</f>
        <v>43525</v>
      </c>
      <c r="AY198" s="113">
        <f t="shared" ref="AY198" si="2601">EDATE(AX198,1)</f>
        <v>43556</v>
      </c>
      <c r="AZ198" s="113">
        <f t="shared" ref="AZ198" si="2602">EDATE(AY198,1)</f>
        <v>43586</v>
      </c>
      <c r="BA198" s="113">
        <f t="shared" ref="BA198" si="2603">EDATE(AZ198,1)</f>
        <v>43617</v>
      </c>
      <c r="BB198" s="113">
        <f t="shared" ref="BB198" si="2604">EDATE(BA198,1)</f>
        <v>43647</v>
      </c>
      <c r="BC198" s="113">
        <f t="shared" ref="BC198" si="2605">EDATE(BB198,1)</f>
        <v>43678</v>
      </c>
      <c r="BD198" s="113">
        <f t="shared" ref="BD198" si="2606">EDATE(BC198,1)</f>
        <v>43709</v>
      </c>
      <c r="BE198" s="113">
        <f t="shared" ref="BE198" si="2607">EDATE(BD198,1)</f>
        <v>43739</v>
      </c>
      <c r="BF198" s="113">
        <f t="shared" ref="BF198" si="2608">EDATE(BE198,1)</f>
        <v>43770</v>
      </c>
      <c r="BG198" s="113">
        <f t="shared" ref="BG198" si="2609">EDATE(BF198,1)</f>
        <v>43800</v>
      </c>
      <c r="BH198" s="113">
        <f t="shared" ref="BH198" si="2610">EDATE(BG198,1)</f>
        <v>43831</v>
      </c>
      <c r="BI198" s="113">
        <f t="shared" ref="BI198" si="2611">EDATE(BH198,1)</f>
        <v>43862</v>
      </c>
      <c r="BJ198" s="113">
        <f t="shared" ref="BJ198" si="2612">EDATE(BI198,1)</f>
        <v>43891</v>
      </c>
      <c r="BK198" s="113">
        <f t="shared" ref="BK198" si="2613">EDATE(BJ198,1)</f>
        <v>43922</v>
      </c>
      <c r="BL198" s="113">
        <f t="shared" ref="BL198" si="2614">EDATE(BK198,1)</f>
        <v>43952</v>
      </c>
      <c r="BM198" s="113">
        <f t="shared" ref="BM198" si="2615">EDATE(BL198,1)</f>
        <v>43983</v>
      </c>
      <c r="BN198" s="113">
        <f t="shared" ref="BN198" si="2616">EDATE(BM198,1)</f>
        <v>44013</v>
      </c>
      <c r="BO198" s="113">
        <f t="shared" ref="BO198" si="2617">EDATE(BN198,1)</f>
        <v>44044</v>
      </c>
      <c r="BP198" s="113">
        <f t="shared" ref="BP198" si="2618">EDATE(BO198,1)</f>
        <v>44075</v>
      </c>
      <c r="BQ198" s="113">
        <f t="shared" ref="BQ198" si="2619">EDATE(BP198,1)</f>
        <v>44105</v>
      </c>
      <c r="BR198" s="113">
        <f t="shared" ref="BR198" si="2620">EDATE(BQ198,1)</f>
        <v>44136</v>
      </c>
      <c r="BS198" s="113">
        <f t="shared" ref="BS198" si="2621">EDATE(BR198,1)</f>
        <v>44166</v>
      </c>
      <c r="BT198" s="113">
        <f t="shared" ref="BT198" si="2622">EDATE(BS198,1)</f>
        <v>44197</v>
      </c>
      <c r="BU198" s="113">
        <f t="shared" ref="BU198" si="2623">EDATE(BT198,1)</f>
        <v>44228</v>
      </c>
      <c r="BV198" s="113">
        <f t="shared" ref="BV198" si="2624">EDATE(BU198,1)</f>
        <v>44256</v>
      </c>
      <c r="BW198" s="113">
        <f t="shared" ref="BW198" si="2625">EDATE(BV198,1)</f>
        <v>44287</v>
      </c>
      <c r="BX198" s="113">
        <f t="shared" ref="BX198" si="2626">EDATE(BW198,1)</f>
        <v>44317</v>
      </c>
      <c r="BY198" s="113">
        <f t="shared" ref="BY198" si="2627">EDATE(BX198,1)</f>
        <v>44348</v>
      </c>
      <c r="BZ198" s="113">
        <f t="shared" ref="BZ198" si="2628">EDATE(BY198,1)</f>
        <v>44378</v>
      </c>
      <c r="CA198" s="113">
        <f t="shared" ref="CA198" si="2629">EDATE(BZ198,1)</f>
        <v>44409</v>
      </c>
      <c r="CB198" s="113">
        <f t="shared" ref="CB198" si="2630">EDATE(CA198,1)</f>
        <v>44440</v>
      </c>
      <c r="CC198" s="113">
        <f t="shared" ref="CC198" si="2631">EDATE(CB198,1)</f>
        <v>44470</v>
      </c>
      <c r="CD198" s="113">
        <f t="shared" ref="CD198" si="2632">EDATE(CC198,1)</f>
        <v>44501</v>
      </c>
      <c r="CE198" s="113">
        <f t="shared" ref="CE198" si="2633">EDATE(CD198,1)</f>
        <v>44531</v>
      </c>
      <c r="CF198" s="113">
        <f t="shared" ref="CF198" si="2634">EDATE(CE198,1)</f>
        <v>44562</v>
      </c>
      <c r="CG198" s="113">
        <f t="shared" ref="CG198" si="2635">EDATE(CF198,1)</f>
        <v>44593</v>
      </c>
      <c r="CH198" s="113">
        <f t="shared" ref="CH198" si="2636">EDATE(CG198,1)</f>
        <v>44621</v>
      </c>
      <c r="CI198" s="113">
        <f t="shared" ref="CI198" si="2637">EDATE(CH198,1)</f>
        <v>44652</v>
      </c>
      <c r="CJ198" s="113">
        <f t="shared" ref="CJ198" si="2638">EDATE(CI198,1)</f>
        <v>44682</v>
      </c>
      <c r="CK198" s="113">
        <f t="shared" ref="CK198" si="2639">EDATE(CJ198,1)</f>
        <v>44713</v>
      </c>
      <c r="CL198" s="113">
        <f t="shared" ref="CL198" si="2640">EDATE(CK198,1)</f>
        <v>44743</v>
      </c>
      <c r="CM198" s="113">
        <f t="shared" ref="CM198" si="2641">EDATE(CL198,1)</f>
        <v>44774</v>
      </c>
      <c r="CN198" s="113">
        <f t="shared" ref="CN198" si="2642">EDATE(CM198,1)</f>
        <v>44805</v>
      </c>
      <c r="CO198" s="113">
        <f t="shared" ref="CO198" si="2643">EDATE(CN198,1)</f>
        <v>44835</v>
      </c>
    </row>
    <row r="199" spans="1:93" x14ac:dyDescent="0.15">
      <c r="C199" t="s">
        <v>266</v>
      </c>
      <c r="D199">
        <f>IF(D198&gt;$D$191,0,$D$195/$D192/12)</f>
        <v>2567.5729166666665</v>
      </c>
      <c r="E199">
        <f t="shared" ref="E199:K199" si="2644">IF(E198&gt;$D$191,0,$D$195/$D192/12)</f>
        <v>2567.5729166666665</v>
      </c>
      <c r="F199">
        <f t="shared" si="2644"/>
        <v>2567.5729166666665</v>
      </c>
      <c r="G199">
        <f t="shared" si="2644"/>
        <v>2567.5729166666665</v>
      </c>
      <c r="H199">
        <f t="shared" si="2644"/>
        <v>2567.5729166666665</v>
      </c>
      <c r="I199">
        <f t="shared" si="2644"/>
        <v>2567.5729166666665</v>
      </c>
      <c r="J199">
        <f t="shared" si="2644"/>
        <v>2567.5729166666665</v>
      </c>
      <c r="K199">
        <f t="shared" si="2644"/>
        <v>2567.5729166666665</v>
      </c>
      <c r="L199">
        <f t="shared" ref="L199" si="2645">IF(L198&gt;$D$191,0,$D$195/$D192/12)</f>
        <v>2567.5729166666665</v>
      </c>
      <c r="M199">
        <f t="shared" ref="M199" si="2646">IF(M198&gt;$D$191,0,$D$195/$D192/12)</f>
        <v>2567.5729166666665</v>
      </c>
      <c r="N199">
        <f t="shared" ref="N199" si="2647">IF(N198&gt;$D$191,0,$D$195/$D192/12)</f>
        <v>2567.5729166666665</v>
      </c>
      <c r="O199">
        <f t="shared" ref="O199" si="2648">IF(O198&gt;$D$191,0,$D$195/$D192/12)</f>
        <v>2567.5729166666665</v>
      </c>
      <c r="P199">
        <f t="shared" ref="P199" si="2649">IF(P198&gt;$D$191,0,$D$195/$D192/12)</f>
        <v>2567.5729166666665</v>
      </c>
      <c r="Q199">
        <f t="shared" ref="Q199:R199" si="2650">IF(Q198&gt;$D$191,0,$D$195/$D192/12)</f>
        <v>2567.5729166666665</v>
      </c>
      <c r="R199">
        <f t="shared" si="2650"/>
        <v>2567.5729166666665</v>
      </c>
      <c r="S199">
        <f t="shared" ref="S199" si="2651">IF(S198&gt;$D$191,0,$D$195/$D192/12)</f>
        <v>2567.5729166666665</v>
      </c>
      <c r="T199">
        <f t="shared" ref="T199" si="2652">IF(T198&gt;$D$191,0,$D$195/$D192/12)</f>
        <v>2567.5729166666665</v>
      </c>
      <c r="U199">
        <f t="shared" ref="U199" si="2653">IF(U198&gt;$D$191,0,$D$195/$D192/12)</f>
        <v>2567.5729166666665</v>
      </c>
      <c r="V199">
        <f t="shared" ref="V199" si="2654">IF(V198&gt;$D$191,0,$D$195/$D192/12)</f>
        <v>2567.5729166666665</v>
      </c>
      <c r="W199">
        <f t="shared" ref="W199" si="2655">IF(W198&gt;$D$191,0,$D$195/$D192/12)</f>
        <v>2567.5729166666665</v>
      </c>
      <c r="X199">
        <f t="shared" ref="X199:Y199" si="2656">IF(X198&gt;$D$191,0,$D$195/$D192/12)</f>
        <v>2567.5729166666665</v>
      </c>
      <c r="Y199">
        <f t="shared" si="2656"/>
        <v>2567.5729166666665</v>
      </c>
      <c r="Z199">
        <f t="shared" ref="Z199" si="2657">IF(Z198&gt;$D$191,0,$D$195/$D192/12)</f>
        <v>2567.5729166666665</v>
      </c>
      <c r="AA199">
        <f t="shared" ref="AA199" si="2658">IF(AA198&gt;$D$191,0,$D$195/$D192/12)</f>
        <v>2567.5729166666665</v>
      </c>
      <c r="AB199">
        <f t="shared" ref="AB199" si="2659">IF(AB198&gt;$D$191,0,$D$195/$D192/12)</f>
        <v>2567.5729166666665</v>
      </c>
      <c r="AC199">
        <f t="shared" ref="AC199" si="2660">IF(AC198&gt;$D$191,0,$D$195/$D192/12)</f>
        <v>2567.5729166666665</v>
      </c>
      <c r="AD199">
        <f t="shared" ref="AD199" si="2661">IF(AD198&gt;$D$191,0,$D$195/$D192/12)</f>
        <v>2567.5729166666665</v>
      </c>
      <c r="AE199">
        <f t="shared" ref="AE199:AF199" si="2662">IF(AE198&gt;$D$191,0,$D$195/$D192/12)</f>
        <v>2567.5729166666665</v>
      </c>
      <c r="AF199">
        <f t="shared" si="2662"/>
        <v>2567.5729166666665</v>
      </c>
      <c r="AG199">
        <f t="shared" ref="AG199" si="2663">IF(AG198&gt;$D$191,0,$D$195/$D192/12)</f>
        <v>0</v>
      </c>
      <c r="AH199">
        <f t="shared" ref="AH199" si="2664">IF(AH198&gt;$D$191,0,$D$195/$D192/12)</f>
        <v>0</v>
      </c>
      <c r="AI199">
        <f t="shared" ref="AI199" si="2665">IF(AI198&gt;$D$191,0,$D$195/$D192/12)</f>
        <v>0</v>
      </c>
      <c r="AJ199">
        <f t="shared" ref="AJ199" si="2666">IF(AJ198&gt;$D$191,0,$D$195/$D192/12)</f>
        <v>0</v>
      </c>
      <c r="AK199">
        <f t="shared" ref="AK199" si="2667">IF(AK198&gt;$D$191,0,$D$195/$D192/12)</f>
        <v>0</v>
      </c>
      <c r="AL199">
        <f t="shared" ref="AL199:AM199" si="2668">IF(AL198&gt;$D$191,0,$D$195/$D192/12)</f>
        <v>0</v>
      </c>
      <c r="AM199">
        <f t="shared" si="2668"/>
        <v>0</v>
      </c>
      <c r="AN199">
        <f t="shared" ref="AN199" si="2669">IF(AN198&gt;$D$191,0,$D$195/$D192/12)</f>
        <v>0</v>
      </c>
      <c r="AO199">
        <f t="shared" ref="AO199" si="2670">IF(AO198&gt;$D$191,0,$D$195/$D192/12)</f>
        <v>0</v>
      </c>
      <c r="AP199">
        <f t="shared" ref="AP199" si="2671">IF(AP198&gt;$D$191,0,$D$195/$D192/12)</f>
        <v>0</v>
      </c>
      <c r="AQ199">
        <f t="shared" ref="AQ199" si="2672">IF(AQ198&gt;$D$191,0,$D$195/$D192/12)</f>
        <v>0</v>
      </c>
      <c r="AR199">
        <f t="shared" ref="AR199" si="2673">IF(AR198&gt;$D$191,0,$D$195/$D192/12)</f>
        <v>0</v>
      </c>
      <c r="AS199">
        <f t="shared" ref="AS199:AT199" si="2674">IF(AS198&gt;$D$191,0,$D$195/$D192/12)</f>
        <v>0</v>
      </c>
      <c r="AT199">
        <f t="shared" si="2674"/>
        <v>0</v>
      </c>
      <c r="AU199">
        <f t="shared" ref="AU199" si="2675">IF(AU198&gt;$D$191,0,$D$195/$D192/12)</f>
        <v>0</v>
      </c>
      <c r="AV199">
        <f t="shared" ref="AV199" si="2676">IF(AV198&gt;$D$191,0,$D$195/$D192/12)</f>
        <v>0</v>
      </c>
      <c r="AW199">
        <f t="shared" ref="AW199" si="2677">IF(AW198&gt;$D$191,0,$D$195/$D192/12)</f>
        <v>0</v>
      </c>
      <c r="AX199">
        <f t="shared" ref="AX199" si="2678">IF(AX198&gt;$D$191,0,$D$195/$D192/12)</f>
        <v>0</v>
      </c>
      <c r="AY199">
        <f t="shared" ref="AY199" si="2679">IF(AY198&gt;$D$191,0,$D$195/$D192/12)</f>
        <v>0</v>
      </c>
      <c r="AZ199">
        <f t="shared" ref="AZ199:BA199" si="2680">IF(AZ198&gt;$D$191,0,$D$195/$D192/12)</f>
        <v>0</v>
      </c>
      <c r="BA199">
        <f t="shared" si="2680"/>
        <v>0</v>
      </c>
      <c r="BB199">
        <f t="shared" ref="BB199" si="2681">IF(BB198&gt;$D$191,0,$D$195/$D192/12)</f>
        <v>0</v>
      </c>
      <c r="BC199">
        <f t="shared" ref="BC199" si="2682">IF(BC198&gt;$D$191,0,$D$195/$D192/12)</f>
        <v>0</v>
      </c>
      <c r="BD199">
        <f t="shared" ref="BD199" si="2683">IF(BD198&gt;$D$191,0,$D$195/$D192/12)</f>
        <v>0</v>
      </c>
      <c r="BE199">
        <f t="shared" ref="BE199" si="2684">IF(BE198&gt;$D$191,0,$D$195/$D192/12)</f>
        <v>0</v>
      </c>
      <c r="BF199">
        <f t="shared" ref="BF199" si="2685">IF(BF198&gt;$D$191,0,$D$195/$D192/12)</f>
        <v>0</v>
      </c>
      <c r="BG199">
        <f t="shared" ref="BG199:BH199" si="2686">IF(BG198&gt;$D$191,0,$D$195/$D192/12)</f>
        <v>0</v>
      </c>
      <c r="BH199">
        <f t="shared" si="2686"/>
        <v>0</v>
      </c>
      <c r="BI199">
        <f t="shared" ref="BI199" si="2687">IF(BI198&gt;$D$191,0,$D$195/$D192/12)</f>
        <v>0</v>
      </c>
      <c r="BJ199">
        <f t="shared" ref="BJ199" si="2688">IF(BJ198&gt;$D$191,0,$D$195/$D192/12)</f>
        <v>0</v>
      </c>
      <c r="BK199">
        <f t="shared" ref="BK199" si="2689">IF(BK198&gt;$D$191,0,$D$195/$D192/12)</f>
        <v>0</v>
      </c>
      <c r="BL199">
        <f t="shared" ref="BL199" si="2690">IF(BL198&gt;$D$191,0,$D$195/$D192/12)</f>
        <v>0</v>
      </c>
      <c r="BM199">
        <f t="shared" ref="BM199" si="2691">IF(BM198&gt;$D$191,0,$D$195/$D192/12)</f>
        <v>0</v>
      </c>
      <c r="BN199">
        <f t="shared" ref="BN199:BO199" si="2692">IF(BN198&gt;$D$191,0,$D$195/$D192/12)</f>
        <v>0</v>
      </c>
      <c r="BO199">
        <f t="shared" si="2692"/>
        <v>0</v>
      </c>
      <c r="BP199">
        <f t="shared" ref="BP199" si="2693">IF(BP198&gt;$D$191,0,$D$195/$D192/12)</f>
        <v>0</v>
      </c>
      <c r="BQ199">
        <f t="shared" ref="BQ199" si="2694">IF(BQ198&gt;$D$191,0,$D$195/$D192/12)</f>
        <v>0</v>
      </c>
      <c r="BR199">
        <f t="shared" ref="BR199" si="2695">IF(BR198&gt;$D$191,0,$D$195/$D192/12)</f>
        <v>0</v>
      </c>
      <c r="BS199">
        <f t="shared" ref="BS199" si="2696">IF(BS198&gt;$D$191,0,$D$195/$D192/12)</f>
        <v>0</v>
      </c>
      <c r="BT199">
        <f t="shared" ref="BT199" si="2697">IF(BT198&gt;$D$191,0,$D$195/$D192/12)</f>
        <v>0</v>
      </c>
      <c r="BU199">
        <f t="shared" ref="BU199:BV199" si="2698">IF(BU198&gt;$D$191,0,$D$195/$D192/12)</f>
        <v>0</v>
      </c>
      <c r="BV199">
        <f t="shared" si="2698"/>
        <v>0</v>
      </c>
      <c r="BW199">
        <f t="shared" ref="BW199" si="2699">IF(BW198&gt;$D$191,0,$D$195/$D192/12)</f>
        <v>0</v>
      </c>
      <c r="BX199">
        <f t="shared" ref="BX199" si="2700">IF(BX198&gt;$D$191,0,$D$195/$D192/12)</f>
        <v>0</v>
      </c>
      <c r="BY199">
        <f t="shared" ref="BY199" si="2701">IF(BY198&gt;$D$191,0,$D$195/$D192/12)</f>
        <v>0</v>
      </c>
      <c r="BZ199">
        <f t="shared" ref="BZ199" si="2702">IF(BZ198&gt;$D$191,0,$D$195/$D192/12)</f>
        <v>0</v>
      </c>
      <c r="CA199">
        <f t="shared" ref="CA199" si="2703">IF(CA198&gt;$D$191,0,$D$195/$D192/12)</f>
        <v>0</v>
      </c>
      <c r="CB199">
        <f t="shared" ref="CB199:CC199" si="2704">IF(CB198&gt;$D$191,0,$D$195/$D192/12)</f>
        <v>0</v>
      </c>
      <c r="CC199">
        <f t="shared" si="2704"/>
        <v>0</v>
      </c>
      <c r="CD199">
        <f t="shared" ref="CD199" si="2705">IF(CD198&gt;$D$191,0,$D$195/$D192/12)</f>
        <v>0</v>
      </c>
      <c r="CE199">
        <f t="shared" ref="CE199" si="2706">IF(CE198&gt;$D$191,0,$D$195/$D192/12)</f>
        <v>0</v>
      </c>
      <c r="CF199">
        <f t="shared" ref="CF199" si="2707">IF(CF198&gt;$D$191,0,$D$195/$D192/12)</f>
        <v>0</v>
      </c>
      <c r="CG199">
        <f t="shared" ref="CG199" si="2708">IF(CG198&gt;$D$191,0,$D$195/$D192/12)</f>
        <v>0</v>
      </c>
      <c r="CH199">
        <f t="shared" ref="CH199" si="2709">IF(CH198&gt;$D$191,0,$D$195/$D192/12)</f>
        <v>0</v>
      </c>
      <c r="CI199">
        <f t="shared" ref="CI199:CJ199" si="2710">IF(CI198&gt;$D$191,0,$D$195/$D192/12)</f>
        <v>0</v>
      </c>
      <c r="CJ199">
        <f t="shared" si="2710"/>
        <v>0</v>
      </c>
      <c r="CK199">
        <f t="shared" ref="CK199" si="2711">IF(CK198&gt;$D$191,0,$D$195/$D192/12)</f>
        <v>0</v>
      </c>
      <c r="CL199">
        <f t="shared" ref="CL199" si="2712">IF(CL198&gt;$D$191,0,$D$195/$D192/12)</f>
        <v>0</v>
      </c>
      <c r="CM199">
        <f t="shared" ref="CM199" si="2713">IF(CM198&gt;$D$191,0,$D$195/$D192/12)</f>
        <v>0</v>
      </c>
      <c r="CN199">
        <f t="shared" ref="CN199" si="2714">IF(CN198&gt;$D$191,0,$D$195/$D192/12)</f>
        <v>0</v>
      </c>
      <c r="CO199">
        <f t="shared" ref="CO199" si="2715">IF(CO198&gt;$D$191,0,$D$195/$D192/12)</f>
        <v>0</v>
      </c>
    </row>
    <row r="200" spans="1:93" x14ac:dyDescent="0.15">
      <c r="C200" t="s">
        <v>267</v>
      </c>
      <c r="D200">
        <f>IF(OR(D198&lt;$D$190,D198&gt;$D$191),0,$D$196*(1-$D$194)/$D192/12)</f>
        <v>0</v>
      </c>
      <c r="E200">
        <f t="shared" ref="E200:K200" si="2716">IF(OR(E198&lt;$D$190,E198&gt;$D$191),0,$D$196*(1-$D$194)/$D192/12)</f>
        <v>0</v>
      </c>
      <c r="F200">
        <f t="shared" si="2716"/>
        <v>0</v>
      </c>
      <c r="G200">
        <f t="shared" si="2716"/>
        <v>0</v>
      </c>
      <c r="H200">
        <f t="shared" si="2716"/>
        <v>0</v>
      </c>
      <c r="I200">
        <f t="shared" si="2716"/>
        <v>0</v>
      </c>
      <c r="J200">
        <f t="shared" si="2716"/>
        <v>0</v>
      </c>
      <c r="K200">
        <f t="shared" si="2716"/>
        <v>0</v>
      </c>
      <c r="L200">
        <f t="shared" ref="L200:BW200" si="2717">IF(OR(L198&lt;$D$190,L198&gt;$D$191),0,$D$196*(1-$D$194)/$D192/12)</f>
        <v>0</v>
      </c>
      <c r="M200">
        <f t="shared" si="2717"/>
        <v>0</v>
      </c>
      <c r="N200">
        <f t="shared" si="2717"/>
        <v>0</v>
      </c>
      <c r="O200">
        <f t="shared" si="2717"/>
        <v>0</v>
      </c>
      <c r="P200">
        <f t="shared" si="2717"/>
        <v>0</v>
      </c>
      <c r="Q200">
        <f t="shared" si="2717"/>
        <v>6798.904583333333</v>
      </c>
      <c r="R200">
        <f t="shared" si="2717"/>
        <v>6798.904583333333</v>
      </c>
      <c r="S200">
        <f t="shared" si="2717"/>
        <v>6798.904583333333</v>
      </c>
      <c r="T200">
        <f t="shared" si="2717"/>
        <v>6798.904583333333</v>
      </c>
      <c r="U200">
        <f t="shared" si="2717"/>
        <v>6798.904583333333</v>
      </c>
      <c r="V200">
        <f t="shared" si="2717"/>
        <v>6798.904583333333</v>
      </c>
      <c r="W200">
        <f t="shared" si="2717"/>
        <v>6798.904583333333</v>
      </c>
      <c r="X200">
        <f t="shared" si="2717"/>
        <v>6798.904583333333</v>
      </c>
      <c r="Y200">
        <f t="shared" si="2717"/>
        <v>6798.904583333333</v>
      </c>
      <c r="Z200">
        <f t="shared" si="2717"/>
        <v>6798.904583333333</v>
      </c>
      <c r="AA200">
        <f t="shared" si="2717"/>
        <v>6798.904583333333</v>
      </c>
      <c r="AB200">
        <f t="shared" si="2717"/>
        <v>6798.904583333333</v>
      </c>
      <c r="AC200">
        <f t="shared" si="2717"/>
        <v>6798.904583333333</v>
      </c>
      <c r="AD200">
        <f t="shared" si="2717"/>
        <v>6798.904583333333</v>
      </c>
      <c r="AE200">
        <f t="shared" si="2717"/>
        <v>6798.904583333333</v>
      </c>
      <c r="AF200">
        <f t="shared" si="2717"/>
        <v>6798.904583333333</v>
      </c>
      <c r="AG200">
        <f t="shared" si="2717"/>
        <v>0</v>
      </c>
      <c r="AH200">
        <f t="shared" si="2717"/>
        <v>0</v>
      </c>
      <c r="AI200">
        <f t="shared" si="2717"/>
        <v>0</v>
      </c>
      <c r="AJ200">
        <f t="shared" si="2717"/>
        <v>0</v>
      </c>
      <c r="AK200">
        <f t="shared" si="2717"/>
        <v>0</v>
      </c>
      <c r="AL200">
        <f t="shared" si="2717"/>
        <v>0</v>
      </c>
      <c r="AM200">
        <f t="shared" si="2717"/>
        <v>0</v>
      </c>
      <c r="AN200">
        <f t="shared" si="2717"/>
        <v>0</v>
      </c>
      <c r="AO200">
        <f t="shared" si="2717"/>
        <v>0</v>
      </c>
      <c r="AP200">
        <f t="shared" si="2717"/>
        <v>0</v>
      </c>
      <c r="AQ200">
        <f t="shared" si="2717"/>
        <v>0</v>
      </c>
      <c r="AR200">
        <f t="shared" si="2717"/>
        <v>0</v>
      </c>
      <c r="AS200">
        <f t="shared" si="2717"/>
        <v>0</v>
      </c>
      <c r="AT200">
        <f t="shared" si="2717"/>
        <v>0</v>
      </c>
      <c r="AU200">
        <f t="shared" si="2717"/>
        <v>0</v>
      </c>
      <c r="AV200">
        <f t="shared" si="2717"/>
        <v>0</v>
      </c>
      <c r="AW200">
        <f t="shared" si="2717"/>
        <v>0</v>
      </c>
      <c r="AX200">
        <f t="shared" si="2717"/>
        <v>0</v>
      </c>
      <c r="AY200">
        <f t="shared" si="2717"/>
        <v>0</v>
      </c>
      <c r="AZ200">
        <f t="shared" si="2717"/>
        <v>0</v>
      </c>
      <c r="BA200">
        <f t="shared" si="2717"/>
        <v>0</v>
      </c>
      <c r="BB200">
        <f t="shared" si="2717"/>
        <v>0</v>
      </c>
      <c r="BC200">
        <f t="shared" si="2717"/>
        <v>0</v>
      </c>
      <c r="BD200">
        <f t="shared" si="2717"/>
        <v>0</v>
      </c>
      <c r="BE200">
        <f t="shared" si="2717"/>
        <v>0</v>
      </c>
      <c r="BF200">
        <f t="shared" si="2717"/>
        <v>0</v>
      </c>
      <c r="BG200">
        <f t="shared" si="2717"/>
        <v>0</v>
      </c>
      <c r="BH200">
        <f t="shared" si="2717"/>
        <v>0</v>
      </c>
      <c r="BI200">
        <f t="shared" si="2717"/>
        <v>0</v>
      </c>
      <c r="BJ200">
        <f t="shared" si="2717"/>
        <v>0</v>
      </c>
      <c r="BK200">
        <f t="shared" si="2717"/>
        <v>0</v>
      </c>
      <c r="BL200">
        <f t="shared" si="2717"/>
        <v>0</v>
      </c>
      <c r="BM200">
        <f t="shared" si="2717"/>
        <v>0</v>
      </c>
      <c r="BN200">
        <f t="shared" si="2717"/>
        <v>0</v>
      </c>
      <c r="BO200">
        <f t="shared" si="2717"/>
        <v>0</v>
      </c>
      <c r="BP200">
        <f t="shared" si="2717"/>
        <v>0</v>
      </c>
      <c r="BQ200">
        <f t="shared" si="2717"/>
        <v>0</v>
      </c>
      <c r="BR200">
        <f t="shared" si="2717"/>
        <v>0</v>
      </c>
      <c r="BS200">
        <f t="shared" si="2717"/>
        <v>0</v>
      </c>
      <c r="BT200">
        <f t="shared" si="2717"/>
        <v>0</v>
      </c>
      <c r="BU200">
        <f t="shared" si="2717"/>
        <v>0</v>
      </c>
      <c r="BV200">
        <f t="shared" si="2717"/>
        <v>0</v>
      </c>
      <c r="BW200">
        <f t="shared" si="2717"/>
        <v>0</v>
      </c>
      <c r="BX200">
        <f t="shared" ref="BX200:CO200" si="2718">IF(OR(BX198&lt;$D$190,BX198&gt;$D$191),0,$D$196*(1-$D$194)/$D192/12)</f>
        <v>0</v>
      </c>
      <c r="BY200">
        <f t="shared" si="2718"/>
        <v>0</v>
      </c>
      <c r="BZ200">
        <f t="shared" si="2718"/>
        <v>0</v>
      </c>
      <c r="CA200">
        <f t="shared" si="2718"/>
        <v>0</v>
      </c>
      <c r="CB200">
        <f t="shared" si="2718"/>
        <v>0</v>
      </c>
      <c r="CC200">
        <f t="shared" si="2718"/>
        <v>0</v>
      </c>
      <c r="CD200">
        <f t="shared" si="2718"/>
        <v>0</v>
      </c>
      <c r="CE200">
        <f t="shared" si="2718"/>
        <v>0</v>
      </c>
      <c r="CF200">
        <f t="shared" si="2718"/>
        <v>0</v>
      </c>
      <c r="CG200">
        <f t="shared" si="2718"/>
        <v>0</v>
      </c>
      <c r="CH200">
        <f t="shared" si="2718"/>
        <v>0</v>
      </c>
      <c r="CI200">
        <f t="shared" si="2718"/>
        <v>0</v>
      </c>
      <c r="CJ200">
        <f t="shared" si="2718"/>
        <v>0</v>
      </c>
      <c r="CK200">
        <f t="shared" si="2718"/>
        <v>0</v>
      </c>
      <c r="CL200">
        <f t="shared" si="2718"/>
        <v>0</v>
      </c>
      <c r="CM200">
        <f t="shared" si="2718"/>
        <v>0</v>
      </c>
      <c r="CN200">
        <f t="shared" si="2718"/>
        <v>0</v>
      </c>
      <c r="CO200">
        <f t="shared" si="2718"/>
        <v>0</v>
      </c>
    </row>
    <row r="202" spans="1:93" s="78" customFormat="1" x14ac:dyDescent="0.15">
      <c r="A202" s="78" t="s">
        <v>122</v>
      </c>
      <c r="D202" s="89"/>
    </row>
    <row r="203" spans="1:93" x14ac:dyDescent="0.15">
      <c r="B203" t="s">
        <v>153</v>
      </c>
      <c r="C203" t="s">
        <v>212</v>
      </c>
      <c r="D203" s="104">
        <v>42125</v>
      </c>
    </row>
    <row r="204" spans="1:93" x14ac:dyDescent="0.15">
      <c r="C204" t="s">
        <v>237</v>
      </c>
      <c r="D204" s="104">
        <v>42979</v>
      </c>
    </row>
    <row r="205" spans="1:93" x14ac:dyDescent="0.15">
      <c r="C205" t="s">
        <v>260</v>
      </c>
      <c r="D205" s="97">
        <v>0.25</v>
      </c>
    </row>
    <row r="206" spans="1:93" x14ac:dyDescent="0.15">
      <c r="C206" s="2" t="s">
        <v>183</v>
      </c>
      <c r="D206" s="113">
        <f>D203</f>
        <v>42125</v>
      </c>
      <c r="E206" s="113">
        <f>EDATE(D206,1)</f>
        <v>42156</v>
      </c>
      <c r="F206" s="113">
        <f t="shared" ref="F206" si="2719">EDATE(E206,1)</f>
        <v>42186</v>
      </c>
      <c r="G206" s="113">
        <f t="shared" ref="G206" si="2720">EDATE(F206,1)</f>
        <v>42217</v>
      </c>
      <c r="H206" s="113">
        <f t="shared" ref="H206" si="2721">EDATE(G206,1)</f>
        <v>42248</v>
      </c>
      <c r="I206" s="113">
        <f t="shared" ref="I206" si="2722">EDATE(H206,1)</f>
        <v>42278</v>
      </c>
      <c r="J206" s="113">
        <f t="shared" ref="J206" si="2723">EDATE(I206,1)</f>
        <v>42309</v>
      </c>
      <c r="K206" s="113">
        <f t="shared" ref="K206" si="2724">EDATE(J206,1)</f>
        <v>42339</v>
      </c>
      <c r="L206" s="113">
        <f t="shared" ref="L206" si="2725">EDATE(K206,1)</f>
        <v>42370</v>
      </c>
      <c r="M206" s="113">
        <f t="shared" ref="M206" si="2726">EDATE(L206,1)</f>
        <v>42401</v>
      </c>
      <c r="N206" s="113">
        <f t="shared" ref="N206" si="2727">EDATE(M206,1)</f>
        <v>42430</v>
      </c>
      <c r="O206" s="113">
        <f t="shared" ref="O206" si="2728">EDATE(N206,1)</f>
        <v>42461</v>
      </c>
      <c r="P206" s="113">
        <f t="shared" ref="P206" si="2729">EDATE(O206,1)</f>
        <v>42491</v>
      </c>
      <c r="Q206" s="113">
        <f t="shared" ref="Q206" si="2730">EDATE(P206,1)</f>
        <v>42522</v>
      </c>
      <c r="R206" s="113">
        <f t="shared" ref="R206" si="2731">EDATE(Q206,1)</f>
        <v>42552</v>
      </c>
      <c r="S206" s="113">
        <f t="shared" ref="S206" si="2732">EDATE(R206,1)</f>
        <v>42583</v>
      </c>
      <c r="T206" s="113">
        <f t="shared" ref="T206" si="2733">EDATE(S206,1)</f>
        <v>42614</v>
      </c>
      <c r="U206" s="113">
        <f t="shared" ref="U206" si="2734">EDATE(T206,1)</f>
        <v>42644</v>
      </c>
      <c r="V206" s="113">
        <f t="shared" ref="V206" si="2735">EDATE(U206,1)</f>
        <v>42675</v>
      </c>
      <c r="W206" s="113">
        <f t="shared" ref="W206" si="2736">EDATE(V206,1)</f>
        <v>42705</v>
      </c>
      <c r="X206" s="113">
        <f t="shared" ref="X206" si="2737">EDATE(W206,1)</f>
        <v>42736</v>
      </c>
      <c r="Y206" s="113">
        <f t="shared" ref="Y206" si="2738">EDATE(X206,1)</f>
        <v>42767</v>
      </c>
      <c r="Z206" s="113">
        <f t="shared" ref="Z206" si="2739">EDATE(Y206,1)</f>
        <v>42795</v>
      </c>
      <c r="AA206" s="113">
        <f t="shared" ref="AA206" si="2740">EDATE(Z206,1)</f>
        <v>42826</v>
      </c>
      <c r="AB206" s="113">
        <f t="shared" ref="AB206" si="2741">EDATE(AA206,1)</f>
        <v>42856</v>
      </c>
      <c r="AC206" s="113">
        <f t="shared" ref="AC206" si="2742">EDATE(AB206,1)</f>
        <v>42887</v>
      </c>
      <c r="AD206" s="113">
        <f t="shared" ref="AD206" si="2743">EDATE(AC206,1)</f>
        <v>42917</v>
      </c>
      <c r="AE206" s="113">
        <f t="shared" ref="AE206" si="2744">EDATE(AD206,1)</f>
        <v>42948</v>
      </c>
      <c r="AF206" s="113">
        <f t="shared" ref="AF206" si="2745">EDATE(AE206,1)</f>
        <v>42979</v>
      </c>
      <c r="AG206" s="113">
        <f t="shared" ref="AG206" si="2746">EDATE(AF206,1)</f>
        <v>43009</v>
      </c>
      <c r="AH206" s="113">
        <f t="shared" ref="AH206" si="2747">EDATE(AG206,1)</f>
        <v>43040</v>
      </c>
      <c r="AI206" s="113">
        <f t="shared" ref="AI206" si="2748">EDATE(AH206,1)</f>
        <v>43070</v>
      </c>
      <c r="AJ206" s="113">
        <f t="shared" ref="AJ206" si="2749">EDATE(AI206,1)</f>
        <v>43101</v>
      </c>
      <c r="AK206" s="113">
        <f t="shared" ref="AK206" si="2750">EDATE(AJ206,1)</f>
        <v>43132</v>
      </c>
      <c r="AL206" s="113">
        <f t="shared" ref="AL206" si="2751">EDATE(AK206,1)</f>
        <v>43160</v>
      </c>
      <c r="AM206" s="113">
        <f t="shared" ref="AM206" si="2752">EDATE(AL206,1)</f>
        <v>43191</v>
      </c>
      <c r="AN206" s="113">
        <f t="shared" ref="AN206" si="2753">EDATE(AM206,1)</f>
        <v>43221</v>
      </c>
      <c r="AO206" s="113">
        <f t="shared" ref="AO206" si="2754">EDATE(AN206,1)</f>
        <v>43252</v>
      </c>
      <c r="AP206" s="113">
        <f t="shared" ref="AP206" si="2755">EDATE(AO206,1)</f>
        <v>43282</v>
      </c>
      <c r="AQ206" s="113">
        <f t="shared" ref="AQ206" si="2756">EDATE(AP206,1)</f>
        <v>43313</v>
      </c>
      <c r="AR206" s="113">
        <f t="shared" ref="AR206" si="2757">EDATE(AQ206,1)</f>
        <v>43344</v>
      </c>
      <c r="AS206" s="113">
        <f t="shared" ref="AS206" si="2758">EDATE(AR206,1)</f>
        <v>43374</v>
      </c>
      <c r="AT206" s="113">
        <f t="shared" ref="AT206" si="2759">EDATE(AS206,1)</f>
        <v>43405</v>
      </c>
      <c r="AU206" s="113">
        <f t="shared" ref="AU206" si="2760">EDATE(AT206,1)</f>
        <v>43435</v>
      </c>
      <c r="AV206" s="113">
        <f t="shared" ref="AV206" si="2761">EDATE(AU206,1)</f>
        <v>43466</v>
      </c>
      <c r="AW206" s="113">
        <f t="shared" ref="AW206" si="2762">EDATE(AV206,1)</f>
        <v>43497</v>
      </c>
      <c r="AX206" s="113">
        <f t="shared" ref="AX206" si="2763">EDATE(AW206,1)</f>
        <v>43525</v>
      </c>
      <c r="AY206" s="113">
        <f t="shared" ref="AY206" si="2764">EDATE(AX206,1)</f>
        <v>43556</v>
      </c>
      <c r="AZ206" s="113">
        <f t="shared" ref="AZ206" si="2765">EDATE(AY206,1)</f>
        <v>43586</v>
      </c>
      <c r="BA206" s="113">
        <f t="shared" ref="BA206" si="2766">EDATE(AZ206,1)</f>
        <v>43617</v>
      </c>
      <c r="BB206" s="113">
        <f t="shared" ref="BB206" si="2767">EDATE(BA206,1)</f>
        <v>43647</v>
      </c>
      <c r="BC206" s="113">
        <f t="shared" ref="BC206" si="2768">EDATE(BB206,1)</f>
        <v>43678</v>
      </c>
      <c r="BD206" s="113">
        <f t="shared" ref="BD206" si="2769">EDATE(BC206,1)</f>
        <v>43709</v>
      </c>
      <c r="BE206" s="113">
        <f t="shared" ref="BE206" si="2770">EDATE(BD206,1)</f>
        <v>43739</v>
      </c>
      <c r="BF206" s="113">
        <f t="shared" ref="BF206" si="2771">EDATE(BE206,1)</f>
        <v>43770</v>
      </c>
      <c r="BG206" s="113">
        <f t="shared" ref="BG206" si="2772">EDATE(BF206,1)</f>
        <v>43800</v>
      </c>
      <c r="BH206" s="113">
        <f t="shared" ref="BH206" si="2773">EDATE(BG206,1)</f>
        <v>43831</v>
      </c>
      <c r="BI206" s="113">
        <f t="shared" ref="BI206" si="2774">EDATE(BH206,1)</f>
        <v>43862</v>
      </c>
      <c r="BJ206" s="113">
        <f t="shared" ref="BJ206" si="2775">EDATE(BI206,1)</f>
        <v>43891</v>
      </c>
      <c r="BK206" s="113">
        <f t="shared" ref="BK206" si="2776">EDATE(BJ206,1)</f>
        <v>43922</v>
      </c>
      <c r="BL206" s="113">
        <f t="shared" ref="BL206" si="2777">EDATE(BK206,1)</f>
        <v>43952</v>
      </c>
      <c r="BM206" s="113">
        <f t="shared" ref="BM206" si="2778">EDATE(BL206,1)</f>
        <v>43983</v>
      </c>
      <c r="BN206" s="113">
        <f t="shared" ref="BN206" si="2779">EDATE(BM206,1)</f>
        <v>44013</v>
      </c>
      <c r="BO206" s="113">
        <f t="shared" ref="BO206" si="2780">EDATE(BN206,1)</f>
        <v>44044</v>
      </c>
      <c r="BP206" s="113">
        <f t="shared" ref="BP206" si="2781">EDATE(BO206,1)</f>
        <v>44075</v>
      </c>
      <c r="BQ206" s="113">
        <f t="shared" ref="BQ206" si="2782">EDATE(BP206,1)</f>
        <v>44105</v>
      </c>
      <c r="BR206" s="113">
        <f t="shared" ref="BR206" si="2783">EDATE(BQ206,1)</f>
        <v>44136</v>
      </c>
      <c r="BS206" s="113">
        <f t="shared" ref="BS206" si="2784">EDATE(BR206,1)</f>
        <v>44166</v>
      </c>
      <c r="BT206" s="113">
        <f t="shared" ref="BT206" si="2785">EDATE(BS206,1)</f>
        <v>44197</v>
      </c>
      <c r="BU206" s="113">
        <f t="shared" ref="BU206" si="2786">EDATE(BT206,1)</f>
        <v>44228</v>
      </c>
      <c r="BV206" s="113">
        <f t="shared" ref="BV206" si="2787">EDATE(BU206,1)</f>
        <v>44256</v>
      </c>
      <c r="BW206" s="113">
        <f t="shared" ref="BW206" si="2788">EDATE(BV206,1)</f>
        <v>44287</v>
      </c>
      <c r="BX206" s="113">
        <f t="shared" ref="BX206" si="2789">EDATE(BW206,1)</f>
        <v>44317</v>
      </c>
      <c r="BY206" s="113">
        <f t="shared" ref="BY206" si="2790">EDATE(BX206,1)</f>
        <v>44348</v>
      </c>
      <c r="BZ206" s="113">
        <f t="shared" ref="BZ206" si="2791">EDATE(BY206,1)</f>
        <v>44378</v>
      </c>
      <c r="CA206" s="113">
        <f t="shared" ref="CA206" si="2792">EDATE(BZ206,1)</f>
        <v>44409</v>
      </c>
      <c r="CB206" s="113">
        <f t="shared" ref="CB206" si="2793">EDATE(CA206,1)</f>
        <v>44440</v>
      </c>
      <c r="CC206" s="113">
        <f t="shared" ref="CC206" si="2794">EDATE(CB206,1)</f>
        <v>44470</v>
      </c>
      <c r="CD206" s="113">
        <f t="shared" ref="CD206" si="2795">EDATE(CC206,1)</f>
        <v>44501</v>
      </c>
      <c r="CE206" s="113">
        <f t="shared" ref="CE206" si="2796">EDATE(CD206,1)</f>
        <v>44531</v>
      </c>
      <c r="CF206" s="113">
        <f t="shared" ref="CF206" si="2797">EDATE(CE206,1)</f>
        <v>44562</v>
      </c>
      <c r="CG206" s="113">
        <f t="shared" ref="CG206" si="2798">EDATE(CF206,1)</f>
        <v>44593</v>
      </c>
      <c r="CH206" s="113">
        <f t="shared" ref="CH206" si="2799">EDATE(CG206,1)</f>
        <v>44621</v>
      </c>
      <c r="CI206" s="113">
        <f t="shared" ref="CI206" si="2800">EDATE(CH206,1)</f>
        <v>44652</v>
      </c>
      <c r="CJ206" s="113">
        <f t="shared" ref="CJ206" si="2801">EDATE(CI206,1)</f>
        <v>44682</v>
      </c>
      <c r="CK206" s="113">
        <f t="shared" ref="CK206" si="2802">EDATE(CJ206,1)</f>
        <v>44713</v>
      </c>
      <c r="CL206" s="113">
        <f t="shared" ref="CL206" si="2803">EDATE(CK206,1)</f>
        <v>44743</v>
      </c>
      <c r="CM206" s="113">
        <f t="shared" ref="CM206" si="2804">EDATE(CL206,1)</f>
        <v>44774</v>
      </c>
      <c r="CN206" s="113">
        <f t="shared" ref="CN206" si="2805">EDATE(CM206,1)</f>
        <v>44805</v>
      </c>
      <c r="CO206" s="113">
        <f t="shared" ref="CO206" si="2806">EDATE(CN206,1)</f>
        <v>44835</v>
      </c>
    </row>
    <row r="207" spans="1:93" x14ac:dyDescent="0.15">
      <c r="C207" t="s">
        <v>269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</row>
    <row r="208" spans="1:93" x14ac:dyDescent="0.15">
      <c r="C208" t="s">
        <v>270</v>
      </c>
    </row>
    <row r="209" spans="2:93" x14ac:dyDescent="0.15">
      <c r="C209" t="s">
        <v>271</v>
      </c>
    </row>
    <row r="210" spans="2:93" x14ac:dyDescent="0.15">
      <c r="C210" t="s">
        <v>266</v>
      </c>
    </row>
    <row r="211" spans="2:93" x14ac:dyDescent="0.15">
      <c r="C211" t="s">
        <v>267</v>
      </c>
    </row>
    <row r="213" spans="2:93" x14ac:dyDescent="0.15">
      <c r="B213" t="s">
        <v>221</v>
      </c>
      <c r="C213" s="2" t="s">
        <v>183</v>
      </c>
      <c r="D213" s="113">
        <f>D203</f>
        <v>42125</v>
      </c>
      <c r="E213" s="113">
        <f>EDATE(D213,1)</f>
        <v>42156</v>
      </c>
      <c r="F213" s="113">
        <f t="shared" ref="F213" si="2807">EDATE(E213,1)</f>
        <v>42186</v>
      </c>
      <c r="G213" s="113">
        <f t="shared" ref="G213" si="2808">EDATE(F213,1)</f>
        <v>42217</v>
      </c>
      <c r="H213" s="113">
        <f t="shared" ref="H213" si="2809">EDATE(G213,1)</f>
        <v>42248</v>
      </c>
      <c r="I213" s="113">
        <f t="shared" ref="I213" si="2810">EDATE(H213,1)</f>
        <v>42278</v>
      </c>
      <c r="J213" s="113">
        <f t="shared" ref="J213" si="2811">EDATE(I213,1)</f>
        <v>42309</v>
      </c>
      <c r="K213" s="113">
        <f t="shared" ref="K213" si="2812">EDATE(J213,1)</f>
        <v>42339</v>
      </c>
      <c r="L213" s="113">
        <f t="shared" ref="L213" si="2813">EDATE(K213,1)</f>
        <v>42370</v>
      </c>
      <c r="M213" s="113">
        <f t="shared" ref="M213" si="2814">EDATE(L213,1)</f>
        <v>42401</v>
      </c>
      <c r="N213" s="113">
        <f t="shared" ref="N213" si="2815">EDATE(M213,1)</f>
        <v>42430</v>
      </c>
      <c r="O213" s="113">
        <f t="shared" ref="O213" si="2816">EDATE(N213,1)</f>
        <v>42461</v>
      </c>
      <c r="P213" s="113">
        <f t="shared" ref="P213" si="2817">EDATE(O213,1)</f>
        <v>42491</v>
      </c>
      <c r="Q213" s="113">
        <f t="shared" ref="Q213" si="2818">EDATE(P213,1)</f>
        <v>42522</v>
      </c>
      <c r="R213" s="113">
        <f t="shared" ref="R213" si="2819">EDATE(Q213,1)</f>
        <v>42552</v>
      </c>
      <c r="S213" s="113">
        <f t="shared" ref="S213" si="2820">EDATE(R213,1)</f>
        <v>42583</v>
      </c>
      <c r="T213" s="113">
        <f t="shared" ref="T213" si="2821">EDATE(S213,1)</f>
        <v>42614</v>
      </c>
      <c r="U213" s="113">
        <f t="shared" ref="U213" si="2822">EDATE(T213,1)</f>
        <v>42644</v>
      </c>
      <c r="V213" s="113">
        <f t="shared" ref="V213" si="2823">EDATE(U213,1)</f>
        <v>42675</v>
      </c>
      <c r="W213" s="113">
        <f t="shared" ref="W213" si="2824">EDATE(V213,1)</f>
        <v>42705</v>
      </c>
      <c r="X213" s="113">
        <f t="shared" ref="X213" si="2825">EDATE(W213,1)</f>
        <v>42736</v>
      </c>
      <c r="Y213" s="113">
        <f t="shared" ref="Y213" si="2826">EDATE(X213,1)</f>
        <v>42767</v>
      </c>
      <c r="Z213" s="113">
        <f t="shared" ref="Z213" si="2827">EDATE(Y213,1)</f>
        <v>42795</v>
      </c>
      <c r="AA213" s="113">
        <f t="shared" ref="AA213" si="2828">EDATE(Z213,1)</f>
        <v>42826</v>
      </c>
      <c r="AB213" s="113">
        <f t="shared" ref="AB213" si="2829">EDATE(AA213,1)</f>
        <v>42856</v>
      </c>
      <c r="AC213" s="113">
        <f t="shared" ref="AC213" si="2830">EDATE(AB213,1)</f>
        <v>42887</v>
      </c>
      <c r="AD213" s="113">
        <f t="shared" ref="AD213" si="2831">EDATE(AC213,1)</f>
        <v>42917</v>
      </c>
      <c r="AE213" s="113">
        <f t="shared" ref="AE213" si="2832">EDATE(AD213,1)</f>
        <v>42948</v>
      </c>
      <c r="AF213" s="113">
        <f t="shared" ref="AF213" si="2833">EDATE(AE213,1)</f>
        <v>42979</v>
      </c>
      <c r="AG213" s="113">
        <f t="shared" ref="AG213" si="2834">EDATE(AF213,1)</f>
        <v>43009</v>
      </c>
      <c r="AH213" s="113">
        <f t="shared" ref="AH213" si="2835">EDATE(AG213,1)</f>
        <v>43040</v>
      </c>
      <c r="AI213" s="113">
        <f t="shared" ref="AI213" si="2836">EDATE(AH213,1)</f>
        <v>43070</v>
      </c>
      <c r="AJ213" s="113">
        <f t="shared" ref="AJ213" si="2837">EDATE(AI213,1)</f>
        <v>43101</v>
      </c>
      <c r="AK213" s="113">
        <f t="shared" ref="AK213" si="2838">EDATE(AJ213,1)</f>
        <v>43132</v>
      </c>
      <c r="AL213" s="113">
        <f t="shared" ref="AL213" si="2839">EDATE(AK213,1)</f>
        <v>43160</v>
      </c>
      <c r="AM213" s="113">
        <f t="shared" ref="AM213" si="2840">EDATE(AL213,1)</f>
        <v>43191</v>
      </c>
      <c r="AN213" s="113">
        <f t="shared" ref="AN213" si="2841">EDATE(AM213,1)</f>
        <v>43221</v>
      </c>
      <c r="AO213" s="113">
        <f t="shared" ref="AO213" si="2842">EDATE(AN213,1)</f>
        <v>43252</v>
      </c>
      <c r="AP213" s="113">
        <f t="shared" ref="AP213" si="2843">EDATE(AO213,1)</f>
        <v>43282</v>
      </c>
      <c r="AQ213" s="113">
        <f t="shared" ref="AQ213" si="2844">EDATE(AP213,1)</f>
        <v>43313</v>
      </c>
      <c r="AR213" s="113">
        <f t="shared" ref="AR213" si="2845">EDATE(AQ213,1)</f>
        <v>43344</v>
      </c>
      <c r="AS213" s="113">
        <f t="shared" ref="AS213" si="2846">EDATE(AR213,1)</f>
        <v>43374</v>
      </c>
      <c r="AT213" s="113">
        <f t="shared" ref="AT213" si="2847">EDATE(AS213,1)</f>
        <v>43405</v>
      </c>
      <c r="AU213" s="113">
        <f t="shared" ref="AU213" si="2848">EDATE(AT213,1)</f>
        <v>43435</v>
      </c>
      <c r="AV213" s="113">
        <f t="shared" ref="AV213" si="2849">EDATE(AU213,1)</f>
        <v>43466</v>
      </c>
      <c r="AW213" s="113">
        <f t="shared" ref="AW213" si="2850">EDATE(AV213,1)</f>
        <v>43497</v>
      </c>
      <c r="AX213" s="113">
        <f t="shared" ref="AX213" si="2851">EDATE(AW213,1)</f>
        <v>43525</v>
      </c>
      <c r="AY213" s="113">
        <f t="shared" ref="AY213" si="2852">EDATE(AX213,1)</f>
        <v>43556</v>
      </c>
      <c r="AZ213" s="113">
        <f t="shared" ref="AZ213" si="2853">EDATE(AY213,1)</f>
        <v>43586</v>
      </c>
      <c r="BA213" s="113">
        <f t="shared" ref="BA213" si="2854">EDATE(AZ213,1)</f>
        <v>43617</v>
      </c>
      <c r="BB213" s="113">
        <f t="shared" ref="BB213" si="2855">EDATE(BA213,1)</f>
        <v>43647</v>
      </c>
      <c r="BC213" s="113">
        <f t="shared" ref="BC213" si="2856">EDATE(BB213,1)</f>
        <v>43678</v>
      </c>
      <c r="BD213" s="113">
        <f t="shared" ref="BD213" si="2857">EDATE(BC213,1)</f>
        <v>43709</v>
      </c>
      <c r="BE213" s="113">
        <f t="shared" ref="BE213" si="2858">EDATE(BD213,1)</f>
        <v>43739</v>
      </c>
      <c r="BF213" s="113">
        <f t="shared" ref="BF213" si="2859">EDATE(BE213,1)</f>
        <v>43770</v>
      </c>
      <c r="BG213" s="113">
        <f t="shared" ref="BG213" si="2860">EDATE(BF213,1)</f>
        <v>43800</v>
      </c>
      <c r="BH213" s="113">
        <f t="shared" ref="BH213" si="2861">EDATE(BG213,1)</f>
        <v>43831</v>
      </c>
      <c r="BI213" s="113">
        <f t="shared" ref="BI213" si="2862">EDATE(BH213,1)</f>
        <v>43862</v>
      </c>
      <c r="BJ213" s="113">
        <f t="shared" ref="BJ213" si="2863">EDATE(BI213,1)</f>
        <v>43891</v>
      </c>
      <c r="BK213" s="113">
        <f t="shared" ref="BK213" si="2864">EDATE(BJ213,1)</f>
        <v>43922</v>
      </c>
      <c r="BL213" s="113">
        <f t="shared" ref="BL213" si="2865">EDATE(BK213,1)</f>
        <v>43952</v>
      </c>
      <c r="BM213" s="113">
        <f t="shared" ref="BM213" si="2866">EDATE(BL213,1)</f>
        <v>43983</v>
      </c>
      <c r="BN213" s="113">
        <f t="shared" ref="BN213" si="2867">EDATE(BM213,1)</f>
        <v>44013</v>
      </c>
      <c r="BO213" s="113">
        <f t="shared" ref="BO213" si="2868">EDATE(BN213,1)</f>
        <v>44044</v>
      </c>
      <c r="BP213" s="113">
        <f t="shared" ref="BP213" si="2869">EDATE(BO213,1)</f>
        <v>44075</v>
      </c>
      <c r="BQ213" s="113">
        <f t="shared" ref="BQ213" si="2870">EDATE(BP213,1)</f>
        <v>44105</v>
      </c>
      <c r="BR213" s="113">
        <f t="shared" ref="BR213" si="2871">EDATE(BQ213,1)</f>
        <v>44136</v>
      </c>
      <c r="BS213" s="113">
        <f t="shared" ref="BS213" si="2872">EDATE(BR213,1)</f>
        <v>44166</v>
      </c>
      <c r="BT213" s="113">
        <f t="shared" ref="BT213" si="2873">EDATE(BS213,1)</f>
        <v>44197</v>
      </c>
      <c r="BU213" s="113">
        <f t="shared" ref="BU213" si="2874">EDATE(BT213,1)</f>
        <v>44228</v>
      </c>
      <c r="BV213" s="113">
        <f t="shared" ref="BV213" si="2875">EDATE(BU213,1)</f>
        <v>44256</v>
      </c>
      <c r="BW213" s="113">
        <f t="shared" ref="BW213" si="2876">EDATE(BV213,1)</f>
        <v>44287</v>
      </c>
      <c r="BX213" s="113">
        <f t="shared" ref="BX213" si="2877">EDATE(BW213,1)</f>
        <v>44317</v>
      </c>
      <c r="BY213" s="113">
        <f t="shared" ref="BY213" si="2878">EDATE(BX213,1)</f>
        <v>44348</v>
      </c>
      <c r="BZ213" s="113">
        <f t="shared" ref="BZ213" si="2879">EDATE(BY213,1)</f>
        <v>44378</v>
      </c>
      <c r="CA213" s="113">
        <f t="shared" ref="CA213" si="2880">EDATE(BZ213,1)</f>
        <v>44409</v>
      </c>
      <c r="CB213" s="113">
        <f t="shared" ref="CB213" si="2881">EDATE(CA213,1)</f>
        <v>44440</v>
      </c>
      <c r="CC213" s="113">
        <f t="shared" ref="CC213" si="2882">EDATE(CB213,1)</f>
        <v>44470</v>
      </c>
      <c r="CD213" s="113">
        <f t="shared" ref="CD213" si="2883">EDATE(CC213,1)</f>
        <v>44501</v>
      </c>
      <c r="CE213" s="113">
        <f t="shared" ref="CE213" si="2884">EDATE(CD213,1)</f>
        <v>44531</v>
      </c>
      <c r="CF213" s="113">
        <f t="shared" ref="CF213" si="2885">EDATE(CE213,1)</f>
        <v>44562</v>
      </c>
      <c r="CG213" s="113">
        <f t="shared" ref="CG213" si="2886">EDATE(CF213,1)</f>
        <v>44593</v>
      </c>
      <c r="CH213" s="113">
        <f t="shared" ref="CH213" si="2887">EDATE(CG213,1)</f>
        <v>44621</v>
      </c>
      <c r="CI213" s="113">
        <f t="shared" ref="CI213" si="2888">EDATE(CH213,1)</f>
        <v>44652</v>
      </c>
      <c r="CJ213" s="113">
        <f t="shared" ref="CJ213" si="2889">EDATE(CI213,1)</f>
        <v>44682</v>
      </c>
      <c r="CK213" s="113">
        <f t="shared" ref="CK213" si="2890">EDATE(CJ213,1)</f>
        <v>44713</v>
      </c>
      <c r="CL213" s="113">
        <f t="shared" ref="CL213" si="2891">EDATE(CK213,1)</f>
        <v>44743</v>
      </c>
      <c r="CM213" s="113">
        <f t="shared" ref="CM213" si="2892">EDATE(CL213,1)</f>
        <v>44774</v>
      </c>
      <c r="CN213" s="113">
        <f t="shared" ref="CN213" si="2893">EDATE(CM213,1)</f>
        <v>44805</v>
      </c>
      <c r="CO213" s="113">
        <f t="shared" ref="CO213" si="2894">EDATE(CN213,1)</f>
        <v>44835</v>
      </c>
    </row>
    <row r="214" spans="2:93" x14ac:dyDescent="0.15">
      <c r="C214" t="s">
        <v>272</v>
      </c>
      <c r="D214">
        <f>D207-D208-D209-D210-D211</f>
        <v>1</v>
      </c>
      <c r="E214">
        <f t="shared" ref="E214:BP214" si="2895">E207-E208-E209-E210-E211</f>
        <v>1</v>
      </c>
      <c r="F214">
        <f t="shared" si="2895"/>
        <v>1</v>
      </c>
      <c r="G214">
        <f t="shared" si="2895"/>
        <v>1</v>
      </c>
      <c r="H214">
        <f t="shared" si="2895"/>
        <v>1</v>
      </c>
      <c r="I214">
        <f t="shared" si="2895"/>
        <v>1</v>
      </c>
      <c r="J214">
        <f t="shared" si="2895"/>
        <v>1</v>
      </c>
      <c r="K214">
        <f t="shared" si="2895"/>
        <v>1</v>
      </c>
      <c r="L214">
        <f t="shared" si="2895"/>
        <v>1</v>
      </c>
      <c r="M214">
        <f t="shared" si="2895"/>
        <v>1</v>
      </c>
      <c r="N214">
        <f t="shared" si="2895"/>
        <v>1</v>
      </c>
      <c r="O214">
        <f t="shared" si="2895"/>
        <v>1</v>
      </c>
      <c r="P214">
        <f t="shared" si="2895"/>
        <v>1</v>
      </c>
      <c r="Q214">
        <f t="shared" si="2895"/>
        <v>1</v>
      </c>
      <c r="R214">
        <f t="shared" si="2895"/>
        <v>1</v>
      </c>
      <c r="S214">
        <f t="shared" si="2895"/>
        <v>1</v>
      </c>
      <c r="T214">
        <f t="shared" si="2895"/>
        <v>1</v>
      </c>
      <c r="U214">
        <f t="shared" si="2895"/>
        <v>1</v>
      </c>
      <c r="V214">
        <f t="shared" si="2895"/>
        <v>1</v>
      </c>
      <c r="W214">
        <f t="shared" si="2895"/>
        <v>1</v>
      </c>
      <c r="X214">
        <f t="shared" si="2895"/>
        <v>1</v>
      </c>
      <c r="Y214">
        <f t="shared" si="2895"/>
        <v>1</v>
      </c>
      <c r="Z214">
        <f t="shared" si="2895"/>
        <v>1</v>
      </c>
      <c r="AA214">
        <f t="shared" si="2895"/>
        <v>1</v>
      </c>
      <c r="AB214">
        <f t="shared" si="2895"/>
        <v>1</v>
      </c>
      <c r="AC214">
        <f t="shared" si="2895"/>
        <v>1</v>
      </c>
      <c r="AD214">
        <f t="shared" si="2895"/>
        <v>1</v>
      </c>
      <c r="AE214">
        <f t="shared" si="2895"/>
        <v>1</v>
      </c>
      <c r="AF214">
        <f t="shared" si="2895"/>
        <v>1</v>
      </c>
      <c r="AG214">
        <f t="shared" si="2895"/>
        <v>1</v>
      </c>
      <c r="AH214">
        <f t="shared" si="2895"/>
        <v>1</v>
      </c>
      <c r="AI214">
        <f t="shared" si="2895"/>
        <v>1</v>
      </c>
      <c r="AJ214">
        <f t="shared" si="2895"/>
        <v>1</v>
      </c>
      <c r="AK214">
        <f t="shared" si="2895"/>
        <v>1</v>
      </c>
      <c r="AL214">
        <f t="shared" si="2895"/>
        <v>1</v>
      </c>
      <c r="AM214">
        <f t="shared" si="2895"/>
        <v>1</v>
      </c>
      <c r="AN214">
        <f t="shared" si="2895"/>
        <v>1</v>
      </c>
      <c r="AO214">
        <f t="shared" si="2895"/>
        <v>1</v>
      </c>
      <c r="AP214">
        <f t="shared" si="2895"/>
        <v>1</v>
      </c>
      <c r="AQ214">
        <f t="shared" si="2895"/>
        <v>1</v>
      </c>
      <c r="AR214">
        <f t="shared" si="2895"/>
        <v>1</v>
      </c>
      <c r="AS214">
        <f t="shared" si="2895"/>
        <v>1</v>
      </c>
      <c r="AT214">
        <f t="shared" si="2895"/>
        <v>1</v>
      </c>
      <c r="AU214">
        <f t="shared" si="2895"/>
        <v>1</v>
      </c>
      <c r="AV214">
        <f t="shared" si="2895"/>
        <v>1</v>
      </c>
      <c r="AW214">
        <f t="shared" si="2895"/>
        <v>1</v>
      </c>
      <c r="AX214">
        <f t="shared" si="2895"/>
        <v>1</v>
      </c>
      <c r="AY214">
        <f t="shared" si="2895"/>
        <v>1</v>
      </c>
      <c r="AZ214">
        <f t="shared" si="2895"/>
        <v>1</v>
      </c>
      <c r="BA214">
        <f t="shared" si="2895"/>
        <v>1</v>
      </c>
      <c r="BB214">
        <f t="shared" si="2895"/>
        <v>1</v>
      </c>
      <c r="BC214">
        <f t="shared" si="2895"/>
        <v>1</v>
      </c>
      <c r="BD214">
        <f t="shared" si="2895"/>
        <v>1</v>
      </c>
      <c r="BE214">
        <f t="shared" si="2895"/>
        <v>1</v>
      </c>
      <c r="BF214">
        <f t="shared" si="2895"/>
        <v>1</v>
      </c>
      <c r="BG214">
        <f t="shared" si="2895"/>
        <v>1</v>
      </c>
      <c r="BH214">
        <f t="shared" si="2895"/>
        <v>1</v>
      </c>
      <c r="BI214">
        <f t="shared" si="2895"/>
        <v>1</v>
      </c>
      <c r="BJ214">
        <f t="shared" si="2895"/>
        <v>1</v>
      </c>
      <c r="BK214">
        <f t="shared" si="2895"/>
        <v>1</v>
      </c>
      <c r="BL214">
        <f t="shared" si="2895"/>
        <v>1</v>
      </c>
      <c r="BM214">
        <f t="shared" si="2895"/>
        <v>1</v>
      </c>
      <c r="BN214">
        <f t="shared" si="2895"/>
        <v>1</v>
      </c>
      <c r="BO214">
        <f t="shared" si="2895"/>
        <v>1</v>
      </c>
      <c r="BP214">
        <f t="shared" si="2895"/>
        <v>1</v>
      </c>
      <c r="BQ214">
        <f t="shared" ref="BQ214:CO214" si="2896">BQ207-BQ208-BQ209-BQ210-BQ211</f>
        <v>1</v>
      </c>
      <c r="BR214">
        <f t="shared" si="2896"/>
        <v>1</v>
      </c>
      <c r="BS214">
        <f t="shared" si="2896"/>
        <v>1</v>
      </c>
      <c r="BT214">
        <f t="shared" si="2896"/>
        <v>1</v>
      </c>
      <c r="BU214">
        <f t="shared" si="2896"/>
        <v>1</v>
      </c>
      <c r="BV214">
        <f t="shared" si="2896"/>
        <v>1</v>
      </c>
      <c r="BW214">
        <f t="shared" si="2896"/>
        <v>1</v>
      </c>
      <c r="BX214">
        <f t="shared" si="2896"/>
        <v>1</v>
      </c>
      <c r="BY214">
        <f t="shared" si="2896"/>
        <v>1</v>
      </c>
      <c r="BZ214">
        <f t="shared" si="2896"/>
        <v>1</v>
      </c>
      <c r="CA214">
        <f t="shared" si="2896"/>
        <v>1</v>
      </c>
      <c r="CB214">
        <f t="shared" si="2896"/>
        <v>1</v>
      </c>
      <c r="CC214">
        <f t="shared" si="2896"/>
        <v>1</v>
      </c>
      <c r="CD214">
        <f t="shared" si="2896"/>
        <v>1</v>
      </c>
      <c r="CE214">
        <f t="shared" si="2896"/>
        <v>1</v>
      </c>
      <c r="CF214">
        <f t="shared" si="2896"/>
        <v>1</v>
      </c>
      <c r="CG214">
        <f t="shared" si="2896"/>
        <v>1</v>
      </c>
      <c r="CH214">
        <f t="shared" si="2896"/>
        <v>1</v>
      </c>
      <c r="CI214">
        <f t="shared" si="2896"/>
        <v>1</v>
      </c>
      <c r="CJ214">
        <f t="shared" si="2896"/>
        <v>1</v>
      </c>
      <c r="CK214">
        <f t="shared" si="2896"/>
        <v>1</v>
      </c>
      <c r="CL214">
        <f t="shared" si="2896"/>
        <v>1</v>
      </c>
      <c r="CM214">
        <f t="shared" si="2896"/>
        <v>1</v>
      </c>
      <c r="CN214">
        <f t="shared" si="2896"/>
        <v>1</v>
      </c>
      <c r="CO214">
        <f t="shared" si="2896"/>
        <v>1</v>
      </c>
    </row>
    <row r="215" spans="2:93" x14ac:dyDescent="0.15">
      <c r="C215">
        <v>1</v>
      </c>
      <c r="D215">
        <f ca="1">IF(AND(YEAR(D213)=YEAR($D$203),MONTH(D213)=12),SUM(OFFSET(D214,0,MONTH($D$203)-12):D214),0)</f>
        <v>0</v>
      </c>
      <c r="E215">
        <f ca="1">IF(AND(YEAR(E213)=YEAR($D$203),MONTH(E213)=12),SUM(OFFSET(E214,0,MONTH($D$203)-12):E214),0)</f>
        <v>0</v>
      </c>
      <c r="F215">
        <f ca="1">IF(AND(YEAR(F213)=YEAR($D$203),MONTH(F213)=12),SUM(OFFSET(F214,0,MONTH($D$203)-12):F214),0)</f>
        <v>0</v>
      </c>
      <c r="G215">
        <f ca="1">IF(AND(YEAR(G213)=YEAR($D$203),MONTH(G213)=12),SUM(OFFSET(G214,0,MONTH($D$203)-12):G214),0)</f>
        <v>0</v>
      </c>
      <c r="H215">
        <f ca="1">IF(AND(YEAR(H213)=YEAR($D$203),MONTH(H213)=12),SUM(OFFSET(H214,0,MONTH($D$203)-12):H214),0)</f>
        <v>0</v>
      </c>
      <c r="I215">
        <f ca="1">IF(AND(YEAR(I213)=YEAR($D$203),MONTH(I213)=12),SUM(OFFSET(I214,0,MONTH($D$203)-12):I214),0)</f>
        <v>0</v>
      </c>
      <c r="J215">
        <f ca="1">IF(AND(YEAR(J213)=YEAR($D$203),MONTH(J213)=12),SUM(OFFSET(J214,0,MONTH($D$203)-12):J214),0)</f>
        <v>0</v>
      </c>
      <c r="K215">
        <f ca="1">IF(AND(YEAR(K213)=YEAR($D$203),MONTH(K213)=12),SUM(OFFSET(K214,0,MONTH($D$203)-12):K214),0)</f>
        <v>8</v>
      </c>
      <c r="L215">
        <f ca="1">IF(AND(YEAR(L213)=YEAR($D$203),MONTH(L213)=12),SUM(OFFSET(L214,0,MONTH($D$203)-12):L214),0)</f>
        <v>0</v>
      </c>
      <c r="M215">
        <f ca="1">IF(AND(YEAR(M213)=YEAR($D$203),MONTH(M213)=12),SUM(OFFSET(M214,0,MONTH($D$203)-12):M214),0)</f>
        <v>0</v>
      </c>
      <c r="N215">
        <f ca="1">IF(AND(YEAR(N213)=YEAR($D$203),MONTH(N213)=12),SUM(OFFSET(N214,0,MONTH($D$203)-12):N214),0)</f>
        <v>0</v>
      </c>
      <c r="O215">
        <f ca="1">IF(AND(YEAR(O213)=YEAR($D$203),MONTH(O213)=12),SUM(OFFSET(O214,0,MONTH($D$203)-12):O214),0)</f>
        <v>0</v>
      </c>
      <c r="P215">
        <f ca="1">IF(AND(YEAR(P213)=YEAR($D$203),MONTH(P213)=12),SUM(OFFSET(P214,0,MONTH($D$203)-12):P214),0)</f>
        <v>0</v>
      </c>
      <c r="Q215">
        <f ca="1">IF(AND(YEAR(Q213)=YEAR($D$203),MONTH(Q213)=12),SUM(OFFSET(Q214,0,MONTH($D$203)-12):Q214),0)</f>
        <v>0</v>
      </c>
      <c r="R215">
        <f ca="1">IF(AND(YEAR(R213)=YEAR($D$203),MONTH(R213)=12),SUM(OFFSET(R214,0,MONTH($D$203)-12):R214),0)</f>
        <v>0</v>
      </c>
      <c r="S215">
        <f ca="1">IF(AND(YEAR(S213)=YEAR($D$203),MONTH(S213)=12),SUM(OFFSET(S214,0,MONTH($D$203)-12):S214),0)</f>
        <v>0</v>
      </c>
      <c r="T215">
        <f ca="1">IF(AND(YEAR(T213)=YEAR($D$203),MONTH(T213)=12),SUM(OFFSET(T214,0,MONTH($D$203)-12):T214),0)</f>
        <v>0</v>
      </c>
      <c r="U215">
        <f ca="1">IF(AND(YEAR(U213)=YEAR($D$203),MONTH(U213)=12),SUM(OFFSET(U214,0,MONTH($D$203)-12):U214),0)</f>
        <v>0</v>
      </c>
      <c r="V215">
        <f ca="1">IF(AND(YEAR(V213)=YEAR($D$203),MONTH(V213)=12),SUM(OFFSET(V214,0,MONTH($D$203)-12):V214),0)</f>
        <v>0</v>
      </c>
      <c r="W215">
        <f ca="1">IF(AND(YEAR(W213)=YEAR($D$203),MONTH(W213)=12),SUM(OFFSET(W214,0,MONTH($D$203)-12):W214),0)</f>
        <v>0</v>
      </c>
      <c r="X215">
        <f ca="1">IF(AND(YEAR(X213)=YEAR($D$203),MONTH(X213)=12),SUM(OFFSET(X214,0,MONTH($D$203)-12):X214),0)</f>
        <v>0</v>
      </c>
      <c r="Y215">
        <f ca="1">IF(AND(YEAR(Y213)=YEAR($D$203),MONTH(Y213)=12),SUM(OFFSET(Y214,0,MONTH($D$203)-12):Y214),0)</f>
        <v>0</v>
      </c>
      <c r="Z215">
        <f ca="1">IF(AND(YEAR(Z213)=YEAR($D$203),MONTH(Z213)=12),SUM(OFFSET(Z214,0,MONTH($D$203)-12):Z214),0)</f>
        <v>0</v>
      </c>
      <c r="AA215">
        <f ca="1">IF(AND(YEAR(AA213)=YEAR($D$203),MONTH(AA213)=12),SUM(OFFSET(AA214,0,MONTH($D$203)-12):AA214),0)</f>
        <v>0</v>
      </c>
      <c r="AB215">
        <f ca="1">IF(AND(YEAR(AB213)=YEAR($D$203),MONTH(AB213)=12),SUM(OFFSET(AB214,0,MONTH($D$203)-12):AB214),0)</f>
        <v>0</v>
      </c>
      <c r="AC215">
        <f ca="1">IF(AND(YEAR(AC213)=YEAR($D$203),MONTH(AC213)=12),SUM(OFFSET(AC214,0,MONTH($D$203)-12):AC214),0)</f>
        <v>0</v>
      </c>
      <c r="AD215">
        <f ca="1">IF(AND(YEAR(AD213)=YEAR($D$203),MONTH(AD213)=12),SUM(OFFSET(AD214,0,MONTH($D$203)-12):AD214),0)</f>
        <v>0</v>
      </c>
      <c r="AE215">
        <f ca="1">IF(AND(YEAR(AE213)=YEAR($D$203),MONTH(AE213)=12),SUM(OFFSET(AE214,0,MONTH($D$203)-12):AE214),0)</f>
        <v>0</v>
      </c>
      <c r="AF215">
        <f ca="1">IF(AND(YEAR(AF213)=YEAR($D$203),MONTH(AF213)=12),SUM(OFFSET(AF214,0,MONTH($D$203)-12):AF214),0)</f>
        <v>0</v>
      </c>
      <c r="AG215">
        <f ca="1">IF(AND(YEAR(AG213)=YEAR($D$203),MONTH(AG213)=12),SUM(OFFSET(AG214,0,MONTH($D$203)-12):AG214),0)</f>
        <v>0</v>
      </c>
      <c r="AH215">
        <f ca="1">IF(AND(YEAR(AH213)=YEAR($D$203),MONTH(AH213)=12),SUM(OFFSET(AH214,0,MONTH($D$203)-12):AH214),0)</f>
        <v>0</v>
      </c>
      <c r="AI215">
        <f ca="1">IF(AND(YEAR(AI213)=YEAR($D$203),MONTH(AI213)=12),SUM(OFFSET(AI214,0,MONTH($D$203)-12):AI214),0)</f>
        <v>0</v>
      </c>
      <c r="AJ215">
        <f ca="1">IF(AND(YEAR(AJ213)=YEAR($D$203),MONTH(AJ213)=12),SUM(OFFSET(AJ214,0,MONTH($D$203)-12):AJ214),0)</f>
        <v>0</v>
      </c>
      <c r="AK215">
        <f ca="1">IF(AND(YEAR(AK213)=YEAR($D$203),MONTH(AK213)=12),SUM(OFFSET(AK214,0,MONTH($D$203)-12):AK214),0)</f>
        <v>0</v>
      </c>
      <c r="AL215">
        <f ca="1">IF(AND(YEAR(AL213)=YEAR($D$203),MONTH(AL213)=12),SUM(OFFSET(AL214,0,MONTH($D$203)-12):AL214),0)</f>
        <v>0</v>
      </c>
      <c r="AM215">
        <f ca="1">IF(AND(YEAR(AM213)=YEAR($D$203),MONTH(AM213)=12),SUM(OFFSET(AM214,0,MONTH($D$203)-12):AM214),0)</f>
        <v>0</v>
      </c>
      <c r="AN215">
        <f ca="1">IF(AND(YEAR(AN213)=YEAR($D$203),MONTH(AN213)=12),SUM(OFFSET(AN214,0,MONTH($D$203)-12):AN214),0)</f>
        <v>0</v>
      </c>
      <c r="AO215">
        <f ca="1">IF(AND(YEAR(AO213)=YEAR($D$203),MONTH(AO213)=12),SUM(OFFSET(AO214,0,MONTH($D$203)-12):AO214),0)</f>
        <v>0</v>
      </c>
      <c r="AP215">
        <f ca="1">IF(AND(YEAR(AP213)=YEAR($D$203),MONTH(AP213)=12),SUM(OFFSET(AP214,0,MONTH($D$203)-12):AP214),0)</f>
        <v>0</v>
      </c>
      <c r="AQ215">
        <f ca="1">IF(AND(YEAR(AQ213)=YEAR($D$203),MONTH(AQ213)=12),SUM(OFFSET(AQ214,0,MONTH($D$203)-12):AQ214),0)</f>
        <v>0</v>
      </c>
      <c r="AR215">
        <f ca="1">IF(AND(YEAR(AR213)=YEAR($D$203),MONTH(AR213)=12),SUM(OFFSET(AR214,0,MONTH($D$203)-12):AR214),0)</f>
        <v>0</v>
      </c>
      <c r="AS215">
        <f ca="1">IF(AND(YEAR(AS213)=YEAR($D$203),MONTH(AS213)=12),SUM(OFFSET(AS214,0,MONTH($D$203)-12):AS214),0)</f>
        <v>0</v>
      </c>
      <c r="AT215">
        <f ca="1">IF(AND(YEAR(AT213)=YEAR($D$203),MONTH(AT213)=12),SUM(OFFSET(AT214,0,MONTH($D$203)-12):AT214),0)</f>
        <v>0</v>
      </c>
      <c r="AU215">
        <f ca="1">IF(AND(YEAR(AU213)=YEAR($D$203),MONTH(AU213)=12),SUM(OFFSET(AU214,0,MONTH($D$203)-12):AU214),0)</f>
        <v>0</v>
      </c>
      <c r="AV215">
        <f ca="1">IF(AND(YEAR(AV213)=YEAR($D$203),MONTH(AV213)=12),SUM(OFFSET(AV214,0,MONTH($D$203)-12):AV214),0)</f>
        <v>0</v>
      </c>
      <c r="AW215">
        <f ca="1">IF(AND(YEAR(AW213)=YEAR($D$203),MONTH(AW213)=12),SUM(OFFSET(AW214,0,MONTH($D$203)-12):AW214),0)</f>
        <v>0</v>
      </c>
      <c r="AX215">
        <f ca="1">IF(AND(YEAR(AX213)=YEAR($D$203),MONTH(AX213)=12),SUM(OFFSET(AX214,0,MONTH($D$203)-12):AX214),0)</f>
        <v>0</v>
      </c>
      <c r="AY215">
        <f ca="1">IF(AND(YEAR(AY213)=YEAR($D$203),MONTH(AY213)=12),SUM(OFFSET(AY214,0,MONTH($D$203)-12):AY214),0)</f>
        <v>0</v>
      </c>
      <c r="AZ215">
        <f ca="1">IF(AND(YEAR(AZ213)=YEAR($D$203),MONTH(AZ213)=12),SUM(OFFSET(AZ214,0,MONTH($D$203)-12):AZ214),0)</f>
        <v>0</v>
      </c>
      <c r="BA215">
        <f ca="1">IF(AND(YEAR(BA213)=YEAR($D$203),MONTH(BA213)=12),SUM(OFFSET(BA214,0,MONTH($D$203)-12):BA214),0)</f>
        <v>0</v>
      </c>
      <c r="BB215">
        <f ca="1">IF(AND(YEAR(BB213)=YEAR($D$203),MONTH(BB213)=12),SUM(OFFSET(BB214,0,MONTH($D$203)-12):BB214),0)</f>
        <v>0</v>
      </c>
      <c r="BC215">
        <f ca="1">IF(AND(YEAR(BC213)=YEAR($D$203),MONTH(BC213)=12),SUM(OFFSET(BC214,0,MONTH($D$203)-12):BC214),0)</f>
        <v>0</v>
      </c>
      <c r="BD215">
        <f ca="1">IF(AND(YEAR(BD213)=YEAR($D$203),MONTH(BD213)=12),SUM(OFFSET(BD214,0,MONTH($D$203)-12):BD214),0)</f>
        <v>0</v>
      </c>
      <c r="BE215">
        <f ca="1">IF(AND(YEAR(BE213)=YEAR($D$203),MONTH(BE213)=12),SUM(OFFSET(BE214,0,MONTH($D$203)-12):BE214),0)</f>
        <v>0</v>
      </c>
      <c r="BF215">
        <f ca="1">IF(AND(YEAR(BF213)=YEAR($D$203),MONTH(BF213)=12),SUM(OFFSET(BF214,0,MONTH($D$203)-12):BF214),0)</f>
        <v>0</v>
      </c>
      <c r="BG215">
        <f ca="1">IF(AND(YEAR(BG213)=YEAR($D$203),MONTH(BG213)=12),SUM(OFFSET(BG214,0,MONTH($D$203)-12):BG214),0)</f>
        <v>0</v>
      </c>
      <c r="BH215">
        <f ca="1">IF(AND(YEAR(BH213)=YEAR($D$203),MONTH(BH213)=12),SUM(OFFSET(BH214,0,MONTH($D$203)-12):BH214),0)</f>
        <v>0</v>
      </c>
      <c r="BI215">
        <f ca="1">IF(AND(YEAR(BI213)=YEAR($D$203),MONTH(BI213)=12),SUM(OFFSET(BI214,0,MONTH($D$203)-12):BI214),0)</f>
        <v>0</v>
      </c>
      <c r="BJ215">
        <f ca="1">IF(AND(YEAR(BJ213)=YEAR($D$203),MONTH(BJ213)=12),SUM(OFFSET(BJ214,0,MONTH($D$203)-12):BJ214),0)</f>
        <v>0</v>
      </c>
      <c r="BK215">
        <f ca="1">IF(AND(YEAR(BK213)=YEAR($D$203),MONTH(BK213)=12),SUM(OFFSET(BK214,0,MONTH($D$203)-12):BK214),0)</f>
        <v>0</v>
      </c>
      <c r="BL215">
        <f ca="1">IF(AND(YEAR(BL213)=YEAR($D$203),MONTH(BL213)=12),SUM(OFFSET(BL214,0,MONTH($D$203)-12):BL214),0)</f>
        <v>0</v>
      </c>
      <c r="BM215">
        <f ca="1">IF(AND(YEAR(BM213)=YEAR($D$203),MONTH(BM213)=12),SUM(OFFSET(BM214,0,MONTH($D$203)-12):BM214),0)</f>
        <v>0</v>
      </c>
      <c r="BN215">
        <f ca="1">IF(AND(YEAR(BN213)=YEAR($D$203),MONTH(BN213)=12),SUM(OFFSET(BN214,0,MONTH($D$203)-12):BN214),0)</f>
        <v>0</v>
      </c>
      <c r="BO215">
        <f ca="1">IF(AND(YEAR(BO213)=YEAR($D$203),MONTH(BO213)=12),SUM(OFFSET(BO214,0,MONTH($D$203)-12):BO214),0)</f>
        <v>0</v>
      </c>
      <c r="BP215">
        <f ca="1">IF(AND(YEAR(BP213)=YEAR($D$203),MONTH(BP213)=12),SUM(OFFSET(BP214,0,MONTH($D$203)-12):BP214),0)</f>
        <v>0</v>
      </c>
      <c r="BQ215">
        <f ca="1">IF(AND(YEAR(BQ213)=YEAR($D$203),MONTH(BQ213)=12),SUM(OFFSET(BQ214,0,MONTH($D$203)-12):BQ214),0)</f>
        <v>0</v>
      </c>
      <c r="BR215">
        <f ca="1">IF(AND(YEAR(BR213)=YEAR($D$203),MONTH(BR213)=12),SUM(OFFSET(BR214,0,MONTH($D$203)-12):BR214),0)</f>
        <v>0</v>
      </c>
      <c r="BS215">
        <f ca="1">IF(AND(YEAR(BS213)=YEAR($D$203),MONTH(BS213)=12),SUM(OFFSET(BS214,0,MONTH($D$203)-12):BS214),0)</f>
        <v>0</v>
      </c>
      <c r="BT215">
        <f ca="1">IF(AND(YEAR(BT213)=YEAR($D$203),MONTH(BT213)=12),SUM(OFFSET(BT214,0,MONTH($D$203)-12):BT214),0)</f>
        <v>0</v>
      </c>
      <c r="BU215">
        <f ca="1">IF(AND(YEAR(BU213)=YEAR($D$203),MONTH(BU213)=12),SUM(OFFSET(BU214,0,MONTH($D$203)-12):BU214),0)</f>
        <v>0</v>
      </c>
      <c r="BV215">
        <f ca="1">IF(AND(YEAR(BV213)=YEAR($D$203),MONTH(BV213)=12),SUM(OFFSET(BV214,0,MONTH($D$203)-12):BV214),0)</f>
        <v>0</v>
      </c>
      <c r="BW215">
        <f ca="1">IF(AND(YEAR(BW213)=YEAR($D$203),MONTH(BW213)=12),SUM(OFFSET(BW214,0,MONTH($D$203)-12):BW214),0)</f>
        <v>0</v>
      </c>
      <c r="BX215">
        <f ca="1">IF(AND(YEAR(BX213)=YEAR($D$203),MONTH(BX213)=12),SUM(OFFSET(BX214,0,MONTH($D$203)-12):BX214),0)</f>
        <v>0</v>
      </c>
      <c r="BY215">
        <f ca="1">IF(AND(YEAR(BY213)=YEAR($D$203),MONTH(BY213)=12),SUM(OFFSET(BY214,0,MONTH($D$203)-12):BY214),0)</f>
        <v>0</v>
      </c>
      <c r="BZ215">
        <f ca="1">IF(AND(YEAR(BZ213)=YEAR($D$203),MONTH(BZ213)=12),SUM(OFFSET(BZ214,0,MONTH($D$203)-12):BZ214),0)</f>
        <v>0</v>
      </c>
      <c r="CA215">
        <f ca="1">IF(AND(YEAR(CA213)=YEAR($D$203),MONTH(CA213)=12),SUM(OFFSET(CA214,0,MONTH($D$203)-12):CA214),0)</f>
        <v>0</v>
      </c>
      <c r="CB215">
        <f ca="1">IF(AND(YEAR(CB213)=YEAR($D$203),MONTH(CB213)=12),SUM(OFFSET(CB214,0,MONTH($D$203)-12):CB214),0)</f>
        <v>0</v>
      </c>
      <c r="CC215">
        <f ca="1">IF(AND(YEAR(CC213)=YEAR($D$203),MONTH(CC213)=12),SUM(OFFSET(CC214,0,MONTH($D$203)-12):CC214),0)</f>
        <v>0</v>
      </c>
      <c r="CD215">
        <f ca="1">IF(AND(YEAR(CD213)=YEAR($D$203),MONTH(CD213)=12),SUM(OFFSET(CD214,0,MONTH($D$203)-12):CD214),0)</f>
        <v>0</v>
      </c>
      <c r="CE215">
        <f ca="1">IF(AND(YEAR(CE213)=YEAR($D$203),MONTH(CE213)=12),SUM(OFFSET(CE214,0,MONTH($D$203)-12):CE214),0)</f>
        <v>0</v>
      </c>
      <c r="CF215">
        <f ca="1">IF(AND(YEAR(CF213)=YEAR($D$203),MONTH(CF213)=12),SUM(OFFSET(CF214,0,MONTH($D$203)-12):CF214),0)</f>
        <v>0</v>
      </c>
      <c r="CG215">
        <f ca="1">IF(AND(YEAR(CG213)=YEAR($D$203),MONTH(CG213)=12),SUM(OFFSET(CG214,0,MONTH($D$203)-12):CG214),0)</f>
        <v>0</v>
      </c>
      <c r="CH215">
        <f ca="1">IF(AND(YEAR(CH213)=YEAR($D$203),MONTH(CH213)=12),SUM(OFFSET(CH214,0,MONTH($D$203)-12):CH214),0)</f>
        <v>0</v>
      </c>
      <c r="CI215">
        <f ca="1">IF(AND(YEAR(CI213)=YEAR($D$203),MONTH(CI213)=12),SUM(OFFSET(CI214,0,MONTH($D$203)-12):CI214),0)</f>
        <v>0</v>
      </c>
      <c r="CJ215">
        <f ca="1">IF(AND(YEAR(CJ213)=YEAR($D$203),MONTH(CJ213)=12),SUM(OFFSET(CJ214,0,MONTH($D$203)-12):CJ214),0)</f>
        <v>0</v>
      </c>
      <c r="CK215">
        <f ca="1">IF(AND(YEAR(CK213)=YEAR($D$203),MONTH(CK213)=12),SUM(OFFSET(CK214,0,MONTH($D$203)-12):CK214),0)</f>
        <v>0</v>
      </c>
      <c r="CL215">
        <f ca="1">IF(AND(YEAR(CL213)=YEAR($D$203),MONTH(CL213)=12),SUM(OFFSET(CL214,0,MONTH($D$203)-12):CL214),0)</f>
        <v>0</v>
      </c>
      <c r="CM215">
        <f ca="1">IF(AND(YEAR(CM213)=YEAR($D$203),MONTH(CM213)=12),SUM(OFFSET(CM214,0,MONTH($D$203)-12):CM214),0)</f>
        <v>0</v>
      </c>
      <c r="CN215">
        <f ca="1">IF(AND(YEAR(CN213)=YEAR($D$203),MONTH(CN213)=12),SUM(OFFSET(CN214,0,MONTH($D$203)-12):CN214),0)</f>
        <v>0</v>
      </c>
      <c r="CO215">
        <f ca="1">IF(AND(YEAR(CO213)=YEAR($D$203),MONTH(CO213)=12),SUM(OFFSET(CO214,0,MONTH($D$203)-12):CO214),0)</f>
        <v>0</v>
      </c>
    </row>
    <row r="216" spans="2:93" x14ac:dyDescent="0.15">
      <c r="C216">
        <v>2</v>
      </c>
      <c r="D216">
        <f ca="1">IF(D213=$D$204,SUM(OFFSET(D214,0,-MONTH($D$204)+1):D214),0)</f>
        <v>0</v>
      </c>
      <c r="E216">
        <f ca="1">IF(E213=$D$204,SUM(OFFSET(E214,0,-MONTH($D$204)+1):E214),0)</f>
        <v>0</v>
      </c>
      <c r="F216">
        <f ca="1">IF(F213=$D$204,SUM(OFFSET(F214,0,-MONTH($D$204)+1):F214),0)</f>
        <v>0</v>
      </c>
      <c r="G216">
        <f ca="1">IF(G213=$D$204,SUM(OFFSET(G214,0,-MONTH($D$204)+1):G214),0)</f>
        <v>0</v>
      </c>
      <c r="H216">
        <f ca="1">IF(H213=$D$204,SUM(OFFSET(H214,0,-MONTH($D$204)+1):H214),0)</f>
        <v>0</v>
      </c>
      <c r="I216">
        <f ca="1">IF(I213=$D$204,SUM(OFFSET(I214,0,-MONTH($D$204)+1):I214),0)</f>
        <v>0</v>
      </c>
      <c r="J216">
        <f ca="1">IF(J213=$D$204,SUM(OFFSET(J214,0,-MONTH($D$204)+1):J214),0)</f>
        <v>0</v>
      </c>
      <c r="K216">
        <f ca="1">IF(K213=$D$204,SUM(OFFSET(K214,0,-MONTH($D$204)+1):K214),0)</f>
        <v>0</v>
      </c>
      <c r="L216">
        <f ca="1">IF(L213=$D$204,SUM(OFFSET(L214,0,-MONTH($D$204)+1):L214),0)</f>
        <v>0</v>
      </c>
      <c r="M216">
        <f ca="1">IF(M213=$D$204,SUM(OFFSET(M214,0,-MONTH($D$204)+1):M214),0)</f>
        <v>0</v>
      </c>
      <c r="N216">
        <f ca="1">IF(N213=$D$204,SUM(OFFSET(N214,0,-MONTH($D$204)+1):N214),0)</f>
        <v>0</v>
      </c>
      <c r="O216">
        <f ca="1">IF(O213=$D$204,SUM(OFFSET(O214,0,-MONTH($D$204)+1):O214),0)</f>
        <v>0</v>
      </c>
      <c r="P216">
        <f ca="1">IF(P213=$D$204,SUM(OFFSET(P214,0,-MONTH($D$204)+1):P214),0)</f>
        <v>0</v>
      </c>
      <c r="Q216">
        <f ca="1">IF(Q213=$D$204,SUM(OFFSET(Q214,0,-MONTH($D$204)+1):Q214),0)</f>
        <v>0</v>
      </c>
      <c r="R216">
        <f ca="1">IF(R213=$D$204,SUM(OFFSET(R214,0,-MONTH($D$204)+1):R214),0)</f>
        <v>0</v>
      </c>
      <c r="S216">
        <f ca="1">IF(S213=$D$204,SUM(OFFSET(S214,0,-MONTH($D$204)+1):S214),0)</f>
        <v>0</v>
      </c>
      <c r="T216">
        <f ca="1">IF(T213=$D$204,SUM(OFFSET(T214,0,-MONTH($D$204)+1):T214),0)</f>
        <v>0</v>
      </c>
      <c r="U216">
        <f ca="1">IF(U213=$D$204,SUM(OFFSET(U214,0,-MONTH($D$204)+1):U214),0)</f>
        <v>0</v>
      </c>
      <c r="V216">
        <f ca="1">IF(V213=$D$204,SUM(OFFSET(V214,0,-MONTH($D$204)+1):V214),0)</f>
        <v>0</v>
      </c>
      <c r="W216">
        <f ca="1">IF(W213=$D$204,SUM(OFFSET(W214,0,-MONTH($D$204)+1):W214),0)</f>
        <v>0</v>
      </c>
      <c r="X216">
        <f ca="1">IF(X213=$D$204,SUM(OFFSET(X214,0,-MONTH($D$204)+1):X214),0)</f>
        <v>0</v>
      </c>
      <c r="Y216">
        <f ca="1">IF(Y213=$D$204,SUM(OFFSET(Y214,0,-MONTH($D$204)+1):Y214),0)</f>
        <v>0</v>
      </c>
      <c r="Z216">
        <f ca="1">IF(Z213=$D$204,SUM(OFFSET(Z214,0,-MONTH($D$204)+1):Z214),0)</f>
        <v>0</v>
      </c>
      <c r="AA216">
        <f ca="1">IF(AA213=$D$204,SUM(OFFSET(AA214,0,-MONTH($D$204)+1):AA214),0)</f>
        <v>0</v>
      </c>
      <c r="AB216">
        <f ca="1">IF(AB213=$D$204,SUM(OFFSET(AB214,0,-MONTH($D$204)+1):AB214),0)</f>
        <v>0</v>
      </c>
      <c r="AC216">
        <f ca="1">IF(AC213=$D$204,SUM(OFFSET(AC214,0,-MONTH($D$204)+1):AC214),0)</f>
        <v>0</v>
      </c>
      <c r="AD216">
        <f ca="1">IF(AD213=$D$204,SUM(OFFSET(AD214,0,-MONTH($D$204)+1):AD214),0)</f>
        <v>0</v>
      </c>
      <c r="AE216">
        <f ca="1">IF(AE213=$D$204,SUM(OFFSET(AE214,0,-MONTH($D$204)+1):AE214),0)</f>
        <v>0</v>
      </c>
      <c r="AF216">
        <f ca="1">IF(AF213=$D$204,SUM(OFFSET(AF214,0,-MONTH($D$204)+1):AF214),0)</f>
        <v>9</v>
      </c>
      <c r="AG216">
        <f ca="1">IF(AG213=$D$204,SUM(OFFSET(AG214,0,-MONTH($D$204)+1):AG214),0)</f>
        <v>0</v>
      </c>
      <c r="AH216">
        <f ca="1">IF(AH213=$D$204,SUM(OFFSET(AH214,0,-MONTH($D$204)+1):AH214),0)</f>
        <v>0</v>
      </c>
      <c r="AI216">
        <f ca="1">IF(AI213=$D$204,SUM(OFFSET(AI214,0,-MONTH($D$204)+1):AI214),0)</f>
        <v>0</v>
      </c>
      <c r="AJ216">
        <f ca="1">IF(AJ213=$D$204,SUM(OFFSET(AJ214,0,-MONTH($D$204)+1):AJ214),0)</f>
        <v>0</v>
      </c>
      <c r="AK216">
        <f ca="1">IF(AK213=$D$204,SUM(OFFSET(AK214,0,-MONTH($D$204)+1):AK214),0)</f>
        <v>0</v>
      </c>
      <c r="AL216">
        <f ca="1">IF(AL213=$D$204,SUM(OFFSET(AL214,0,-MONTH($D$204)+1):AL214),0)</f>
        <v>0</v>
      </c>
      <c r="AM216">
        <f ca="1">IF(AM213=$D$204,SUM(OFFSET(AM214,0,-MONTH($D$204)+1):AM214),0)</f>
        <v>0</v>
      </c>
      <c r="AN216">
        <f ca="1">IF(AN213=$D$204,SUM(OFFSET(AN214,0,-MONTH($D$204)+1):AN214),0)</f>
        <v>0</v>
      </c>
      <c r="AO216">
        <f ca="1">IF(AO213=$D$204,SUM(OFFSET(AO214,0,-MONTH($D$204)+1):AO214),0)</f>
        <v>0</v>
      </c>
      <c r="AP216">
        <f ca="1">IF(AP213=$D$204,SUM(OFFSET(AP214,0,-MONTH($D$204)+1):AP214),0)</f>
        <v>0</v>
      </c>
      <c r="AQ216">
        <f ca="1">IF(AQ213=$D$204,SUM(OFFSET(AQ214,0,-MONTH($D$204)+1):AQ214),0)</f>
        <v>0</v>
      </c>
      <c r="AR216">
        <f ca="1">IF(AR213=$D$204,SUM(OFFSET(AR214,0,-MONTH($D$204)+1):AR214),0)</f>
        <v>0</v>
      </c>
      <c r="AS216">
        <f ca="1">IF(AS213=$D$204,SUM(OFFSET(AS214,0,-MONTH($D$204)+1):AS214),0)</f>
        <v>0</v>
      </c>
      <c r="AT216">
        <f ca="1">IF(AT213=$D$204,SUM(OFFSET(AT214,0,-MONTH($D$204)+1):AT214),0)</f>
        <v>0</v>
      </c>
      <c r="AU216">
        <f ca="1">IF(AU213=$D$204,SUM(OFFSET(AU214,0,-MONTH($D$204)+1):AU214),0)</f>
        <v>0</v>
      </c>
      <c r="AV216">
        <f ca="1">IF(AV213=$D$204,SUM(OFFSET(AV214,0,-MONTH($D$204)+1):AV214),0)</f>
        <v>0</v>
      </c>
      <c r="AW216">
        <f ca="1">IF(AW213=$D$204,SUM(OFFSET(AW214,0,-MONTH($D$204)+1):AW214),0)</f>
        <v>0</v>
      </c>
      <c r="AX216">
        <f ca="1">IF(AX213=$D$204,SUM(OFFSET(AX214,0,-MONTH($D$204)+1):AX214),0)</f>
        <v>0</v>
      </c>
      <c r="AY216">
        <f ca="1">IF(AY213=$D$204,SUM(OFFSET(AY214,0,-MONTH($D$204)+1):AY214),0)</f>
        <v>0</v>
      </c>
      <c r="AZ216">
        <f ca="1">IF(AZ213=$D$204,SUM(OFFSET(AZ214,0,-MONTH($D$204)+1):AZ214),0)</f>
        <v>0</v>
      </c>
      <c r="BA216">
        <f ca="1">IF(BA213=$D$204,SUM(OFFSET(BA214,0,-MONTH($D$204)+1):BA214),0)</f>
        <v>0</v>
      </c>
      <c r="BB216">
        <f ca="1">IF(BB213=$D$204,SUM(OFFSET(BB214,0,-MONTH($D$204)+1):BB214),0)</f>
        <v>0</v>
      </c>
      <c r="BC216">
        <f ca="1">IF(BC213=$D$204,SUM(OFFSET(BC214,0,-MONTH($D$204)+1):BC214),0)</f>
        <v>0</v>
      </c>
      <c r="BD216">
        <f ca="1">IF(BD213=$D$204,SUM(OFFSET(BD214,0,-MONTH($D$204)+1):BD214),0)</f>
        <v>0</v>
      </c>
      <c r="BE216">
        <f ca="1">IF(BE213=$D$204,SUM(OFFSET(BE214,0,-MONTH($D$204)+1):BE214),0)</f>
        <v>0</v>
      </c>
      <c r="BF216">
        <f ca="1">IF(BF213=$D$204,SUM(OFFSET(BF214,0,-MONTH($D$204)+1):BF214),0)</f>
        <v>0</v>
      </c>
      <c r="BG216">
        <f ca="1">IF(BG213=$D$204,SUM(OFFSET(BG214,0,-MONTH($D$204)+1):BG214),0)</f>
        <v>0</v>
      </c>
      <c r="BH216">
        <f ca="1">IF(BH213=$D$204,SUM(OFFSET(BH214,0,-MONTH($D$204)+1):BH214),0)</f>
        <v>0</v>
      </c>
      <c r="BI216">
        <f ca="1">IF(BI213=$D$204,SUM(OFFSET(BI214,0,-MONTH($D$204)+1):BI214),0)</f>
        <v>0</v>
      </c>
      <c r="BJ216">
        <f ca="1">IF(BJ213=$D$204,SUM(OFFSET(BJ214,0,-MONTH($D$204)+1):BJ214),0)</f>
        <v>0</v>
      </c>
      <c r="BK216">
        <f ca="1">IF(BK213=$D$204,SUM(OFFSET(BK214,0,-MONTH($D$204)+1):BK214),0)</f>
        <v>0</v>
      </c>
      <c r="BL216">
        <f ca="1">IF(BL213=$D$204,SUM(OFFSET(BL214,0,-MONTH($D$204)+1):BL214),0)</f>
        <v>0</v>
      </c>
      <c r="BM216">
        <f ca="1">IF(BM213=$D$204,SUM(OFFSET(BM214,0,-MONTH($D$204)+1):BM214),0)</f>
        <v>0</v>
      </c>
      <c r="BN216">
        <f ca="1">IF(BN213=$D$204,SUM(OFFSET(BN214,0,-MONTH($D$204)+1):BN214),0)</f>
        <v>0</v>
      </c>
      <c r="BO216">
        <f ca="1">IF(BO213=$D$204,SUM(OFFSET(BO214,0,-MONTH($D$204)+1):BO214),0)</f>
        <v>0</v>
      </c>
      <c r="BP216">
        <f ca="1">IF(BP213=$D$204,SUM(OFFSET(BP214,0,-MONTH($D$204)+1):BP214),0)</f>
        <v>0</v>
      </c>
      <c r="BQ216">
        <f ca="1">IF(BQ213=$D$204,SUM(OFFSET(BQ214,0,-MONTH($D$204)+1):BQ214),0)</f>
        <v>0</v>
      </c>
      <c r="BR216">
        <f ca="1">IF(BR213=$D$204,SUM(OFFSET(BR214,0,-MONTH($D$204)+1):BR214),0)</f>
        <v>0</v>
      </c>
      <c r="BS216">
        <f ca="1">IF(BS213=$D$204,SUM(OFFSET(BS214,0,-MONTH($D$204)+1):BS214),0)</f>
        <v>0</v>
      </c>
      <c r="BT216">
        <f ca="1">IF(BT213=$D$204,SUM(OFFSET(BT214,0,-MONTH($D$204)+1):BT214),0)</f>
        <v>0</v>
      </c>
      <c r="BU216">
        <f ca="1">IF(BU213=$D$204,SUM(OFFSET(BU214,0,-MONTH($D$204)+1):BU214),0)</f>
        <v>0</v>
      </c>
      <c r="BV216">
        <f ca="1">IF(BV213=$D$204,SUM(OFFSET(BV214,0,-MONTH($D$204)+1):BV214),0)</f>
        <v>0</v>
      </c>
      <c r="BW216">
        <f ca="1">IF(BW213=$D$204,SUM(OFFSET(BW214,0,-MONTH($D$204)+1):BW214),0)</f>
        <v>0</v>
      </c>
      <c r="BX216">
        <f ca="1">IF(BX213=$D$204,SUM(OFFSET(BX214,0,-MONTH($D$204)+1):BX214),0)</f>
        <v>0</v>
      </c>
      <c r="BY216">
        <f ca="1">IF(BY213=$D$204,SUM(OFFSET(BY214,0,-MONTH($D$204)+1):BY214),0)</f>
        <v>0</v>
      </c>
      <c r="BZ216">
        <f ca="1">IF(BZ213=$D$204,SUM(OFFSET(BZ214,0,-MONTH($D$204)+1):BZ214),0)</f>
        <v>0</v>
      </c>
      <c r="CA216">
        <f ca="1">IF(CA213=$D$204,SUM(OFFSET(CA214,0,-MONTH($D$204)+1):CA214),0)</f>
        <v>0</v>
      </c>
      <c r="CB216">
        <f ca="1">IF(CB213=$D$204,SUM(OFFSET(CB214,0,-MONTH($D$204)+1):CB214),0)</f>
        <v>0</v>
      </c>
      <c r="CC216">
        <f ca="1">IF(CC213=$D$204,SUM(OFFSET(CC214,0,-MONTH($D$204)+1):CC214),0)</f>
        <v>0</v>
      </c>
      <c r="CD216">
        <f ca="1">IF(CD213=$D$204,SUM(OFFSET(CD214,0,-MONTH($D$204)+1):CD214),0)</f>
        <v>0</v>
      </c>
      <c r="CE216">
        <f ca="1">IF(CE213=$D$204,SUM(OFFSET(CE214,0,-MONTH($D$204)+1):CE214),0)</f>
        <v>0</v>
      </c>
      <c r="CF216">
        <f ca="1">IF(CF213=$D$204,SUM(OFFSET(CF214,0,-MONTH($D$204)+1):CF214),0)</f>
        <v>0</v>
      </c>
      <c r="CG216">
        <f ca="1">IF(CG213=$D$204,SUM(OFFSET(CG214,0,-MONTH($D$204)+1):CG214),0)</f>
        <v>0</v>
      </c>
      <c r="CH216">
        <f ca="1">IF(CH213=$D$204,SUM(OFFSET(CH214,0,-MONTH($D$204)+1):CH214),0)</f>
        <v>0</v>
      </c>
      <c r="CI216">
        <f ca="1">IF(CI213=$D$204,SUM(OFFSET(CI214,0,-MONTH($D$204)+1):CI214),0)</f>
        <v>0</v>
      </c>
      <c r="CJ216">
        <f ca="1">IF(CJ213=$D$204,SUM(OFFSET(CJ214,0,-MONTH($D$204)+1):CJ214),0)</f>
        <v>0</v>
      </c>
      <c r="CK216">
        <f ca="1">IF(CK213=$D$204,SUM(OFFSET(CK214,0,-MONTH($D$204)+1):CK214),0)</f>
        <v>0</v>
      </c>
      <c r="CL216">
        <f ca="1">IF(CL213=$D$204,SUM(OFFSET(CL214,0,-MONTH($D$204)+1):CL214),0)</f>
        <v>0</v>
      </c>
      <c r="CM216">
        <f ca="1">IF(CM213=$D$204,SUM(OFFSET(CM214,0,-MONTH($D$204)+1):CM214),0)</f>
        <v>0</v>
      </c>
      <c r="CN216">
        <f ca="1">IF(CN213=$D$204,SUM(OFFSET(CN214,0,-MONTH($D$204)+1):CN214),0)</f>
        <v>0</v>
      </c>
      <c r="CO216">
        <f ca="1">IF(CO213=$D$204,SUM(OFFSET(CO214,0,-MONTH($D$204)+1):CO214),0)</f>
        <v>0</v>
      </c>
    </row>
    <row r="217" spans="2:93" x14ac:dyDescent="0.15">
      <c r="C217">
        <v>3</v>
      </c>
      <c r="D217">
        <f ca="1">IF(AND(YEAR(D213)&gt;YEAR($D$203),YEAR(D213)&lt;YEAR($D$204),MONTH(D213)=12),SUM(OFFSET(D214,0,-11):D214),0)</f>
        <v>0</v>
      </c>
      <c r="E217">
        <f ca="1">IF(AND(YEAR(E213)&gt;YEAR($D$203),YEAR(E213)&lt;YEAR($D$204),MONTH(E213)=12),SUM(OFFSET(E214,0,-11):E214),0)</f>
        <v>0</v>
      </c>
      <c r="F217">
        <f ca="1">IF(AND(YEAR(F213)&gt;YEAR($D$203),YEAR(F213)&lt;YEAR($D$204),MONTH(F213)=12),SUM(OFFSET(F214,0,-11):F214),0)</f>
        <v>0</v>
      </c>
      <c r="G217">
        <f ca="1">IF(AND(YEAR(G213)&gt;YEAR($D$203),YEAR(G213)&lt;YEAR($D$204),MONTH(G213)=12),SUM(OFFSET(G214,0,-11):G214),0)</f>
        <v>0</v>
      </c>
      <c r="H217">
        <f ca="1">IF(AND(YEAR(H213)&gt;YEAR($D$203),YEAR(H213)&lt;YEAR($D$204),MONTH(H213)=12),SUM(OFFSET(H214,0,-11):H214),0)</f>
        <v>0</v>
      </c>
      <c r="I217">
        <f ca="1">IF(AND(YEAR(I213)&gt;YEAR($D$203),YEAR(I213)&lt;YEAR($D$204),MONTH(I213)=12),SUM(OFFSET(I214,0,-11):I214),0)</f>
        <v>0</v>
      </c>
      <c r="J217">
        <f ca="1">IF(AND(YEAR(J213)&gt;YEAR($D$203),YEAR(J213)&lt;YEAR($D$204),MONTH(J213)=12),SUM(OFFSET(J214,0,-11):J214),0)</f>
        <v>0</v>
      </c>
      <c r="K217">
        <f ca="1">IF(AND(YEAR(K213)&gt;YEAR($D$203),YEAR(K213)&lt;YEAR($D$204),MONTH(K213)=12),SUM(OFFSET(K214,0,-11):K214),0)</f>
        <v>0</v>
      </c>
      <c r="L217">
        <f ca="1">IF(AND(YEAR(L213)&gt;YEAR($D$203),YEAR(L213)&lt;YEAR($D$204),MONTH(L213)=12),SUM(OFFSET(L214,0,-11):L214),0)</f>
        <v>0</v>
      </c>
      <c r="M217">
        <f ca="1">IF(AND(YEAR(M213)&gt;YEAR($D$203),YEAR(M213)&lt;YEAR($D$204),MONTH(M213)=12),SUM(OFFSET(M214,0,-11):M214),0)</f>
        <v>0</v>
      </c>
      <c r="N217">
        <f ca="1">IF(AND(YEAR(N213)&gt;YEAR($D$203),YEAR(N213)&lt;YEAR($D$204),MONTH(N213)=12),SUM(OFFSET(N214,0,-11):N214),0)</f>
        <v>0</v>
      </c>
      <c r="O217">
        <f ca="1">IF(AND(YEAR(O213)&gt;YEAR($D$203),YEAR(O213)&lt;YEAR($D$204),MONTH(O213)=12),SUM(OFFSET(O214,0,-11):O214),0)</f>
        <v>0</v>
      </c>
      <c r="P217">
        <f ca="1">IF(AND(YEAR(P213)&gt;YEAR($D$203),YEAR(P213)&lt;YEAR($D$204),MONTH(P213)=12),SUM(OFFSET(P214,0,-11):P214),0)</f>
        <v>0</v>
      </c>
      <c r="Q217">
        <f ca="1">IF(AND(YEAR(Q213)&gt;YEAR($D$203),YEAR(Q213)&lt;YEAR($D$204),MONTH(Q213)=12),SUM(OFFSET(Q214,0,-11):Q214),0)</f>
        <v>0</v>
      </c>
      <c r="R217">
        <f ca="1">IF(AND(YEAR(R213)&gt;YEAR($D$203),YEAR(R213)&lt;YEAR($D$204),MONTH(R213)=12),SUM(OFFSET(R214,0,-11):R214),0)</f>
        <v>0</v>
      </c>
      <c r="S217">
        <f ca="1">IF(AND(YEAR(S213)&gt;YEAR($D$203),YEAR(S213)&lt;YEAR($D$204),MONTH(S213)=12),SUM(OFFSET(S214,0,-11):S214),0)</f>
        <v>0</v>
      </c>
      <c r="T217">
        <f ca="1">IF(AND(YEAR(T213)&gt;YEAR($D$203),YEAR(T213)&lt;YEAR($D$204),MONTH(T213)=12),SUM(OFFSET(T214,0,-11):T214),0)</f>
        <v>0</v>
      </c>
      <c r="U217">
        <f ca="1">IF(AND(YEAR(U213)&gt;YEAR($D$203),YEAR(U213)&lt;YEAR($D$204),MONTH(U213)=12),SUM(OFFSET(U214,0,-11):U214),0)</f>
        <v>0</v>
      </c>
      <c r="V217">
        <f ca="1">IF(AND(YEAR(V213)&gt;YEAR($D$203),YEAR(V213)&lt;YEAR($D$204),MONTH(V213)=12),SUM(OFFSET(V214,0,-11):V214),0)</f>
        <v>0</v>
      </c>
      <c r="W217">
        <f ca="1">IF(AND(YEAR(W213)&gt;YEAR($D$203),YEAR(W213)&lt;YEAR($D$204),MONTH(W213)=12),SUM(OFFSET(W214,0,-11):W214),0)</f>
        <v>12</v>
      </c>
      <c r="X217">
        <f ca="1">IF(AND(YEAR(X213)&gt;YEAR($D$203),YEAR(X213)&lt;YEAR($D$204),MONTH(X213)=12),SUM(OFFSET(X214,0,-11):X214),0)</f>
        <v>0</v>
      </c>
      <c r="Y217">
        <f ca="1">IF(AND(YEAR(Y213)&gt;YEAR($D$203),YEAR(Y213)&lt;YEAR($D$204),MONTH(Y213)=12),SUM(OFFSET(Y214,0,-11):Y214),0)</f>
        <v>0</v>
      </c>
      <c r="Z217">
        <f ca="1">IF(AND(YEAR(Z213)&gt;YEAR($D$203),YEAR(Z213)&lt;YEAR($D$204),MONTH(Z213)=12),SUM(OFFSET(Z214,0,-11):Z214),0)</f>
        <v>0</v>
      </c>
      <c r="AA217">
        <f ca="1">IF(AND(YEAR(AA213)&gt;YEAR($D$203),YEAR(AA213)&lt;YEAR($D$204),MONTH(AA213)=12),SUM(OFFSET(AA214,0,-11):AA214),0)</f>
        <v>0</v>
      </c>
      <c r="AB217">
        <f ca="1">IF(AND(YEAR(AB213)&gt;YEAR($D$203),YEAR(AB213)&lt;YEAR($D$204),MONTH(AB213)=12),SUM(OFFSET(AB214,0,-11):AB214),0)</f>
        <v>0</v>
      </c>
      <c r="AC217">
        <f ca="1">IF(AND(YEAR(AC213)&gt;YEAR($D$203),YEAR(AC213)&lt;YEAR($D$204),MONTH(AC213)=12),SUM(OFFSET(AC214,0,-11):AC214),0)</f>
        <v>0</v>
      </c>
      <c r="AD217">
        <f ca="1">IF(AND(YEAR(AD213)&gt;YEAR($D$203),YEAR(AD213)&lt;YEAR($D$204),MONTH(AD213)=12),SUM(OFFSET(AD214,0,-11):AD214),0)</f>
        <v>0</v>
      </c>
      <c r="AE217">
        <f ca="1">IF(AND(YEAR(AE213)&gt;YEAR($D$203),YEAR(AE213)&lt;YEAR($D$204),MONTH(AE213)=12),SUM(OFFSET(AE214,0,-11):AE214),0)</f>
        <v>0</v>
      </c>
      <c r="AF217">
        <f ca="1">IF(AND(YEAR(AF213)&gt;YEAR($D$203),YEAR(AF213)&lt;YEAR($D$204),MONTH(AF213)=12),SUM(OFFSET(AF214,0,-11):AF214),0)</f>
        <v>0</v>
      </c>
      <c r="AG217">
        <f ca="1">IF(AND(YEAR(AG213)&gt;YEAR($D$203),YEAR(AG213)&lt;YEAR($D$204),MONTH(AG213)=12),SUM(OFFSET(AG214,0,-11):AG214),0)</f>
        <v>0</v>
      </c>
      <c r="AH217">
        <f ca="1">IF(AND(YEAR(AH213)&gt;YEAR($D$203),YEAR(AH213)&lt;YEAR($D$204),MONTH(AH213)=12),SUM(OFFSET(AH214,0,-11):AH214),0)</f>
        <v>0</v>
      </c>
      <c r="AI217">
        <f ca="1">IF(AND(YEAR(AI213)&gt;YEAR($D$203),YEAR(AI213)&lt;YEAR($D$204),MONTH(AI213)=12),SUM(OFFSET(AI214,0,-11):AI214),0)</f>
        <v>0</v>
      </c>
      <c r="AJ217">
        <f ca="1">IF(AND(YEAR(AJ213)&gt;YEAR($D$203),YEAR(AJ213)&lt;YEAR($D$204),MONTH(AJ213)=12),SUM(OFFSET(AJ214,0,-11):AJ214),0)</f>
        <v>0</v>
      </c>
      <c r="AK217">
        <f ca="1">IF(AND(YEAR(AK213)&gt;YEAR($D$203),YEAR(AK213)&lt;YEAR($D$204),MONTH(AK213)=12),SUM(OFFSET(AK214,0,-11):AK214),0)</f>
        <v>0</v>
      </c>
      <c r="AL217">
        <f ca="1">IF(AND(YEAR(AL213)&gt;YEAR($D$203),YEAR(AL213)&lt;YEAR($D$204),MONTH(AL213)=12),SUM(OFFSET(AL214,0,-11):AL214),0)</f>
        <v>0</v>
      </c>
      <c r="AM217">
        <f ca="1">IF(AND(YEAR(AM213)&gt;YEAR($D$203),YEAR(AM213)&lt;YEAR($D$204),MONTH(AM213)=12),SUM(OFFSET(AM214,0,-11):AM214),0)</f>
        <v>0</v>
      </c>
      <c r="AN217">
        <f ca="1">IF(AND(YEAR(AN213)&gt;YEAR($D$203),YEAR(AN213)&lt;YEAR($D$204),MONTH(AN213)=12),SUM(OFFSET(AN214,0,-11):AN214),0)</f>
        <v>0</v>
      </c>
      <c r="AO217">
        <f ca="1">IF(AND(YEAR(AO213)&gt;YEAR($D$203),YEAR(AO213)&lt;YEAR($D$204),MONTH(AO213)=12),SUM(OFFSET(AO214,0,-11):AO214),0)</f>
        <v>0</v>
      </c>
      <c r="AP217">
        <f ca="1">IF(AND(YEAR(AP213)&gt;YEAR($D$203),YEAR(AP213)&lt;YEAR($D$204),MONTH(AP213)=12),SUM(OFFSET(AP214,0,-11):AP214),0)</f>
        <v>0</v>
      </c>
      <c r="AQ217">
        <f ca="1">IF(AND(YEAR(AQ213)&gt;YEAR($D$203),YEAR(AQ213)&lt;YEAR($D$204),MONTH(AQ213)=12),SUM(OFFSET(AQ214,0,-11):AQ214),0)</f>
        <v>0</v>
      </c>
      <c r="AR217">
        <f ca="1">IF(AND(YEAR(AR213)&gt;YEAR($D$203),YEAR(AR213)&lt;YEAR($D$204),MONTH(AR213)=12),SUM(OFFSET(AR214,0,-11):AR214),0)</f>
        <v>0</v>
      </c>
      <c r="AS217">
        <f ca="1">IF(AND(YEAR(AS213)&gt;YEAR($D$203),YEAR(AS213)&lt;YEAR($D$204),MONTH(AS213)=12),SUM(OFFSET(AS214,0,-11):AS214),0)</f>
        <v>0</v>
      </c>
      <c r="AT217">
        <f ca="1">IF(AND(YEAR(AT213)&gt;YEAR($D$203),YEAR(AT213)&lt;YEAR($D$204),MONTH(AT213)=12),SUM(OFFSET(AT214,0,-11):AT214),0)</f>
        <v>0</v>
      </c>
      <c r="AU217">
        <f ca="1">IF(AND(YEAR(AU213)&gt;YEAR($D$203),YEAR(AU213)&lt;YEAR($D$204),MONTH(AU213)=12),SUM(OFFSET(AU214,0,-11):AU214),0)</f>
        <v>0</v>
      </c>
      <c r="AV217">
        <f ca="1">IF(AND(YEAR(AV213)&gt;YEAR($D$203),YEAR(AV213)&lt;YEAR($D$204),MONTH(AV213)=12),SUM(OFFSET(AV214,0,-11):AV214),0)</f>
        <v>0</v>
      </c>
      <c r="AW217">
        <f ca="1">IF(AND(YEAR(AW213)&gt;YEAR($D$203),YEAR(AW213)&lt;YEAR($D$204),MONTH(AW213)=12),SUM(OFFSET(AW214,0,-11):AW214),0)</f>
        <v>0</v>
      </c>
      <c r="AX217">
        <f ca="1">IF(AND(YEAR(AX213)&gt;YEAR($D$203),YEAR(AX213)&lt;YEAR($D$204),MONTH(AX213)=12),SUM(OFFSET(AX214,0,-11):AX214),0)</f>
        <v>0</v>
      </c>
      <c r="AY217">
        <f ca="1">IF(AND(YEAR(AY213)&gt;YEAR($D$203),YEAR(AY213)&lt;YEAR($D$204),MONTH(AY213)=12),SUM(OFFSET(AY214,0,-11):AY214),0)</f>
        <v>0</v>
      </c>
      <c r="AZ217">
        <f ca="1">IF(AND(YEAR(AZ213)&gt;YEAR($D$203),YEAR(AZ213)&lt;YEAR($D$204),MONTH(AZ213)=12),SUM(OFFSET(AZ214,0,-11):AZ214),0)</f>
        <v>0</v>
      </c>
      <c r="BA217">
        <f ca="1">IF(AND(YEAR(BA213)&gt;YEAR($D$203),YEAR(BA213)&lt;YEAR($D$204),MONTH(BA213)=12),SUM(OFFSET(BA214,0,-11):BA214),0)</f>
        <v>0</v>
      </c>
      <c r="BB217">
        <f ca="1">IF(AND(YEAR(BB213)&gt;YEAR($D$203),YEAR(BB213)&lt;YEAR($D$204),MONTH(BB213)=12),SUM(OFFSET(BB214,0,-11):BB214),0)</f>
        <v>0</v>
      </c>
      <c r="BC217">
        <f ca="1">IF(AND(YEAR(BC213)&gt;YEAR($D$203),YEAR(BC213)&lt;YEAR($D$204),MONTH(BC213)=12),SUM(OFFSET(BC214,0,-11):BC214),0)</f>
        <v>0</v>
      </c>
      <c r="BD217">
        <f ca="1">IF(AND(YEAR(BD213)&gt;YEAR($D$203),YEAR(BD213)&lt;YEAR($D$204),MONTH(BD213)=12),SUM(OFFSET(BD214,0,-11):BD214),0)</f>
        <v>0</v>
      </c>
      <c r="BE217">
        <f ca="1">IF(AND(YEAR(BE213)&gt;YEAR($D$203),YEAR(BE213)&lt;YEAR($D$204),MONTH(BE213)=12),SUM(OFFSET(BE214,0,-11):BE214),0)</f>
        <v>0</v>
      </c>
      <c r="BF217">
        <f ca="1">IF(AND(YEAR(BF213)&gt;YEAR($D$203),YEAR(BF213)&lt;YEAR($D$204),MONTH(BF213)=12),SUM(OFFSET(BF214,0,-11):BF214),0)</f>
        <v>0</v>
      </c>
      <c r="BG217">
        <f ca="1">IF(AND(YEAR(BG213)&gt;YEAR($D$203),YEAR(BG213)&lt;YEAR($D$204),MONTH(BG213)=12),SUM(OFFSET(BG214,0,-11):BG214),0)</f>
        <v>0</v>
      </c>
      <c r="BH217">
        <f ca="1">IF(AND(YEAR(BH213)&gt;YEAR($D$203),YEAR(BH213)&lt;YEAR($D$204),MONTH(BH213)=12),SUM(OFFSET(BH214,0,-11):BH214),0)</f>
        <v>0</v>
      </c>
      <c r="BI217">
        <f ca="1">IF(AND(YEAR(BI213)&gt;YEAR($D$203),YEAR(BI213)&lt;YEAR($D$204),MONTH(BI213)=12),SUM(OFFSET(BI214,0,-11):BI214),0)</f>
        <v>0</v>
      </c>
      <c r="BJ217">
        <f ca="1">IF(AND(YEAR(BJ213)&gt;YEAR($D$203),YEAR(BJ213)&lt;YEAR($D$204),MONTH(BJ213)=12),SUM(OFFSET(BJ214,0,-11):BJ214),0)</f>
        <v>0</v>
      </c>
      <c r="BK217">
        <f ca="1">IF(AND(YEAR(BK213)&gt;YEAR($D$203),YEAR(BK213)&lt;YEAR($D$204),MONTH(BK213)=12),SUM(OFFSET(BK214,0,-11):BK214),0)</f>
        <v>0</v>
      </c>
      <c r="BL217">
        <f ca="1">IF(AND(YEAR(BL213)&gt;YEAR($D$203),YEAR(BL213)&lt;YEAR($D$204),MONTH(BL213)=12),SUM(OFFSET(BL214,0,-11):BL214),0)</f>
        <v>0</v>
      </c>
      <c r="BM217">
        <f ca="1">IF(AND(YEAR(BM213)&gt;YEAR($D$203),YEAR(BM213)&lt;YEAR($D$204),MONTH(BM213)=12),SUM(OFFSET(BM214,0,-11):BM214),0)</f>
        <v>0</v>
      </c>
      <c r="BN217">
        <f ca="1">IF(AND(YEAR(BN213)&gt;YEAR($D$203),YEAR(BN213)&lt;YEAR($D$204),MONTH(BN213)=12),SUM(OFFSET(BN214,0,-11):BN214),0)</f>
        <v>0</v>
      </c>
      <c r="BO217">
        <f ca="1">IF(AND(YEAR(BO213)&gt;YEAR($D$203),YEAR(BO213)&lt;YEAR($D$204),MONTH(BO213)=12),SUM(OFFSET(BO214,0,-11):BO214),0)</f>
        <v>0</v>
      </c>
      <c r="BP217">
        <f ca="1">IF(AND(YEAR(BP213)&gt;YEAR($D$203),YEAR(BP213)&lt;YEAR($D$204),MONTH(BP213)=12),SUM(OFFSET(BP214,0,-11):BP214),0)</f>
        <v>0</v>
      </c>
      <c r="BQ217">
        <f ca="1">IF(AND(YEAR(BQ213)&gt;YEAR($D$203),YEAR(BQ213)&lt;YEAR($D$204),MONTH(BQ213)=12),SUM(OFFSET(BQ214,0,-11):BQ214),0)</f>
        <v>0</v>
      </c>
      <c r="BR217">
        <f ca="1">IF(AND(YEAR(BR213)&gt;YEAR($D$203),YEAR(BR213)&lt;YEAR($D$204),MONTH(BR213)=12),SUM(OFFSET(BR214,0,-11):BR214),0)</f>
        <v>0</v>
      </c>
      <c r="BS217">
        <f ca="1">IF(AND(YEAR(BS213)&gt;YEAR($D$203),YEAR(BS213)&lt;YEAR($D$204),MONTH(BS213)=12),SUM(OFFSET(BS214,0,-11):BS214),0)</f>
        <v>0</v>
      </c>
      <c r="BT217">
        <f ca="1">IF(AND(YEAR(BT213)&gt;YEAR($D$203),YEAR(BT213)&lt;YEAR($D$204),MONTH(BT213)=12),SUM(OFFSET(BT214,0,-11):BT214),0)</f>
        <v>0</v>
      </c>
      <c r="BU217">
        <f ca="1">IF(AND(YEAR(BU213)&gt;YEAR($D$203),YEAR(BU213)&lt;YEAR($D$204),MONTH(BU213)=12),SUM(OFFSET(BU214,0,-11):BU214),0)</f>
        <v>0</v>
      </c>
      <c r="BV217">
        <f ca="1">IF(AND(YEAR(BV213)&gt;YEAR($D$203),YEAR(BV213)&lt;YEAR($D$204),MONTH(BV213)=12),SUM(OFFSET(BV214,0,-11):BV214),0)</f>
        <v>0</v>
      </c>
      <c r="BW217">
        <f ca="1">IF(AND(YEAR(BW213)&gt;YEAR($D$203),YEAR(BW213)&lt;YEAR($D$204),MONTH(BW213)=12),SUM(OFFSET(BW214,0,-11):BW214),0)</f>
        <v>0</v>
      </c>
      <c r="BX217">
        <f ca="1">IF(AND(YEAR(BX213)&gt;YEAR($D$203),YEAR(BX213)&lt;YEAR($D$204),MONTH(BX213)=12),SUM(OFFSET(BX214,0,-11):BX214),0)</f>
        <v>0</v>
      </c>
      <c r="BY217">
        <f ca="1">IF(AND(YEAR(BY213)&gt;YEAR($D$203),YEAR(BY213)&lt;YEAR($D$204),MONTH(BY213)=12),SUM(OFFSET(BY214,0,-11):BY214),0)</f>
        <v>0</v>
      </c>
      <c r="BZ217">
        <f ca="1">IF(AND(YEAR(BZ213)&gt;YEAR($D$203),YEAR(BZ213)&lt;YEAR($D$204),MONTH(BZ213)=12),SUM(OFFSET(BZ214,0,-11):BZ214),0)</f>
        <v>0</v>
      </c>
      <c r="CA217">
        <f ca="1">IF(AND(YEAR(CA213)&gt;YEAR($D$203),YEAR(CA213)&lt;YEAR($D$204),MONTH(CA213)=12),SUM(OFFSET(CA214,0,-11):CA214),0)</f>
        <v>0</v>
      </c>
      <c r="CB217">
        <f ca="1">IF(AND(YEAR(CB213)&gt;YEAR($D$203),YEAR(CB213)&lt;YEAR($D$204),MONTH(CB213)=12),SUM(OFFSET(CB214,0,-11):CB214),0)</f>
        <v>0</v>
      </c>
      <c r="CC217">
        <f ca="1">IF(AND(YEAR(CC213)&gt;YEAR($D$203),YEAR(CC213)&lt;YEAR($D$204),MONTH(CC213)=12),SUM(OFFSET(CC214,0,-11):CC214),0)</f>
        <v>0</v>
      </c>
      <c r="CD217">
        <f ca="1">IF(AND(YEAR(CD213)&gt;YEAR($D$203),YEAR(CD213)&lt;YEAR($D$204),MONTH(CD213)=12),SUM(OFFSET(CD214,0,-11):CD214),0)</f>
        <v>0</v>
      </c>
      <c r="CE217">
        <f ca="1">IF(AND(YEAR(CE213)&gt;YEAR($D$203),YEAR(CE213)&lt;YEAR($D$204),MONTH(CE213)=12),SUM(OFFSET(CE214,0,-11):CE214),0)</f>
        <v>0</v>
      </c>
      <c r="CF217">
        <f ca="1">IF(AND(YEAR(CF213)&gt;YEAR($D$203),YEAR(CF213)&lt;YEAR($D$204),MONTH(CF213)=12),SUM(OFFSET(CF214,0,-11):CF214),0)</f>
        <v>0</v>
      </c>
      <c r="CG217">
        <f ca="1">IF(AND(YEAR(CG213)&gt;YEAR($D$203),YEAR(CG213)&lt;YEAR($D$204),MONTH(CG213)=12),SUM(OFFSET(CG214,0,-11):CG214),0)</f>
        <v>0</v>
      </c>
      <c r="CH217">
        <f ca="1">IF(AND(YEAR(CH213)&gt;YEAR($D$203),YEAR(CH213)&lt;YEAR($D$204),MONTH(CH213)=12),SUM(OFFSET(CH214,0,-11):CH214),0)</f>
        <v>0</v>
      </c>
      <c r="CI217">
        <f ca="1">IF(AND(YEAR(CI213)&gt;YEAR($D$203),YEAR(CI213)&lt;YEAR($D$204),MONTH(CI213)=12),SUM(OFFSET(CI214,0,-11):CI214),0)</f>
        <v>0</v>
      </c>
      <c r="CJ217">
        <f ca="1">IF(AND(YEAR(CJ213)&gt;YEAR($D$203),YEAR(CJ213)&lt;YEAR($D$204),MONTH(CJ213)=12),SUM(OFFSET(CJ214,0,-11):CJ214),0)</f>
        <v>0</v>
      </c>
      <c r="CK217">
        <f ca="1">IF(AND(YEAR(CK213)&gt;YEAR($D$203),YEAR(CK213)&lt;YEAR($D$204),MONTH(CK213)=12),SUM(OFFSET(CK214,0,-11):CK214),0)</f>
        <v>0</v>
      </c>
      <c r="CL217">
        <f ca="1">IF(AND(YEAR(CL213)&gt;YEAR($D$203),YEAR(CL213)&lt;YEAR($D$204),MONTH(CL213)=12),SUM(OFFSET(CL214,0,-11):CL214),0)</f>
        <v>0</v>
      </c>
      <c r="CM217">
        <f ca="1">IF(AND(YEAR(CM213)&gt;YEAR($D$203),YEAR(CM213)&lt;YEAR($D$204),MONTH(CM213)=12),SUM(OFFSET(CM214,0,-11):CM214),0)</f>
        <v>0</v>
      </c>
      <c r="CN217">
        <f ca="1">IF(AND(YEAR(CN213)&gt;YEAR($D$203),YEAR(CN213)&lt;YEAR($D$204),MONTH(CN213)=12),SUM(OFFSET(CN214,0,-11):CN214),0)</f>
        <v>0</v>
      </c>
      <c r="CO217">
        <f ca="1">IF(AND(YEAR(CO213)&gt;YEAR($D$203),YEAR(CO213)&lt;YEAR($D$204),MONTH(CO213)=12),SUM(OFFSET(CO214,0,-11):CO214),0)</f>
        <v>0</v>
      </c>
    </row>
    <row r="219" spans="2:93" x14ac:dyDescent="0.15">
      <c r="B219" t="s">
        <v>152</v>
      </c>
      <c r="C219" s="2" t="s">
        <v>183</v>
      </c>
      <c r="D219" s="113">
        <f>D206</f>
        <v>42125</v>
      </c>
      <c r="E219" s="113">
        <f>EDATE(D219,1)</f>
        <v>42156</v>
      </c>
      <c r="F219" s="113">
        <f t="shared" ref="F219" si="2897">EDATE(E219,1)</f>
        <v>42186</v>
      </c>
      <c r="G219" s="113">
        <f t="shared" ref="G219" si="2898">EDATE(F219,1)</f>
        <v>42217</v>
      </c>
      <c r="H219" s="113">
        <f t="shared" ref="H219" si="2899">EDATE(G219,1)</f>
        <v>42248</v>
      </c>
      <c r="I219" s="113">
        <f t="shared" ref="I219" si="2900">EDATE(H219,1)</f>
        <v>42278</v>
      </c>
      <c r="J219" s="113">
        <f t="shared" ref="J219" si="2901">EDATE(I219,1)</f>
        <v>42309</v>
      </c>
      <c r="K219" s="113">
        <f t="shared" ref="K219" si="2902">EDATE(J219,1)</f>
        <v>42339</v>
      </c>
      <c r="L219" s="113">
        <f t="shared" ref="L219" si="2903">EDATE(K219,1)</f>
        <v>42370</v>
      </c>
      <c r="M219" s="113">
        <f t="shared" ref="M219" si="2904">EDATE(L219,1)</f>
        <v>42401</v>
      </c>
      <c r="N219" s="113">
        <f t="shared" ref="N219" si="2905">EDATE(M219,1)</f>
        <v>42430</v>
      </c>
      <c r="O219" s="113">
        <f t="shared" ref="O219" si="2906">EDATE(N219,1)</f>
        <v>42461</v>
      </c>
      <c r="P219" s="113">
        <f t="shared" ref="P219" si="2907">EDATE(O219,1)</f>
        <v>42491</v>
      </c>
      <c r="Q219" s="113">
        <f t="shared" ref="Q219" si="2908">EDATE(P219,1)</f>
        <v>42522</v>
      </c>
      <c r="R219" s="113">
        <f t="shared" ref="R219" si="2909">EDATE(Q219,1)</f>
        <v>42552</v>
      </c>
      <c r="S219" s="113">
        <f t="shared" ref="S219" si="2910">EDATE(R219,1)</f>
        <v>42583</v>
      </c>
      <c r="T219" s="113">
        <f t="shared" ref="T219" si="2911">EDATE(S219,1)</f>
        <v>42614</v>
      </c>
      <c r="U219" s="113">
        <f t="shared" ref="U219" si="2912">EDATE(T219,1)</f>
        <v>42644</v>
      </c>
      <c r="V219" s="113">
        <f t="shared" ref="V219" si="2913">EDATE(U219,1)</f>
        <v>42675</v>
      </c>
      <c r="W219" s="113">
        <f t="shared" ref="W219" si="2914">EDATE(V219,1)</f>
        <v>42705</v>
      </c>
      <c r="X219" s="113">
        <f t="shared" ref="X219" si="2915">EDATE(W219,1)</f>
        <v>42736</v>
      </c>
      <c r="Y219" s="113">
        <f t="shared" ref="Y219" si="2916">EDATE(X219,1)</f>
        <v>42767</v>
      </c>
      <c r="Z219" s="113">
        <f t="shared" ref="Z219" si="2917">EDATE(Y219,1)</f>
        <v>42795</v>
      </c>
      <c r="AA219" s="113">
        <f t="shared" ref="AA219" si="2918">EDATE(Z219,1)</f>
        <v>42826</v>
      </c>
      <c r="AB219" s="113">
        <f t="shared" ref="AB219" si="2919">EDATE(AA219,1)</f>
        <v>42856</v>
      </c>
      <c r="AC219" s="113">
        <f t="shared" ref="AC219" si="2920">EDATE(AB219,1)</f>
        <v>42887</v>
      </c>
      <c r="AD219" s="113">
        <f t="shared" ref="AD219" si="2921">EDATE(AC219,1)</f>
        <v>42917</v>
      </c>
      <c r="AE219" s="113">
        <f t="shared" ref="AE219" si="2922">EDATE(AD219,1)</f>
        <v>42948</v>
      </c>
      <c r="AF219" s="113">
        <f t="shared" ref="AF219" si="2923">EDATE(AE219,1)</f>
        <v>42979</v>
      </c>
      <c r="AG219" s="113">
        <f t="shared" ref="AG219" si="2924">EDATE(AF219,1)</f>
        <v>43009</v>
      </c>
      <c r="AH219" s="113">
        <f t="shared" ref="AH219" si="2925">EDATE(AG219,1)</f>
        <v>43040</v>
      </c>
      <c r="AI219" s="113">
        <f t="shared" ref="AI219" si="2926">EDATE(AH219,1)</f>
        <v>43070</v>
      </c>
      <c r="AJ219" s="113">
        <f t="shared" ref="AJ219" si="2927">EDATE(AI219,1)</f>
        <v>43101</v>
      </c>
      <c r="AK219" s="113">
        <f t="shared" ref="AK219" si="2928">EDATE(AJ219,1)</f>
        <v>43132</v>
      </c>
      <c r="AL219" s="113">
        <f t="shared" ref="AL219" si="2929">EDATE(AK219,1)</f>
        <v>43160</v>
      </c>
      <c r="AM219" s="113">
        <f t="shared" ref="AM219" si="2930">EDATE(AL219,1)</f>
        <v>43191</v>
      </c>
      <c r="AN219" s="113">
        <f t="shared" ref="AN219" si="2931">EDATE(AM219,1)</f>
        <v>43221</v>
      </c>
      <c r="AO219" s="113">
        <f t="shared" ref="AO219" si="2932">EDATE(AN219,1)</f>
        <v>43252</v>
      </c>
      <c r="AP219" s="113">
        <f t="shared" ref="AP219" si="2933">EDATE(AO219,1)</f>
        <v>43282</v>
      </c>
      <c r="AQ219" s="113">
        <f t="shared" ref="AQ219" si="2934">EDATE(AP219,1)</f>
        <v>43313</v>
      </c>
      <c r="AR219" s="113">
        <f t="shared" ref="AR219" si="2935">EDATE(AQ219,1)</f>
        <v>43344</v>
      </c>
      <c r="AS219" s="113">
        <f t="shared" ref="AS219" si="2936">EDATE(AR219,1)</f>
        <v>43374</v>
      </c>
      <c r="AT219" s="113">
        <f t="shared" ref="AT219" si="2937">EDATE(AS219,1)</f>
        <v>43405</v>
      </c>
      <c r="AU219" s="113">
        <f t="shared" ref="AU219" si="2938">EDATE(AT219,1)</f>
        <v>43435</v>
      </c>
      <c r="AV219" s="113">
        <f t="shared" ref="AV219" si="2939">EDATE(AU219,1)</f>
        <v>43466</v>
      </c>
      <c r="AW219" s="113">
        <f t="shared" ref="AW219" si="2940">EDATE(AV219,1)</f>
        <v>43497</v>
      </c>
      <c r="AX219" s="113">
        <f t="shared" ref="AX219" si="2941">EDATE(AW219,1)</f>
        <v>43525</v>
      </c>
      <c r="AY219" s="113">
        <f t="shared" ref="AY219" si="2942">EDATE(AX219,1)</f>
        <v>43556</v>
      </c>
      <c r="AZ219" s="113">
        <f t="shared" ref="AZ219" si="2943">EDATE(AY219,1)</f>
        <v>43586</v>
      </c>
      <c r="BA219" s="113">
        <f t="shared" ref="BA219" si="2944">EDATE(AZ219,1)</f>
        <v>43617</v>
      </c>
      <c r="BB219" s="113">
        <f t="shared" ref="BB219" si="2945">EDATE(BA219,1)</f>
        <v>43647</v>
      </c>
      <c r="BC219" s="113">
        <f t="shared" ref="BC219" si="2946">EDATE(BB219,1)</f>
        <v>43678</v>
      </c>
      <c r="BD219" s="113">
        <f t="shared" ref="BD219" si="2947">EDATE(BC219,1)</f>
        <v>43709</v>
      </c>
      <c r="BE219" s="113">
        <f t="shared" ref="BE219" si="2948">EDATE(BD219,1)</f>
        <v>43739</v>
      </c>
      <c r="BF219" s="113">
        <f t="shared" ref="BF219" si="2949">EDATE(BE219,1)</f>
        <v>43770</v>
      </c>
      <c r="BG219" s="113">
        <f t="shared" ref="BG219" si="2950">EDATE(BF219,1)</f>
        <v>43800</v>
      </c>
      <c r="BH219" s="113">
        <f t="shared" ref="BH219" si="2951">EDATE(BG219,1)</f>
        <v>43831</v>
      </c>
      <c r="BI219" s="113">
        <f t="shared" ref="BI219" si="2952">EDATE(BH219,1)</f>
        <v>43862</v>
      </c>
      <c r="BJ219" s="113">
        <f t="shared" ref="BJ219" si="2953">EDATE(BI219,1)</f>
        <v>43891</v>
      </c>
      <c r="BK219" s="113">
        <f t="shared" ref="BK219" si="2954">EDATE(BJ219,1)</f>
        <v>43922</v>
      </c>
      <c r="BL219" s="113">
        <f t="shared" ref="BL219" si="2955">EDATE(BK219,1)</f>
        <v>43952</v>
      </c>
      <c r="BM219" s="113">
        <f t="shared" ref="BM219" si="2956">EDATE(BL219,1)</f>
        <v>43983</v>
      </c>
      <c r="BN219" s="113">
        <f t="shared" ref="BN219" si="2957">EDATE(BM219,1)</f>
        <v>44013</v>
      </c>
      <c r="BO219" s="113">
        <f t="shared" ref="BO219" si="2958">EDATE(BN219,1)</f>
        <v>44044</v>
      </c>
      <c r="BP219" s="113">
        <f t="shared" ref="BP219" si="2959">EDATE(BO219,1)</f>
        <v>44075</v>
      </c>
      <c r="BQ219" s="113">
        <f t="shared" ref="BQ219" si="2960">EDATE(BP219,1)</f>
        <v>44105</v>
      </c>
      <c r="BR219" s="113">
        <f t="shared" ref="BR219" si="2961">EDATE(BQ219,1)</f>
        <v>44136</v>
      </c>
      <c r="BS219" s="113">
        <f t="shared" ref="BS219" si="2962">EDATE(BR219,1)</f>
        <v>44166</v>
      </c>
      <c r="BT219" s="113">
        <f t="shared" ref="BT219" si="2963">EDATE(BS219,1)</f>
        <v>44197</v>
      </c>
      <c r="BU219" s="113">
        <f t="shared" ref="BU219" si="2964">EDATE(BT219,1)</f>
        <v>44228</v>
      </c>
      <c r="BV219" s="113">
        <f t="shared" ref="BV219" si="2965">EDATE(BU219,1)</f>
        <v>44256</v>
      </c>
      <c r="BW219" s="113">
        <f t="shared" ref="BW219" si="2966">EDATE(BV219,1)</f>
        <v>44287</v>
      </c>
      <c r="BX219" s="113">
        <f t="shared" ref="BX219" si="2967">EDATE(BW219,1)</f>
        <v>44317</v>
      </c>
      <c r="BY219" s="113">
        <f t="shared" ref="BY219" si="2968">EDATE(BX219,1)</f>
        <v>44348</v>
      </c>
      <c r="BZ219" s="113">
        <f t="shared" ref="BZ219" si="2969">EDATE(BY219,1)</f>
        <v>44378</v>
      </c>
      <c r="CA219" s="113">
        <f t="shared" ref="CA219" si="2970">EDATE(BZ219,1)</f>
        <v>44409</v>
      </c>
      <c r="CB219" s="113">
        <f t="shared" ref="CB219" si="2971">EDATE(CA219,1)</f>
        <v>44440</v>
      </c>
      <c r="CC219" s="113">
        <f t="shared" ref="CC219" si="2972">EDATE(CB219,1)</f>
        <v>44470</v>
      </c>
      <c r="CD219" s="113">
        <f t="shared" ref="CD219" si="2973">EDATE(CC219,1)</f>
        <v>44501</v>
      </c>
      <c r="CE219" s="113">
        <f t="shared" ref="CE219" si="2974">EDATE(CD219,1)</f>
        <v>44531</v>
      </c>
      <c r="CF219" s="113">
        <f t="shared" ref="CF219" si="2975">EDATE(CE219,1)</f>
        <v>44562</v>
      </c>
      <c r="CG219" s="113">
        <f t="shared" ref="CG219" si="2976">EDATE(CF219,1)</f>
        <v>44593</v>
      </c>
      <c r="CH219" s="113">
        <f t="shared" ref="CH219" si="2977">EDATE(CG219,1)</f>
        <v>44621</v>
      </c>
      <c r="CI219" s="113">
        <f t="shared" ref="CI219" si="2978">EDATE(CH219,1)</f>
        <v>44652</v>
      </c>
      <c r="CJ219" s="113">
        <f t="shared" ref="CJ219" si="2979">EDATE(CI219,1)</f>
        <v>44682</v>
      </c>
      <c r="CK219" s="113">
        <f t="shared" ref="CK219" si="2980">EDATE(CJ219,1)</f>
        <v>44713</v>
      </c>
      <c r="CL219" s="113">
        <f t="shared" ref="CL219" si="2981">EDATE(CK219,1)</f>
        <v>44743</v>
      </c>
      <c r="CM219" s="113">
        <f t="shared" ref="CM219" si="2982">EDATE(CL219,1)</f>
        <v>44774</v>
      </c>
      <c r="CN219" s="113">
        <f t="shared" ref="CN219" si="2983">EDATE(CM219,1)</f>
        <v>44805</v>
      </c>
      <c r="CO219" s="113">
        <f t="shared" ref="CO219" si="2984">EDATE(CN219,1)</f>
        <v>44835</v>
      </c>
    </row>
    <row r="220" spans="2:93" x14ac:dyDescent="0.15">
      <c r="C220" t="s">
        <v>33</v>
      </c>
      <c r="D220" s="60">
        <f ca="1">IF(D219&gt;$D$204,0,SUM(D215:D217)*$D$205)</f>
        <v>0</v>
      </c>
      <c r="E220" s="60">
        <f t="shared" ref="E220:M220" ca="1" si="2985">IF(E219&gt;$D$204,0,SUM(E215:E217)*$D$205)</f>
        <v>0</v>
      </c>
      <c r="F220" s="60">
        <f t="shared" ca="1" si="2985"/>
        <v>0</v>
      </c>
      <c r="G220" s="60">
        <f t="shared" ca="1" si="2985"/>
        <v>0</v>
      </c>
      <c r="H220" s="60">
        <f t="shared" ca="1" si="2985"/>
        <v>0</v>
      </c>
      <c r="I220" s="60">
        <f t="shared" ca="1" si="2985"/>
        <v>0</v>
      </c>
      <c r="J220" s="60">
        <f t="shared" ca="1" si="2985"/>
        <v>0</v>
      </c>
      <c r="K220" s="60">
        <f t="shared" ca="1" si="2985"/>
        <v>2</v>
      </c>
      <c r="L220" s="60">
        <f t="shared" ca="1" si="2985"/>
        <v>0</v>
      </c>
      <c r="M220" s="60">
        <f t="shared" ca="1" si="2985"/>
        <v>0</v>
      </c>
      <c r="N220" s="60">
        <f t="shared" ref="N220" ca="1" si="2986">IF(N219&gt;$D$204,0,SUM(N215:N217)*$D$205)</f>
        <v>0</v>
      </c>
      <c r="O220" s="60">
        <f t="shared" ref="O220" ca="1" si="2987">IF(O219&gt;$D$204,0,SUM(O215:O217)*$D$205)</f>
        <v>0</v>
      </c>
      <c r="P220" s="60">
        <f t="shared" ref="P220" ca="1" si="2988">IF(P219&gt;$D$204,0,SUM(P215:P217)*$D$205)</f>
        <v>0</v>
      </c>
      <c r="Q220" s="60">
        <f t="shared" ref="Q220" ca="1" si="2989">IF(Q219&gt;$D$204,0,SUM(Q215:Q217)*$D$205)</f>
        <v>0</v>
      </c>
      <c r="R220" s="60">
        <f t="shared" ref="R220" ca="1" si="2990">IF(R219&gt;$D$204,0,SUM(R215:R217)*$D$205)</f>
        <v>0</v>
      </c>
      <c r="S220" s="60">
        <f t="shared" ref="S220" ca="1" si="2991">IF(S219&gt;$D$204,0,SUM(S215:S217)*$D$205)</f>
        <v>0</v>
      </c>
      <c r="T220" s="60">
        <f t="shared" ref="T220" ca="1" si="2992">IF(T219&gt;$D$204,0,SUM(T215:T217)*$D$205)</f>
        <v>0</v>
      </c>
      <c r="U220" s="60">
        <f t="shared" ref="U220:V220" ca="1" si="2993">IF(U219&gt;$D$204,0,SUM(U215:U217)*$D$205)</f>
        <v>0</v>
      </c>
      <c r="V220" s="60">
        <f t="shared" ca="1" si="2993"/>
        <v>0</v>
      </c>
      <c r="W220" s="60">
        <f t="shared" ref="W220" ca="1" si="2994">IF(W219&gt;$D$204,0,SUM(W215:W217)*$D$205)</f>
        <v>3</v>
      </c>
      <c r="X220" s="60">
        <f t="shared" ref="X220" ca="1" si="2995">IF(X219&gt;$D$204,0,SUM(X215:X217)*$D$205)</f>
        <v>0</v>
      </c>
      <c r="Y220" s="60">
        <f t="shared" ref="Y220" ca="1" si="2996">IF(Y219&gt;$D$204,0,SUM(Y215:Y217)*$D$205)</f>
        <v>0</v>
      </c>
      <c r="Z220" s="60">
        <f t="shared" ref="Z220" ca="1" si="2997">IF(Z219&gt;$D$204,0,SUM(Z215:Z217)*$D$205)</f>
        <v>0</v>
      </c>
      <c r="AA220" s="60">
        <f t="shared" ref="AA220" ca="1" si="2998">IF(AA219&gt;$D$204,0,SUM(AA215:AA217)*$D$205)</f>
        <v>0</v>
      </c>
      <c r="AB220" s="60">
        <f t="shared" ref="AB220" ca="1" si="2999">IF(AB219&gt;$D$204,0,SUM(AB215:AB217)*$D$205)</f>
        <v>0</v>
      </c>
      <c r="AC220" s="60">
        <f t="shared" ref="AC220" ca="1" si="3000">IF(AC219&gt;$D$204,0,SUM(AC215:AC217)*$D$205)</f>
        <v>0</v>
      </c>
      <c r="AD220" s="60">
        <f t="shared" ref="AD220:AE220" ca="1" si="3001">IF(AD219&gt;$D$204,0,SUM(AD215:AD217)*$D$205)</f>
        <v>0</v>
      </c>
      <c r="AE220" s="60">
        <f t="shared" ca="1" si="3001"/>
        <v>0</v>
      </c>
      <c r="AF220" s="60">
        <f t="shared" ref="AF220" ca="1" si="3002">IF(AF219&gt;$D$204,0,SUM(AF215:AF217)*$D$205)</f>
        <v>2.25</v>
      </c>
      <c r="AG220" s="60">
        <f t="shared" ref="AG220" si="3003">IF(AG219&gt;$D$204,0,SUM(AG215:AG217)*$D$205)</f>
        <v>0</v>
      </c>
      <c r="AH220" s="60">
        <f t="shared" ref="AH220" si="3004">IF(AH219&gt;$D$204,0,SUM(AH215:AH217)*$D$205)</f>
        <v>0</v>
      </c>
      <c r="AI220" s="60">
        <f t="shared" ref="AI220" si="3005">IF(AI219&gt;$D$204,0,SUM(AI215:AI217)*$D$205)</f>
        <v>0</v>
      </c>
      <c r="AJ220" s="60">
        <f t="shared" ref="AJ220" si="3006">IF(AJ219&gt;$D$204,0,SUM(AJ215:AJ217)*$D$205)</f>
        <v>0</v>
      </c>
      <c r="AK220" s="60">
        <f t="shared" ref="AK220" si="3007">IF(AK219&gt;$D$204,0,SUM(AK215:AK217)*$D$205)</f>
        <v>0</v>
      </c>
      <c r="AL220" s="60">
        <f t="shared" ref="AL220" si="3008">IF(AL219&gt;$D$204,0,SUM(AL215:AL217)*$D$205)</f>
        <v>0</v>
      </c>
      <c r="AM220" s="60">
        <f t="shared" ref="AM220:AN220" si="3009">IF(AM219&gt;$D$204,0,SUM(AM215:AM217)*$D$205)</f>
        <v>0</v>
      </c>
      <c r="AN220" s="60">
        <f t="shared" si="3009"/>
        <v>0</v>
      </c>
      <c r="AO220" s="60">
        <f t="shared" ref="AO220" si="3010">IF(AO219&gt;$D$204,0,SUM(AO215:AO217)*$D$205)</f>
        <v>0</v>
      </c>
      <c r="AP220" s="60">
        <f t="shared" ref="AP220" si="3011">IF(AP219&gt;$D$204,0,SUM(AP215:AP217)*$D$205)</f>
        <v>0</v>
      </c>
      <c r="AQ220" s="60">
        <f t="shared" ref="AQ220" si="3012">IF(AQ219&gt;$D$204,0,SUM(AQ215:AQ217)*$D$205)</f>
        <v>0</v>
      </c>
      <c r="AR220" s="60">
        <f t="shared" ref="AR220" si="3013">IF(AR219&gt;$D$204,0,SUM(AR215:AR217)*$D$205)</f>
        <v>0</v>
      </c>
      <c r="AS220" s="60">
        <f t="shared" ref="AS220" si="3014">IF(AS219&gt;$D$204,0,SUM(AS215:AS217)*$D$205)</f>
        <v>0</v>
      </c>
      <c r="AT220" s="60">
        <f t="shared" ref="AT220" si="3015">IF(AT219&gt;$D$204,0,SUM(AT215:AT217)*$D$205)</f>
        <v>0</v>
      </c>
      <c r="AU220" s="60">
        <f t="shared" ref="AU220" si="3016">IF(AU219&gt;$D$204,0,SUM(AU215:AU217)*$D$205)</f>
        <v>0</v>
      </c>
      <c r="AV220" s="60">
        <f t="shared" ref="AV220:AW220" si="3017">IF(AV219&gt;$D$204,0,SUM(AV215:AV217)*$D$205)</f>
        <v>0</v>
      </c>
      <c r="AW220" s="60">
        <f t="shared" si="3017"/>
        <v>0</v>
      </c>
      <c r="AX220" s="60">
        <f t="shared" ref="AX220" si="3018">IF(AX219&gt;$D$204,0,SUM(AX215:AX217)*$D$205)</f>
        <v>0</v>
      </c>
      <c r="AY220" s="60">
        <f t="shared" ref="AY220" si="3019">IF(AY219&gt;$D$204,0,SUM(AY215:AY217)*$D$205)</f>
        <v>0</v>
      </c>
      <c r="AZ220" s="60">
        <f t="shared" ref="AZ220" si="3020">IF(AZ219&gt;$D$204,0,SUM(AZ215:AZ217)*$D$205)</f>
        <v>0</v>
      </c>
      <c r="BA220" s="60">
        <f t="shared" ref="BA220" si="3021">IF(BA219&gt;$D$204,0,SUM(BA215:BA217)*$D$205)</f>
        <v>0</v>
      </c>
      <c r="BB220" s="60">
        <f t="shared" ref="BB220" si="3022">IF(BB219&gt;$D$204,0,SUM(BB215:BB217)*$D$205)</f>
        <v>0</v>
      </c>
      <c r="BC220" s="60">
        <f t="shared" ref="BC220" si="3023">IF(BC219&gt;$D$204,0,SUM(BC215:BC217)*$D$205)</f>
        <v>0</v>
      </c>
      <c r="BD220" s="60">
        <f t="shared" ref="BD220" si="3024">IF(BD219&gt;$D$204,0,SUM(BD215:BD217)*$D$205)</f>
        <v>0</v>
      </c>
      <c r="BE220" s="60">
        <f t="shared" ref="BE220:BF220" si="3025">IF(BE219&gt;$D$204,0,SUM(BE215:BE217)*$D$205)</f>
        <v>0</v>
      </c>
      <c r="BF220" s="60">
        <f t="shared" si="3025"/>
        <v>0</v>
      </c>
      <c r="BG220" s="60">
        <f t="shared" ref="BG220" si="3026">IF(BG219&gt;$D$204,0,SUM(BG215:BG217)*$D$205)</f>
        <v>0</v>
      </c>
      <c r="BH220" s="60">
        <f t="shared" ref="BH220" si="3027">IF(BH219&gt;$D$204,0,SUM(BH215:BH217)*$D$205)</f>
        <v>0</v>
      </c>
      <c r="BI220" s="60">
        <f t="shared" ref="BI220" si="3028">IF(BI219&gt;$D$204,0,SUM(BI215:BI217)*$D$205)</f>
        <v>0</v>
      </c>
      <c r="BJ220" s="60">
        <f t="shared" ref="BJ220" si="3029">IF(BJ219&gt;$D$204,0,SUM(BJ215:BJ217)*$D$205)</f>
        <v>0</v>
      </c>
      <c r="BK220" s="60">
        <f t="shared" ref="BK220" si="3030">IF(BK219&gt;$D$204,0,SUM(BK215:BK217)*$D$205)</f>
        <v>0</v>
      </c>
      <c r="BL220" s="60">
        <f t="shared" ref="BL220" si="3031">IF(BL219&gt;$D$204,0,SUM(BL215:BL217)*$D$205)</f>
        <v>0</v>
      </c>
      <c r="BM220" s="60">
        <f t="shared" ref="BM220" si="3032">IF(BM219&gt;$D$204,0,SUM(BM215:BM217)*$D$205)</f>
        <v>0</v>
      </c>
      <c r="BN220" s="60">
        <f t="shared" ref="BN220:BO220" si="3033">IF(BN219&gt;$D$204,0,SUM(BN215:BN217)*$D$205)</f>
        <v>0</v>
      </c>
      <c r="BO220" s="60">
        <f t="shared" si="3033"/>
        <v>0</v>
      </c>
      <c r="BP220" s="60">
        <f t="shared" ref="BP220" si="3034">IF(BP219&gt;$D$204,0,SUM(BP215:BP217)*$D$205)</f>
        <v>0</v>
      </c>
      <c r="BQ220" s="60">
        <f t="shared" ref="BQ220" si="3035">IF(BQ219&gt;$D$204,0,SUM(BQ215:BQ217)*$D$205)</f>
        <v>0</v>
      </c>
      <c r="BR220" s="60">
        <f t="shared" ref="BR220" si="3036">IF(BR219&gt;$D$204,0,SUM(BR215:BR217)*$D$205)</f>
        <v>0</v>
      </c>
      <c r="BS220" s="60">
        <f t="shared" ref="BS220" si="3037">IF(BS219&gt;$D$204,0,SUM(BS215:BS217)*$D$205)</f>
        <v>0</v>
      </c>
      <c r="BT220" s="60">
        <f t="shared" ref="BT220" si="3038">IF(BT219&gt;$D$204,0,SUM(BT215:BT217)*$D$205)</f>
        <v>0</v>
      </c>
      <c r="BU220" s="60">
        <f t="shared" ref="BU220" si="3039">IF(BU219&gt;$D$204,0,SUM(BU215:BU217)*$D$205)</f>
        <v>0</v>
      </c>
      <c r="BV220" s="60">
        <f t="shared" ref="BV220" si="3040">IF(BV219&gt;$D$204,0,SUM(BV215:BV217)*$D$205)</f>
        <v>0</v>
      </c>
      <c r="BW220" s="60">
        <f t="shared" ref="BW220:BX220" si="3041">IF(BW219&gt;$D$204,0,SUM(BW215:BW217)*$D$205)</f>
        <v>0</v>
      </c>
      <c r="BX220" s="60">
        <f t="shared" si="3041"/>
        <v>0</v>
      </c>
      <c r="BY220" s="60">
        <f t="shared" ref="BY220" si="3042">IF(BY219&gt;$D$204,0,SUM(BY215:BY217)*$D$205)</f>
        <v>0</v>
      </c>
      <c r="BZ220" s="60">
        <f t="shared" ref="BZ220" si="3043">IF(BZ219&gt;$D$204,0,SUM(BZ215:BZ217)*$D$205)</f>
        <v>0</v>
      </c>
      <c r="CA220" s="60">
        <f t="shared" ref="CA220" si="3044">IF(CA219&gt;$D$204,0,SUM(CA215:CA217)*$D$205)</f>
        <v>0</v>
      </c>
      <c r="CB220" s="60">
        <f t="shared" ref="CB220" si="3045">IF(CB219&gt;$D$204,0,SUM(CB215:CB217)*$D$205)</f>
        <v>0</v>
      </c>
      <c r="CC220" s="60">
        <f t="shared" ref="CC220" si="3046">IF(CC219&gt;$D$204,0,SUM(CC215:CC217)*$D$205)</f>
        <v>0</v>
      </c>
      <c r="CD220" s="60">
        <f t="shared" ref="CD220" si="3047">IF(CD219&gt;$D$204,0,SUM(CD215:CD217)*$D$205)</f>
        <v>0</v>
      </c>
      <c r="CE220" s="60">
        <f t="shared" ref="CE220" si="3048">IF(CE219&gt;$D$204,0,SUM(CE215:CE217)*$D$205)</f>
        <v>0</v>
      </c>
      <c r="CF220" s="60">
        <f t="shared" ref="CF220:CG220" si="3049">IF(CF219&gt;$D$204,0,SUM(CF215:CF217)*$D$205)</f>
        <v>0</v>
      </c>
      <c r="CG220" s="60">
        <f t="shared" si="3049"/>
        <v>0</v>
      </c>
      <c r="CH220" s="60">
        <f t="shared" ref="CH220" si="3050">IF(CH219&gt;$D$204,0,SUM(CH215:CH217)*$D$205)</f>
        <v>0</v>
      </c>
      <c r="CI220" s="60">
        <f t="shared" ref="CI220" si="3051">IF(CI219&gt;$D$204,0,SUM(CI215:CI217)*$D$205)</f>
        <v>0</v>
      </c>
      <c r="CJ220" s="60">
        <f t="shared" ref="CJ220" si="3052">IF(CJ219&gt;$D$204,0,SUM(CJ215:CJ217)*$D$205)</f>
        <v>0</v>
      </c>
      <c r="CK220" s="60">
        <f t="shared" ref="CK220" si="3053">IF(CK219&gt;$D$204,0,SUM(CK215:CK217)*$D$205)</f>
        <v>0</v>
      </c>
      <c r="CL220" s="60">
        <f t="shared" ref="CL220" si="3054">IF(CL219&gt;$D$204,0,SUM(CL215:CL217)*$D$205)</f>
        <v>0</v>
      </c>
      <c r="CM220" s="60">
        <f t="shared" ref="CM220" si="3055">IF(CM219&gt;$D$204,0,SUM(CM215:CM217)*$D$205)</f>
        <v>0</v>
      </c>
      <c r="CN220" s="60">
        <f t="shared" ref="CN220" si="3056">IF(CN219&gt;$D$204,0,SUM(CN215:CN217)*$D$205)</f>
        <v>0</v>
      </c>
      <c r="CO220" s="60">
        <f t="shared" ref="CO220" si="3057">IF(CO219&gt;$D$204,0,SUM(CO215:CO217)*$D$205)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69"/>
  <sheetViews>
    <sheetView showGridLines="0" workbookViewId="0">
      <selection activeCell="C166" sqref="C166"/>
    </sheetView>
  </sheetViews>
  <sheetFormatPr defaultColWidth="11.25" defaultRowHeight="14.25" x14ac:dyDescent="0.15"/>
  <cols>
    <col min="1" max="1" width="17.25" customWidth="1"/>
    <col min="3" max="3" width="23.75" customWidth="1"/>
    <col min="4" max="4" width="15" bestFit="1" customWidth="1"/>
    <col min="5" max="5" width="12.5" bestFit="1" customWidth="1"/>
    <col min="6" max="38" width="14.25" bestFit="1" customWidth="1"/>
    <col min="39" max="39" width="13.25" customWidth="1"/>
    <col min="40" max="47" width="14.25" bestFit="1" customWidth="1"/>
    <col min="48" max="76" width="11.25" bestFit="1" customWidth="1"/>
    <col min="77" max="77" width="12.25" bestFit="1" customWidth="1"/>
    <col min="78" max="79" width="11.25" bestFit="1" customWidth="1"/>
    <col min="80" max="80" width="12.25" bestFit="1" customWidth="1"/>
    <col min="81" max="89" width="11.25" bestFit="1" customWidth="1"/>
    <col min="90" max="142" width="11" bestFit="1" customWidth="1"/>
  </cols>
  <sheetData>
    <row r="1" spans="1:130" s="78" customFormat="1" x14ac:dyDescent="0.15">
      <c r="A1" s="78" t="s">
        <v>291</v>
      </c>
    </row>
    <row r="2" spans="1:130" s="20" customFormat="1" x14ac:dyDescent="0.15">
      <c r="A2" s="20" t="s">
        <v>54</v>
      </c>
      <c r="B2" s="20" t="s">
        <v>153</v>
      </c>
      <c r="C2" s="20" t="s">
        <v>273</v>
      </c>
      <c r="D2" s="133">
        <v>43466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</row>
    <row r="3" spans="1:130" s="20" customFormat="1" x14ac:dyDescent="0.15">
      <c r="C3" s="20" t="s">
        <v>274</v>
      </c>
      <c r="D3" s="133">
        <v>44470</v>
      </c>
      <c r="F3" s="15"/>
      <c r="G3" s="7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</row>
    <row r="4" spans="1:130" s="20" customFormat="1" x14ac:dyDescent="0.15">
      <c r="C4" s="20" t="s">
        <v>275</v>
      </c>
      <c r="D4" s="131">
        <v>61000000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</row>
    <row r="5" spans="1:130" s="20" customFormat="1" x14ac:dyDescent="0.15">
      <c r="C5" s="20" t="s">
        <v>52</v>
      </c>
      <c r="D5" s="134">
        <v>0.05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</row>
    <row r="6" spans="1:130" s="20" customFormat="1" x14ac:dyDescent="0.15">
      <c r="C6" s="59" t="s">
        <v>53</v>
      </c>
      <c r="D6" s="139" t="s">
        <v>54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</row>
    <row r="7" spans="1:130" s="20" customFormat="1" x14ac:dyDescent="0.15">
      <c r="C7" s="59"/>
      <c r="D7" s="59" t="s">
        <v>55</v>
      </c>
      <c r="E7" s="1" t="s">
        <v>69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</row>
    <row r="8" spans="1:130" s="20" customFormat="1" x14ac:dyDescent="0.15">
      <c r="C8" s="59" t="s">
        <v>40</v>
      </c>
      <c r="D8" s="137">
        <v>43831</v>
      </c>
      <c r="E8" s="144">
        <v>50000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</row>
    <row r="9" spans="1:130" s="20" customFormat="1" x14ac:dyDescent="0.15">
      <c r="C9" s="59" t="s">
        <v>39</v>
      </c>
      <c r="D9" s="137">
        <v>44105</v>
      </c>
      <c r="E9" s="144">
        <v>600000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</row>
    <row r="10" spans="1:130" s="20" customFormat="1" x14ac:dyDescent="0.15">
      <c r="C10" s="59" t="s">
        <v>133</v>
      </c>
      <c r="D10" s="138">
        <f>D3</f>
        <v>44470</v>
      </c>
      <c r="E10" s="140">
        <f>D4-E8-E9</f>
        <v>60350000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</row>
    <row r="11" spans="1:130" s="20" customFormat="1" x14ac:dyDescent="0.15">
      <c r="C11" s="59"/>
      <c r="D11" s="139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</row>
    <row r="12" spans="1:130" s="20" customFormat="1" x14ac:dyDescent="0.15">
      <c r="B12" s="20" t="s">
        <v>221</v>
      </c>
      <c r="C12" s="20" t="s">
        <v>276</v>
      </c>
      <c r="F12" s="135">
        <f>D2</f>
        <v>43466</v>
      </c>
      <c r="G12" s="135">
        <f>EDATE(F12,1)</f>
        <v>43497</v>
      </c>
      <c r="H12" s="135">
        <f t="shared" ref="H12:U12" si="0">EDATE(G12,1)</f>
        <v>43525</v>
      </c>
      <c r="I12" s="135">
        <f t="shared" si="0"/>
        <v>43556</v>
      </c>
      <c r="J12" s="135">
        <f t="shared" si="0"/>
        <v>43586</v>
      </c>
      <c r="K12" s="135">
        <f t="shared" si="0"/>
        <v>43617</v>
      </c>
      <c r="L12" s="135">
        <f t="shared" si="0"/>
        <v>43647</v>
      </c>
      <c r="M12" s="135">
        <f t="shared" si="0"/>
        <v>43678</v>
      </c>
      <c r="N12" s="135">
        <f t="shared" si="0"/>
        <v>43709</v>
      </c>
      <c r="O12" s="135">
        <f t="shared" si="0"/>
        <v>43739</v>
      </c>
      <c r="P12" s="135">
        <f t="shared" si="0"/>
        <v>43770</v>
      </c>
      <c r="Q12" s="135">
        <f t="shared" si="0"/>
        <v>43800</v>
      </c>
      <c r="R12" s="135">
        <f t="shared" si="0"/>
        <v>43831</v>
      </c>
      <c r="S12" s="135">
        <f t="shared" si="0"/>
        <v>43862</v>
      </c>
      <c r="T12" s="135">
        <f t="shared" si="0"/>
        <v>43891</v>
      </c>
      <c r="U12" s="135">
        <f t="shared" si="0"/>
        <v>43922</v>
      </c>
      <c r="V12" s="135">
        <f t="shared" ref="V12:AB12" si="1">EDATE(U12,1)</f>
        <v>43952</v>
      </c>
      <c r="W12" s="135">
        <f t="shared" si="1"/>
        <v>43983</v>
      </c>
      <c r="X12" s="135">
        <f t="shared" si="1"/>
        <v>44013</v>
      </c>
      <c r="Y12" s="135">
        <f t="shared" si="1"/>
        <v>44044</v>
      </c>
      <c r="Z12" s="135">
        <f t="shared" si="1"/>
        <v>44075</v>
      </c>
      <c r="AA12" s="135">
        <f t="shared" si="1"/>
        <v>44105</v>
      </c>
      <c r="AB12" s="135">
        <f t="shared" si="1"/>
        <v>44136</v>
      </c>
      <c r="AC12" s="135">
        <f t="shared" ref="AC12:CN12" si="2">EDATE(AB12,1)</f>
        <v>44166</v>
      </c>
      <c r="AD12" s="135">
        <f t="shared" si="2"/>
        <v>44197</v>
      </c>
      <c r="AE12" s="135">
        <f t="shared" si="2"/>
        <v>44228</v>
      </c>
      <c r="AF12" s="135">
        <f t="shared" si="2"/>
        <v>44256</v>
      </c>
      <c r="AG12" s="135">
        <f t="shared" si="2"/>
        <v>44287</v>
      </c>
      <c r="AH12" s="135">
        <f t="shared" si="2"/>
        <v>44317</v>
      </c>
      <c r="AI12" s="135">
        <f t="shared" si="2"/>
        <v>44348</v>
      </c>
      <c r="AJ12" s="135">
        <f t="shared" si="2"/>
        <v>44378</v>
      </c>
      <c r="AK12" s="135">
        <f t="shared" si="2"/>
        <v>44409</v>
      </c>
      <c r="AL12" s="135">
        <f t="shared" si="2"/>
        <v>44440</v>
      </c>
      <c r="AM12" s="135">
        <f t="shared" si="2"/>
        <v>44470</v>
      </c>
      <c r="AN12" s="135">
        <f t="shared" si="2"/>
        <v>44501</v>
      </c>
      <c r="AO12" s="135">
        <f t="shared" si="2"/>
        <v>44531</v>
      </c>
      <c r="AP12" s="135">
        <f t="shared" si="2"/>
        <v>44562</v>
      </c>
      <c r="AQ12" s="135">
        <f t="shared" si="2"/>
        <v>44593</v>
      </c>
      <c r="AR12" s="135">
        <f t="shared" si="2"/>
        <v>44621</v>
      </c>
      <c r="AS12" s="135">
        <f t="shared" si="2"/>
        <v>44652</v>
      </c>
      <c r="AT12" s="135">
        <f t="shared" si="2"/>
        <v>44682</v>
      </c>
      <c r="AU12" s="135">
        <f t="shared" si="2"/>
        <v>44713</v>
      </c>
      <c r="AV12" s="135">
        <f t="shared" si="2"/>
        <v>44743</v>
      </c>
      <c r="AW12" s="135">
        <f t="shared" si="2"/>
        <v>44774</v>
      </c>
      <c r="AX12" s="135">
        <f t="shared" si="2"/>
        <v>44805</v>
      </c>
      <c r="AY12" s="135">
        <f t="shared" si="2"/>
        <v>44835</v>
      </c>
      <c r="AZ12" s="135">
        <f t="shared" si="2"/>
        <v>44866</v>
      </c>
      <c r="BA12" s="135">
        <f t="shared" si="2"/>
        <v>44896</v>
      </c>
      <c r="BB12" s="135">
        <f t="shared" si="2"/>
        <v>44927</v>
      </c>
      <c r="BC12" s="135">
        <f t="shared" si="2"/>
        <v>44958</v>
      </c>
      <c r="BD12" s="135">
        <f t="shared" si="2"/>
        <v>44986</v>
      </c>
      <c r="BE12" s="135">
        <f t="shared" si="2"/>
        <v>45017</v>
      </c>
      <c r="BF12" s="135">
        <f t="shared" si="2"/>
        <v>45047</v>
      </c>
      <c r="BG12" s="135">
        <f t="shared" si="2"/>
        <v>45078</v>
      </c>
      <c r="BH12" s="135">
        <f t="shared" si="2"/>
        <v>45108</v>
      </c>
      <c r="BI12" s="135">
        <f t="shared" si="2"/>
        <v>45139</v>
      </c>
      <c r="BJ12" s="135">
        <f t="shared" si="2"/>
        <v>45170</v>
      </c>
      <c r="BK12" s="135">
        <f t="shared" si="2"/>
        <v>45200</v>
      </c>
      <c r="BL12" s="135">
        <f t="shared" si="2"/>
        <v>45231</v>
      </c>
      <c r="BM12" s="135">
        <f t="shared" si="2"/>
        <v>45261</v>
      </c>
      <c r="BN12" s="135">
        <f t="shared" si="2"/>
        <v>45292</v>
      </c>
      <c r="BO12" s="135">
        <f t="shared" si="2"/>
        <v>45323</v>
      </c>
      <c r="BP12" s="135">
        <f t="shared" si="2"/>
        <v>45352</v>
      </c>
      <c r="BQ12" s="135">
        <f t="shared" si="2"/>
        <v>45383</v>
      </c>
      <c r="BR12" s="135">
        <f t="shared" si="2"/>
        <v>45413</v>
      </c>
      <c r="BS12" s="135">
        <f t="shared" si="2"/>
        <v>45444</v>
      </c>
      <c r="BT12" s="135">
        <f t="shared" si="2"/>
        <v>45474</v>
      </c>
      <c r="BU12" s="135">
        <f t="shared" si="2"/>
        <v>45505</v>
      </c>
      <c r="BV12" s="135">
        <f t="shared" si="2"/>
        <v>45536</v>
      </c>
      <c r="BW12" s="135">
        <f t="shared" si="2"/>
        <v>45566</v>
      </c>
      <c r="BX12" s="135">
        <f t="shared" si="2"/>
        <v>45597</v>
      </c>
      <c r="BY12" s="135">
        <f t="shared" si="2"/>
        <v>45627</v>
      </c>
      <c r="BZ12" s="135">
        <f t="shared" si="2"/>
        <v>45658</v>
      </c>
      <c r="CA12" s="135">
        <f t="shared" si="2"/>
        <v>45689</v>
      </c>
      <c r="CB12" s="135">
        <f t="shared" si="2"/>
        <v>45717</v>
      </c>
      <c r="CC12" s="135">
        <f t="shared" si="2"/>
        <v>45748</v>
      </c>
      <c r="CD12" s="135">
        <f t="shared" si="2"/>
        <v>45778</v>
      </c>
      <c r="CE12" s="135">
        <f t="shared" si="2"/>
        <v>45809</v>
      </c>
      <c r="CF12" s="135">
        <f t="shared" si="2"/>
        <v>45839</v>
      </c>
      <c r="CG12" s="135">
        <f t="shared" si="2"/>
        <v>45870</v>
      </c>
      <c r="CH12" s="135">
        <f t="shared" si="2"/>
        <v>45901</v>
      </c>
      <c r="CI12" s="135">
        <f t="shared" si="2"/>
        <v>45931</v>
      </c>
      <c r="CJ12" s="135">
        <f t="shared" si="2"/>
        <v>45962</v>
      </c>
      <c r="CK12" s="135">
        <f t="shared" si="2"/>
        <v>45992</v>
      </c>
      <c r="CL12" s="135">
        <f t="shared" si="2"/>
        <v>46023</v>
      </c>
      <c r="CM12" s="135">
        <f t="shared" si="2"/>
        <v>46054</v>
      </c>
      <c r="CN12" s="135">
        <f t="shared" si="2"/>
        <v>46082</v>
      </c>
      <c r="CO12" s="135">
        <f t="shared" ref="CO12:DZ12" si="3">EDATE(CN12,1)</f>
        <v>46113</v>
      </c>
      <c r="CP12" s="135">
        <f t="shared" si="3"/>
        <v>46143</v>
      </c>
      <c r="CQ12" s="135">
        <f t="shared" si="3"/>
        <v>46174</v>
      </c>
      <c r="CR12" s="135">
        <f t="shared" si="3"/>
        <v>46204</v>
      </c>
      <c r="CS12" s="135">
        <f t="shared" si="3"/>
        <v>46235</v>
      </c>
      <c r="CT12" s="135">
        <f t="shared" si="3"/>
        <v>46266</v>
      </c>
      <c r="CU12" s="135">
        <f t="shared" si="3"/>
        <v>46296</v>
      </c>
      <c r="CV12" s="135">
        <f t="shared" si="3"/>
        <v>46327</v>
      </c>
      <c r="CW12" s="135">
        <f t="shared" si="3"/>
        <v>46357</v>
      </c>
      <c r="CX12" s="135">
        <f t="shared" si="3"/>
        <v>46388</v>
      </c>
      <c r="CY12" s="135">
        <f t="shared" si="3"/>
        <v>46419</v>
      </c>
      <c r="CZ12" s="135">
        <f t="shared" si="3"/>
        <v>46447</v>
      </c>
      <c r="DA12" s="135">
        <f t="shared" si="3"/>
        <v>46478</v>
      </c>
      <c r="DB12" s="135">
        <f t="shared" si="3"/>
        <v>46508</v>
      </c>
      <c r="DC12" s="135">
        <f t="shared" si="3"/>
        <v>46539</v>
      </c>
      <c r="DD12" s="135">
        <f t="shared" si="3"/>
        <v>46569</v>
      </c>
      <c r="DE12" s="135">
        <f t="shared" si="3"/>
        <v>46600</v>
      </c>
      <c r="DF12" s="135">
        <f t="shared" si="3"/>
        <v>46631</v>
      </c>
      <c r="DG12" s="135">
        <f t="shared" si="3"/>
        <v>46661</v>
      </c>
      <c r="DH12" s="135">
        <f t="shared" si="3"/>
        <v>46692</v>
      </c>
      <c r="DI12" s="135">
        <f t="shared" si="3"/>
        <v>46722</v>
      </c>
      <c r="DJ12" s="135">
        <f t="shared" si="3"/>
        <v>46753</v>
      </c>
      <c r="DK12" s="135">
        <f t="shared" si="3"/>
        <v>46784</v>
      </c>
      <c r="DL12" s="135">
        <f t="shared" si="3"/>
        <v>46813</v>
      </c>
      <c r="DM12" s="135">
        <f t="shared" si="3"/>
        <v>46844</v>
      </c>
      <c r="DN12" s="135">
        <f t="shared" si="3"/>
        <v>46874</v>
      </c>
      <c r="DO12" s="135">
        <f t="shared" si="3"/>
        <v>46905</v>
      </c>
      <c r="DP12" s="135">
        <f t="shared" si="3"/>
        <v>46935</v>
      </c>
      <c r="DQ12" s="135">
        <f t="shared" si="3"/>
        <v>46966</v>
      </c>
      <c r="DR12" s="135">
        <f t="shared" si="3"/>
        <v>46997</v>
      </c>
      <c r="DS12" s="135">
        <f t="shared" si="3"/>
        <v>47027</v>
      </c>
      <c r="DT12" s="135">
        <f t="shared" si="3"/>
        <v>47058</v>
      </c>
      <c r="DU12" s="135">
        <f t="shared" si="3"/>
        <v>47088</v>
      </c>
      <c r="DV12" s="135">
        <f t="shared" si="3"/>
        <v>47119</v>
      </c>
      <c r="DW12" s="135">
        <f t="shared" si="3"/>
        <v>47150</v>
      </c>
      <c r="DX12" s="135">
        <f t="shared" si="3"/>
        <v>47178</v>
      </c>
      <c r="DY12" s="135">
        <f t="shared" si="3"/>
        <v>47209</v>
      </c>
      <c r="DZ12" s="135">
        <f t="shared" si="3"/>
        <v>47239</v>
      </c>
    </row>
    <row r="13" spans="1:130" s="63" customFormat="1" x14ac:dyDescent="0.15">
      <c r="C13" s="143" t="s">
        <v>279</v>
      </c>
      <c r="F13" s="62">
        <f t="shared" ref="F13:AK13" si="4">IF(OR(F12&lt;$D2,F12&gt;$D3),0,IF(F12=$D2,$D4,0))</f>
        <v>61000000</v>
      </c>
      <c r="G13" s="62">
        <f t="shared" si="4"/>
        <v>0</v>
      </c>
      <c r="H13" s="62">
        <f t="shared" si="4"/>
        <v>0</v>
      </c>
      <c r="I13" s="62">
        <f t="shared" si="4"/>
        <v>0</v>
      </c>
      <c r="J13" s="62">
        <f t="shared" si="4"/>
        <v>0</v>
      </c>
      <c r="K13" s="62">
        <f t="shared" si="4"/>
        <v>0</v>
      </c>
      <c r="L13" s="62">
        <f t="shared" si="4"/>
        <v>0</v>
      </c>
      <c r="M13" s="62">
        <f t="shared" si="4"/>
        <v>0</v>
      </c>
      <c r="N13" s="62">
        <f t="shared" si="4"/>
        <v>0</v>
      </c>
      <c r="O13" s="62">
        <f t="shared" si="4"/>
        <v>0</v>
      </c>
      <c r="P13" s="62">
        <f t="shared" si="4"/>
        <v>0</v>
      </c>
      <c r="Q13" s="62">
        <f t="shared" si="4"/>
        <v>0</v>
      </c>
      <c r="R13" s="62">
        <f t="shared" si="4"/>
        <v>0</v>
      </c>
      <c r="S13" s="62">
        <f t="shared" si="4"/>
        <v>0</v>
      </c>
      <c r="T13" s="62">
        <f t="shared" si="4"/>
        <v>0</v>
      </c>
      <c r="U13" s="62">
        <f t="shared" si="4"/>
        <v>0</v>
      </c>
      <c r="V13" s="62">
        <f t="shared" si="4"/>
        <v>0</v>
      </c>
      <c r="W13" s="62">
        <f t="shared" si="4"/>
        <v>0</v>
      </c>
      <c r="X13" s="62">
        <f t="shared" si="4"/>
        <v>0</v>
      </c>
      <c r="Y13" s="62">
        <f t="shared" si="4"/>
        <v>0</v>
      </c>
      <c r="Z13" s="62">
        <f t="shared" si="4"/>
        <v>0</v>
      </c>
      <c r="AA13" s="62">
        <f t="shared" si="4"/>
        <v>0</v>
      </c>
      <c r="AB13" s="62">
        <f t="shared" si="4"/>
        <v>0</v>
      </c>
      <c r="AC13" s="62">
        <f t="shared" si="4"/>
        <v>0</v>
      </c>
      <c r="AD13" s="62">
        <f t="shared" si="4"/>
        <v>0</v>
      </c>
      <c r="AE13" s="62">
        <f t="shared" si="4"/>
        <v>0</v>
      </c>
      <c r="AF13" s="62">
        <f t="shared" si="4"/>
        <v>0</v>
      </c>
      <c r="AG13" s="62">
        <f t="shared" si="4"/>
        <v>0</v>
      </c>
      <c r="AH13" s="62">
        <f t="shared" si="4"/>
        <v>0</v>
      </c>
      <c r="AI13" s="62">
        <f t="shared" si="4"/>
        <v>0</v>
      </c>
      <c r="AJ13" s="62">
        <f t="shared" si="4"/>
        <v>0</v>
      </c>
      <c r="AK13" s="62">
        <f t="shared" si="4"/>
        <v>0</v>
      </c>
      <c r="AL13" s="62">
        <f t="shared" ref="AL13:BQ13" si="5">IF(OR(AL12&lt;$D2,AL12&gt;$D3),0,IF(AL12=$D2,$D4,0))</f>
        <v>0</v>
      </c>
      <c r="AM13" s="62">
        <f t="shared" si="5"/>
        <v>0</v>
      </c>
      <c r="AN13" s="62">
        <f t="shared" si="5"/>
        <v>0</v>
      </c>
      <c r="AO13" s="62">
        <f t="shared" si="5"/>
        <v>0</v>
      </c>
      <c r="AP13" s="62">
        <f t="shared" si="5"/>
        <v>0</v>
      </c>
      <c r="AQ13" s="62">
        <f t="shared" si="5"/>
        <v>0</v>
      </c>
      <c r="AR13" s="62">
        <f t="shared" si="5"/>
        <v>0</v>
      </c>
      <c r="AS13" s="62">
        <f t="shared" si="5"/>
        <v>0</v>
      </c>
      <c r="AT13" s="62">
        <f t="shared" si="5"/>
        <v>0</v>
      </c>
      <c r="AU13" s="62">
        <f t="shared" si="5"/>
        <v>0</v>
      </c>
      <c r="AV13" s="62">
        <f t="shared" si="5"/>
        <v>0</v>
      </c>
      <c r="AW13" s="62">
        <f t="shared" si="5"/>
        <v>0</v>
      </c>
      <c r="AX13" s="62">
        <f t="shared" si="5"/>
        <v>0</v>
      </c>
      <c r="AY13" s="62">
        <f t="shared" si="5"/>
        <v>0</v>
      </c>
      <c r="AZ13" s="62">
        <f t="shared" si="5"/>
        <v>0</v>
      </c>
      <c r="BA13" s="62">
        <f t="shared" si="5"/>
        <v>0</v>
      </c>
      <c r="BB13" s="62">
        <f t="shared" si="5"/>
        <v>0</v>
      </c>
      <c r="BC13" s="62">
        <f t="shared" si="5"/>
        <v>0</v>
      </c>
      <c r="BD13" s="62">
        <f t="shared" si="5"/>
        <v>0</v>
      </c>
      <c r="BE13" s="62">
        <f t="shared" si="5"/>
        <v>0</v>
      </c>
      <c r="BF13" s="62">
        <f t="shared" si="5"/>
        <v>0</v>
      </c>
      <c r="BG13" s="62">
        <f t="shared" si="5"/>
        <v>0</v>
      </c>
      <c r="BH13" s="62">
        <f t="shared" si="5"/>
        <v>0</v>
      </c>
      <c r="BI13" s="62">
        <f t="shared" si="5"/>
        <v>0</v>
      </c>
      <c r="BJ13" s="62">
        <f t="shared" si="5"/>
        <v>0</v>
      </c>
      <c r="BK13" s="62">
        <f t="shared" si="5"/>
        <v>0</v>
      </c>
      <c r="BL13" s="62">
        <f t="shared" si="5"/>
        <v>0</v>
      </c>
      <c r="BM13" s="62">
        <f t="shared" si="5"/>
        <v>0</v>
      </c>
      <c r="BN13" s="62">
        <f t="shared" si="5"/>
        <v>0</v>
      </c>
      <c r="BO13" s="62">
        <f t="shared" si="5"/>
        <v>0</v>
      </c>
      <c r="BP13" s="62">
        <f t="shared" si="5"/>
        <v>0</v>
      </c>
      <c r="BQ13" s="62">
        <f t="shared" si="5"/>
        <v>0</v>
      </c>
      <c r="BR13" s="62">
        <f t="shared" ref="BR13:CW13" si="6">IF(OR(BR12&lt;$D2,BR12&gt;$D3),0,IF(BR12=$D2,$D4,0))</f>
        <v>0</v>
      </c>
      <c r="BS13" s="62">
        <f t="shared" si="6"/>
        <v>0</v>
      </c>
      <c r="BT13" s="62">
        <f t="shared" si="6"/>
        <v>0</v>
      </c>
      <c r="BU13" s="62">
        <f t="shared" si="6"/>
        <v>0</v>
      </c>
      <c r="BV13" s="62">
        <f t="shared" si="6"/>
        <v>0</v>
      </c>
      <c r="BW13" s="62">
        <f t="shared" si="6"/>
        <v>0</v>
      </c>
      <c r="BX13" s="62">
        <f t="shared" si="6"/>
        <v>0</v>
      </c>
      <c r="BY13" s="62">
        <f t="shared" si="6"/>
        <v>0</v>
      </c>
      <c r="BZ13" s="62">
        <f t="shared" si="6"/>
        <v>0</v>
      </c>
      <c r="CA13" s="62">
        <f t="shared" si="6"/>
        <v>0</v>
      </c>
      <c r="CB13" s="62">
        <f t="shared" si="6"/>
        <v>0</v>
      </c>
      <c r="CC13" s="62">
        <f t="shared" si="6"/>
        <v>0</v>
      </c>
      <c r="CD13" s="62">
        <f t="shared" si="6"/>
        <v>0</v>
      </c>
      <c r="CE13" s="62">
        <f t="shared" si="6"/>
        <v>0</v>
      </c>
      <c r="CF13" s="62">
        <f t="shared" si="6"/>
        <v>0</v>
      </c>
      <c r="CG13" s="62">
        <f t="shared" si="6"/>
        <v>0</v>
      </c>
      <c r="CH13" s="62">
        <f t="shared" si="6"/>
        <v>0</v>
      </c>
      <c r="CI13" s="62">
        <f t="shared" si="6"/>
        <v>0</v>
      </c>
      <c r="CJ13" s="62">
        <f t="shared" si="6"/>
        <v>0</v>
      </c>
      <c r="CK13" s="62">
        <f t="shared" si="6"/>
        <v>0</v>
      </c>
      <c r="CL13" s="62">
        <f t="shared" si="6"/>
        <v>0</v>
      </c>
      <c r="CM13" s="62">
        <f t="shared" si="6"/>
        <v>0</v>
      </c>
      <c r="CN13" s="62">
        <f t="shared" si="6"/>
        <v>0</v>
      </c>
      <c r="CO13" s="62">
        <f t="shared" si="6"/>
        <v>0</v>
      </c>
      <c r="CP13" s="62">
        <f t="shared" si="6"/>
        <v>0</v>
      </c>
      <c r="CQ13" s="62">
        <f t="shared" si="6"/>
        <v>0</v>
      </c>
      <c r="CR13" s="62">
        <f t="shared" si="6"/>
        <v>0</v>
      </c>
      <c r="CS13" s="62">
        <f t="shared" si="6"/>
        <v>0</v>
      </c>
      <c r="CT13" s="62">
        <f t="shared" si="6"/>
        <v>0</v>
      </c>
      <c r="CU13" s="62">
        <f t="shared" si="6"/>
        <v>0</v>
      </c>
      <c r="CV13" s="62">
        <f t="shared" si="6"/>
        <v>0</v>
      </c>
      <c r="CW13" s="62">
        <f t="shared" si="6"/>
        <v>0</v>
      </c>
      <c r="CX13" s="62">
        <f t="shared" ref="CX13:DZ13" si="7">IF(OR(CX12&lt;$D2,CX12&gt;$D3),0,IF(CX12=$D2,$D4,0))</f>
        <v>0</v>
      </c>
      <c r="CY13" s="62">
        <f t="shared" si="7"/>
        <v>0</v>
      </c>
      <c r="CZ13" s="62">
        <f t="shared" si="7"/>
        <v>0</v>
      </c>
      <c r="DA13" s="62">
        <f t="shared" si="7"/>
        <v>0</v>
      </c>
      <c r="DB13" s="62">
        <f t="shared" si="7"/>
        <v>0</v>
      </c>
      <c r="DC13" s="62">
        <f t="shared" si="7"/>
        <v>0</v>
      </c>
      <c r="DD13" s="62">
        <f t="shared" si="7"/>
        <v>0</v>
      </c>
      <c r="DE13" s="62">
        <f t="shared" si="7"/>
        <v>0</v>
      </c>
      <c r="DF13" s="62">
        <f t="shared" si="7"/>
        <v>0</v>
      </c>
      <c r="DG13" s="62">
        <f t="shared" si="7"/>
        <v>0</v>
      </c>
      <c r="DH13" s="62">
        <f t="shared" si="7"/>
        <v>0</v>
      </c>
      <c r="DI13" s="62">
        <f t="shared" si="7"/>
        <v>0</v>
      </c>
      <c r="DJ13" s="62">
        <f t="shared" si="7"/>
        <v>0</v>
      </c>
      <c r="DK13" s="62">
        <f t="shared" si="7"/>
        <v>0</v>
      </c>
      <c r="DL13" s="62">
        <f t="shared" si="7"/>
        <v>0</v>
      </c>
      <c r="DM13" s="62">
        <f t="shared" si="7"/>
        <v>0</v>
      </c>
      <c r="DN13" s="62">
        <f t="shared" si="7"/>
        <v>0</v>
      </c>
      <c r="DO13" s="62">
        <f t="shared" si="7"/>
        <v>0</v>
      </c>
      <c r="DP13" s="62">
        <f t="shared" si="7"/>
        <v>0</v>
      </c>
      <c r="DQ13" s="62">
        <f t="shared" si="7"/>
        <v>0</v>
      </c>
      <c r="DR13" s="62">
        <f t="shared" si="7"/>
        <v>0</v>
      </c>
      <c r="DS13" s="62">
        <f t="shared" si="7"/>
        <v>0</v>
      </c>
      <c r="DT13" s="62">
        <f t="shared" si="7"/>
        <v>0</v>
      </c>
      <c r="DU13" s="62">
        <f t="shared" si="7"/>
        <v>0</v>
      </c>
      <c r="DV13" s="62">
        <f t="shared" si="7"/>
        <v>0</v>
      </c>
      <c r="DW13" s="62">
        <f t="shared" si="7"/>
        <v>0</v>
      </c>
      <c r="DX13" s="62">
        <f t="shared" si="7"/>
        <v>0</v>
      </c>
      <c r="DY13" s="62">
        <f t="shared" si="7"/>
        <v>0</v>
      </c>
      <c r="DZ13" s="62">
        <f t="shared" si="7"/>
        <v>0</v>
      </c>
    </row>
    <row r="14" spans="1:130" s="63" customFormat="1" x14ac:dyDescent="0.15">
      <c r="C14" s="141" t="s">
        <v>280</v>
      </c>
      <c r="F14" s="62">
        <f t="shared" ref="F14:AK14" si="8">IFERROR(VLOOKUP(F$12,$D8:$E10,2,FALSE),0)</f>
        <v>0</v>
      </c>
      <c r="G14" s="62">
        <f t="shared" si="8"/>
        <v>0</v>
      </c>
      <c r="H14" s="62">
        <f t="shared" si="8"/>
        <v>0</v>
      </c>
      <c r="I14" s="62">
        <f t="shared" si="8"/>
        <v>0</v>
      </c>
      <c r="J14" s="62">
        <f t="shared" si="8"/>
        <v>0</v>
      </c>
      <c r="K14" s="62">
        <f t="shared" si="8"/>
        <v>0</v>
      </c>
      <c r="L14" s="62">
        <f t="shared" si="8"/>
        <v>0</v>
      </c>
      <c r="M14" s="62">
        <f t="shared" si="8"/>
        <v>0</v>
      </c>
      <c r="N14" s="62">
        <f t="shared" si="8"/>
        <v>0</v>
      </c>
      <c r="O14" s="62">
        <f t="shared" si="8"/>
        <v>0</v>
      </c>
      <c r="P14" s="62">
        <f t="shared" si="8"/>
        <v>0</v>
      </c>
      <c r="Q14" s="62">
        <f t="shared" si="8"/>
        <v>0</v>
      </c>
      <c r="R14" s="62">
        <f t="shared" si="8"/>
        <v>50000</v>
      </c>
      <c r="S14" s="62">
        <f t="shared" si="8"/>
        <v>0</v>
      </c>
      <c r="T14" s="62">
        <f t="shared" si="8"/>
        <v>0</v>
      </c>
      <c r="U14" s="62">
        <f t="shared" si="8"/>
        <v>0</v>
      </c>
      <c r="V14" s="62">
        <f t="shared" si="8"/>
        <v>0</v>
      </c>
      <c r="W14" s="62">
        <f t="shared" si="8"/>
        <v>0</v>
      </c>
      <c r="X14" s="62">
        <f t="shared" si="8"/>
        <v>0</v>
      </c>
      <c r="Y14" s="62">
        <f t="shared" si="8"/>
        <v>0</v>
      </c>
      <c r="Z14" s="62">
        <f t="shared" si="8"/>
        <v>0</v>
      </c>
      <c r="AA14" s="62">
        <f t="shared" si="8"/>
        <v>600000</v>
      </c>
      <c r="AB14" s="62">
        <f t="shared" si="8"/>
        <v>0</v>
      </c>
      <c r="AC14" s="62">
        <f t="shared" si="8"/>
        <v>0</v>
      </c>
      <c r="AD14" s="62">
        <f t="shared" si="8"/>
        <v>0</v>
      </c>
      <c r="AE14" s="62">
        <f t="shared" si="8"/>
        <v>0</v>
      </c>
      <c r="AF14" s="62">
        <f t="shared" si="8"/>
        <v>0</v>
      </c>
      <c r="AG14" s="62">
        <f t="shared" si="8"/>
        <v>0</v>
      </c>
      <c r="AH14" s="62">
        <f t="shared" si="8"/>
        <v>0</v>
      </c>
      <c r="AI14" s="62">
        <f t="shared" si="8"/>
        <v>0</v>
      </c>
      <c r="AJ14" s="62">
        <f t="shared" si="8"/>
        <v>0</v>
      </c>
      <c r="AK14" s="62">
        <f t="shared" si="8"/>
        <v>0</v>
      </c>
      <c r="AL14" s="62">
        <f t="shared" ref="AL14:BQ14" si="9">IFERROR(VLOOKUP(AL$12,$D8:$E10,2,FALSE),0)</f>
        <v>0</v>
      </c>
      <c r="AM14" s="62">
        <f t="shared" si="9"/>
        <v>60350000</v>
      </c>
      <c r="AN14" s="62">
        <f t="shared" si="9"/>
        <v>0</v>
      </c>
      <c r="AO14" s="62">
        <f t="shared" si="9"/>
        <v>0</v>
      </c>
      <c r="AP14" s="62">
        <f t="shared" si="9"/>
        <v>0</v>
      </c>
      <c r="AQ14" s="62">
        <f t="shared" si="9"/>
        <v>0</v>
      </c>
      <c r="AR14" s="62">
        <f t="shared" si="9"/>
        <v>0</v>
      </c>
      <c r="AS14" s="62">
        <f t="shared" si="9"/>
        <v>0</v>
      </c>
      <c r="AT14" s="62">
        <f t="shared" si="9"/>
        <v>0</v>
      </c>
      <c r="AU14" s="62">
        <f t="shared" si="9"/>
        <v>0</v>
      </c>
      <c r="AV14" s="62">
        <f t="shared" si="9"/>
        <v>0</v>
      </c>
      <c r="AW14" s="62">
        <f t="shared" si="9"/>
        <v>0</v>
      </c>
      <c r="AX14" s="62">
        <f t="shared" si="9"/>
        <v>0</v>
      </c>
      <c r="AY14" s="62">
        <f t="shared" si="9"/>
        <v>0</v>
      </c>
      <c r="AZ14" s="62">
        <f t="shared" si="9"/>
        <v>0</v>
      </c>
      <c r="BA14" s="62">
        <f t="shared" si="9"/>
        <v>0</v>
      </c>
      <c r="BB14" s="62">
        <f t="shared" si="9"/>
        <v>0</v>
      </c>
      <c r="BC14" s="62">
        <f t="shared" si="9"/>
        <v>0</v>
      </c>
      <c r="BD14" s="62">
        <f t="shared" si="9"/>
        <v>0</v>
      </c>
      <c r="BE14" s="62">
        <f t="shared" si="9"/>
        <v>0</v>
      </c>
      <c r="BF14" s="62">
        <f t="shared" si="9"/>
        <v>0</v>
      </c>
      <c r="BG14" s="62">
        <f t="shared" si="9"/>
        <v>0</v>
      </c>
      <c r="BH14" s="62">
        <f t="shared" si="9"/>
        <v>0</v>
      </c>
      <c r="BI14" s="62">
        <f t="shared" si="9"/>
        <v>0</v>
      </c>
      <c r="BJ14" s="62">
        <f t="shared" si="9"/>
        <v>0</v>
      </c>
      <c r="BK14" s="62">
        <f t="shared" si="9"/>
        <v>0</v>
      </c>
      <c r="BL14" s="62">
        <f t="shared" si="9"/>
        <v>0</v>
      </c>
      <c r="BM14" s="62">
        <f t="shared" si="9"/>
        <v>0</v>
      </c>
      <c r="BN14" s="62">
        <f t="shared" si="9"/>
        <v>0</v>
      </c>
      <c r="BO14" s="62">
        <f t="shared" si="9"/>
        <v>0</v>
      </c>
      <c r="BP14" s="62">
        <f t="shared" si="9"/>
        <v>0</v>
      </c>
      <c r="BQ14" s="62">
        <f t="shared" si="9"/>
        <v>0</v>
      </c>
      <c r="BR14" s="62">
        <f t="shared" ref="BR14:CW14" si="10">IFERROR(VLOOKUP(BR$12,$D8:$E10,2,FALSE),0)</f>
        <v>0</v>
      </c>
      <c r="BS14" s="62">
        <f t="shared" si="10"/>
        <v>0</v>
      </c>
      <c r="BT14" s="62">
        <f t="shared" si="10"/>
        <v>0</v>
      </c>
      <c r="BU14" s="62">
        <f t="shared" si="10"/>
        <v>0</v>
      </c>
      <c r="BV14" s="62">
        <f t="shared" si="10"/>
        <v>0</v>
      </c>
      <c r="BW14" s="62">
        <f t="shared" si="10"/>
        <v>0</v>
      </c>
      <c r="BX14" s="62">
        <f t="shared" si="10"/>
        <v>0</v>
      </c>
      <c r="BY14" s="62">
        <f t="shared" si="10"/>
        <v>0</v>
      </c>
      <c r="BZ14" s="62">
        <f t="shared" si="10"/>
        <v>0</v>
      </c>
      <c r="CA14" s="62">
        <f t="shared" si="10"/>
        <v>0</v>
      </c>
      <c r="CB14" s="62">
        <f t="shared" si="10"/>
        <v>0</v>
      </c>
      <c r="CC14" s="62">
        <f t="shared" si="10"/>
        <v>0</v>
      </c>
      <c r="CD14" s="62">
        <f t="shared" si="10"/>
        <v>0</v>
      </c>
      <c r="CE14" s="62">
        <f t="shared" si="10"/>
        <v>0</v>
      </c>
      <c r="CF14" s="62">
        <f t="shared" si="10"/>
        <v>0</v>
      </c>
      <c r="CG14" s="62">
        <f t="shared" si="10"/>
        <v>0</v>
      </c>
      <c r="CH14" s="62">
        <f t="shared" si="10"/>
        <v>0</v>
      </c>
      <c r="CI14" s="62">
        <f t="shared" si="10"/>
        <v>0</v>
      </c>
      <c r="CJ14" s="62">
        <f t="shared" si="10"/>
        <v>0</v>
      </c>
      <c r="CK14" s="62">
        <f t="shared" si="10"/>
        <v>0</v>
      </c>
      <c r="CL14" s="62">
        <f t="shared" si="10"/>
        <v>0</v>
      </c>
      <c r="CM14" s="62">
        <f t="shared" si="10"/>
        <v>0</v>
      </c>
      <c r="CN14" s="62">
        <f t="shared" si="10"/>
        <v>0</v>
      </c>
      <c r="CO14" s="62">
        <f t="shared" si="10"/>
        <v>0</v>
      </c>
      <c r="CP14" s="62">
        <f t="shared" si="10"/>
        <v>0</v>
      </c>
      <c r="CQ14" s="62">
        <f t="shared" si="10"/>
        <v>0</v>
      </c>
      <c r="CR14" s="62">
        <f t="shared" si="10"/>
        <v>0</v>
      </c>
      <c r="CS14" s="62">
        <f t="shared" si="10"/>
        <v>0</v>
      </c>
      <c r="CT14" s="62">
        <f t="shared" si="10"/>
        <v>0</v>
      </c>
      <c r="CU14" s="62">
        <f t="shared" si="10"/>
        <v>0</v>
      </c>
      <c r="CV14" s="62">
        <f t="shared" si="10"/>
        <v>0</v>
      </c>
      <c r="CW14" s="62">
        <f t="shared" si="10"/>
        <v>0</v>
      </c>
      <c r="CX14" s="62">
        <f t="shared" ref="CX14:DZ14" si="11">IFERROR(VLOOKUP(CX$12,$D8:$E10,2,FALSE),0)</f>
        <v>0</v>
      </c>
      <c r="CY14" s="62">
        <f t="shared" si="11"/>
        <v>0</v>
      </c>
      <c r="CZ14" s="62">
        <f t="shared" si="11"/>
        <v>0</v>
      </c>
      <c r="DA14" s="62">
        <f t="shared" si="11"/>
        <v>0</v>
      </c>
      <c r="DB14" s="62">
        <f t="shared" si="11"/>
        <v>0</v>
      </c>
      <c r="DC14" s="62">
        <f t="shared" si="11"/>
        <v>0</v>
      </c>
      <c r="DD14" s="62">
        <f t="shared" si="11"/>
        <v>0</v>
      </c>
      <c r="DE14" s="62">
        <f t="shared" si="11"/>
        <v>0</v>
      </c>
      <c r="DF14" s="62">
        <f t="shared" si="11"/>
        <v>0</v>
      </c>
      <c r="DG14" s="62">
        <f t="shared" si="11"/>
        <v>0</v>
      </c>
      <c r="DH14" s="62">
        <f t="shared" si="11"/>
        <v>0</v>
      </c>
      <c r="DI14" s="62">
        <f t="shared" si="11"/>
        <v>0</v>
      </c>
      <c r="DJ14" s="62">
        <f t="shared" si="11"/>
        <v>0</v>
      </c>
      <c r="DK14" s="62">
        <f t="shared" si="11"/>
        <v>0</v>
      </c>
      <c r="DL14" s="62">
        <f t="shared" si="11"/>
        <v>0</v>
      </c>
      <c r="DM14" s="62">
        <f t="shared" si="11"/>
        <v>0</v>
      </c>
      <c r="DN14" s="62">
        <f t="shared" si="11"/>
        <v>0</v>
      </c>
      <c r="DO14" s="62">
        <f t="shared" si="11"/>
        <v>0</v>
      </c>
      <c r="DP14" s="62">
        <f t="shared" si="11"/>
        <v>0</v>
      </c>
      <c r="DQ14" s="62">
        <f t="shared" si="11"/>
        <v>0</v>
      </c>
      <c r="DR14" s="62">
        <f t="shared" si="11"/>
        <v>0</v>
      </c>
      <c r="DS14" s="62">
        <f t="shared" si="11"/>
        <v>0</v>
      </c>
      <c r="DT14" s="62">
        <f t="shared" si="11"/>
        <v>0</v>
      </c>
      <c r="DU14" s="62">
        <f t="shared" si="11"/>
        <v>0</v>
      </c>
      <c r="DV14" s="62">
        <f t="shared" si="11"/>
        <v>0</v>
      </c>
      <c r="DW14" s="62">
        <f t="shared" si="11"/>
        <v>0</v>
      </c>
      <c r="DX14" s="62">
        <f t="shared" si="11"/>
        <v>0</v>
      </c>
      <c r="DY14" s="62">
        <f t="shared" si="11"/>
        <v>0</v>
      </c>
      <c r="DZ14" s="62">
        <f t="shared" si="11"/>
        <v>0</v>
      </c>
    </row>
    <row r="15" spans="1:130" s="63" customFormat="1" x14ac:dyDescent="0.15">
      <c r="C15" s="141" t="s">
        <v>281</v>
      </c>
      <c r="F15" s="62">
        <f>SUM($F13:F13)-SUM($F14:F14)+SUM($E17:E17)-SUM($E16:E16)</f>
        <v>61000000</v>
      </c>
      <c r="G15" s="62">
        <f>SUM($F13:G13)-SUM($F14:G14)+SUM($E17:F17)-SUM($E16:F16)</f>
        <v>61254166.666666664</v>
      </c>
      <c r="H15" s="62">
        <f>SUM($F13:H13)-SUM($F14:H14)+SUM($E17:G17)-SUM($E16:G16)</f>
        <v>61509392.361111112</v>
      </c>
      <c r="I15" s="62">
        <f>SUM($F13:I13)-SUM($F14:I14)+SUM($E17:H17)-SUM($E16:H16)</f>
        <v>61765681.495949075</v>
      </c>
      <c r="J15" s="62">
        <f>SUM($F13:J13)-SUM($F14:J14)+SUM($E17:I17)-SUM($E16:I16)</f>
        <v>62023038.502182193</v>
      </c>
      <c r="K15" s="62">
        <f>SUM($F13:K13)-SUM($F14:K14)+SUM($E17:J17)-SUM($E16:J16)</f>
        <v>62281467.829274625</v>
      </c>
      <c r="L15" s="62">
        <f>SUM($F13:L13)-SUM($F14:L14)+SUM($E17:K17)-SUM($E16:K16)</f>
        <v>62540973.945229933</v>
      </c>
      <c r="M15" s="62">
        <f>SUM($F13:M13)-SUM($F14:M14)+SUM($E17:L17)-SUM($E16:L16)</f>
        <v>62801561.336668387</v>
      </c>
      <c r="N15" s="62">
        <f>SUM($F13:N13)-SUM($F14:N14)+SUM($E17:M17)-SUM($E16:M16)</f>
        <v>63063234.508904509</v>
      </c>
      <c r="O15" s="62">
        <f>SUM($F13:O13)-SUM($F14:O14)+SUM($E17:N17)-SUM($E16:N16)</f>
        <v>63325997.986024946</v>
      </c>
      <c r="P15" s="62">
        <f>SUM($F13:P13)-SUM($F14:P14)+SUM($E17:O17)-SUM($E16:O16)</f>
        <v>63589856.310966715</v>
      </c>
      <c r="Q15" s="62">
        <f>SUM($F13:Q13)-SUM($F14:Q14)+SUM($E17:P17)-SUM($E16:P16)</f>
        <v>63854814.045595743</v>
      </c>
      <c r="R15" s="62">
        <f>SUM($F13:R13)-SUM($F14:R14)+SUM($E17:Q17)-SUM($E16:Q16)</f>
        <v>64070875.770785727</v>
      </c>
      <c r="S15" s="62">
        <f>SUM($F13:S13)-SUM($F14:S14)+SUM($E17:R17)-SUM($E16:R16)</f>
        <v>64337837.753164001</v>
      </c>
      <c r="T15" s="62">
        <f>SUM($F13:T13)-SUM($F14:T14)+SUM($E17:S17)-SUM($E16:S16)</f>
        <v>64605912.077135518</v>
      </c>
      <c r="U15" s="62">
        <f>SUM($F13:U13)-SUM($F14:U14)+SUM($E17:T17)-SUM($E16:T16)</f>
        <v>64875103.377456911</v>
      </c>
      <c r="V15" s="62">
        <f>SUM($F13:V13)-SUM($F14:V14)+SUM($E17:U17)-SUM($E16:U16)</f>
        <v>65145416.308196321</v>
      </c>
      <c r="W15" s="62">
        <f>SUM($F13:W13)-SUM($F14:W14)+SUM($E17:V17)-SUM($E16:V16)</f>
        <v>65416855.5428138</v>
      </c>
      <c r="X15" s="62">
        <f>SUM($F13:X13)-SUM($F14:X14)+SUM($E17:W17)-SUM($E16:W16)</f>
        <v>65689425.774242193</v>
      </c>
      <c r="Y15" s="62">
        <f>SUM($F13:Y13)-SUM($F14:Y14)+SUM($E17:X17)-SUM($E16:X16)</f>
        <v>65963131.714968204</v>
      </c>
      <c r="Z15" s="62">
        <f>SUM($F13:Z13)-SUM($F14:Z14)+SUM($E17:Y17)-SUM($E16:Y16)</f>
        <v>66237978.0971139</v>
      </c>
      <c r="AA15" s="62">
        <f>SUM($F13:AA13)-SUM($F14:AA14)+SUM($E17:Z17)-SUM($E16:Z16)</f>
        <v>65913969.672518544</v>
      </c>
      <c r="AB15" s="62">
        <f>SUM($F13:AB13)-SUM($F14:AB14)+SUM($E17:AA17)-SUM($E16:AA16)</f>
        <v>66188611.212820701</v>
      </c>
      <c r="AC15" s="62">
        <f>SUM($F13:AC13)-SUM($F14:AC14)+SUM($E17:AB17)-SUM($E16:AB16)</f>
        <v>66464397.092874125</v>
      </c>
      <c r="AD15" s="62">
        <f>SUM($F13:AD13)-SUM($F14:AD14)+SUM($E17:AC17)-SUM($E16:AC16)</f>
        <v>66741332.080761097</v>
      </c>
      <c r="AE15" s="62">
        <f>SUM($F13:AE13)-SUM($F14:AE14)+SUM($E17:AD17)-SUM($E16:AD16)</f>
        <v>67019420.964430936</v>
      </c>
      <c r="AF15" s="62">
        <f>SUM($F13:AF13)-SUM($F14:AF14)+SUM($E17:AE17)-SUM($E16:AE16)</f>
        <v>67298668.551782727</v>
      </c>
      <c r="AG15" s="62">
        <f>SUM($F13:AG13)-SUM($F14:AG14)+SUM($E17:AF17)-SUM($E16:AF16)</f>
        <v>67579079.670748502</v>
      </c>
      <c r="AH15" s="62">
        <f>SUM($F13:AH13)-SUM($F14:AH14)+SUM($E17:AG17)-SUM($E16:AG16)</f>
        <v>67860659.169376612</v>
      </c>
      <c r="AI15" s="62">
        <f>SUM($F13:AI13)-SUM($F14:AI14)+SUM($E17:AH17)-SUM($E16:AH16)</f>
        <v>68143411.915915683</v>
      </c>
      <c r="AJ15" s="62">
        <f>SUM($F13:AJ13)-SUM($F14:AJ14)+SUM($E17:AI17)-SUM($E16:AI16)</f>
        <v>68427342.798898667</v>
      </c>
      <c r="AK15" s="62">
        <f>SUM($F13:AK13)-SUM($F14:AK14)+SUM($E17:AJ17)-SUM($E16:AJ16)</f>
        <v>68712456.727227405</v>
      </c>
      <c r="AL15" s="62">
        <f>SUM($F13:AL13)-SUM($F14:AL14)+SUM($E17:AK17)-SUM($E16:AK16)</f>
        <v>68998758.630257517</v>
      </c>
      <c r="AM15" s="62">
        <f>SUM($F13:AM13)-SUM($F14:AM14)+SUM($E17:AL17)-SUM($E16:AL16)</f>
        <v>8936253.4578835964</v>
      </c>
      <c r="AN15" s="62">
        <f>SUM($F13:AN13)-SUM($F14:AN14)+SUM($E17:AM17)-SUM($E16:AM16)</f>
        <v>0</v>
      </c>
      <c r="AO15" s="62">
        <f>SUM($F13:AO13)-SUM($F14:AO14)+SUM($E17:AN17)-SUM($E16:AN16)</f>
        <v>0</v>
      </c>
      <c r="AP15" s="62">
        <f>SUM($F13:AP13)-SUM($F14:AP14)+SUM($E17:AO17)-SUM($E16:AO16)</f>
        <v>0</v>
      </c>
      <c r="AQ15" s="62">
        <f>SUM($F13:AQ13)-SUM($F14:AQ14)+SUM($E17:AP17)-SUM($E16:AP16)</f>
        <v>0</v>
      </c>
      <c r="AR15" s="62">
        <f>SUM($F13:AR13)-SUM($F14:AR14)+SUM($E17:AQ17)-SUM($E16:AQ16)</f>
        <v>0</v>
      </c>
      <c r="AS15" s="62">
        <f>SUM($F13:AS13)-SUM($F14:AS14)+SUM($E17:AR17)-SUM($E16:AR16)</f>
        <v>0</v>
      </c>
      <c r="AT15" s="62">
        <f>SUM($F13:AT13)-SUM($F14:AT14)+SUM($E17:AS17)-SUM($E16:AS16)</f>
        <v>0</v>
      </c>
      <c r="AU15" s="62">
        <f>SUM($F13:AU13)-SUM($F14:AU14)+SUM($E17:AT17)-SUM($E16:AT16)</f>
        <v>0</v>
      </c>
      <c r="AV15" s="62">
        <f>SUM($F13:AV13)-SUM($F14:AV14)+SUM($E17:AU17)-SUM($E16:AU16)</f>
        <v>0</v>
      </c>
      <c r="AW15" s="62">
        <f>SUM($F13:AW13)-SUM($F14:AW14)+SUM($E17:AV17)-SUM($E16:AV16)</f>
        <v>0</v>
      </c>
      <c r="AX15" s="62">
        <f>SUM($F13:AX13)-SUM($F14:AX14)+SUM($E17:AW17)-SUM($E16:AW16)</f>
        <v>0</v>
      </c>
      <c r="AY15" s="62">
        <f>SUM($F13:AY13)-SUM($F14:AY14)+SUM($E17:AX17)-SUM($E16:AX16)</f>
        <v>0</v>
      </c>
      <c r="AZ15" s="62">
        <f>SUM($F13:AZ13)-SUM($F14:AZ14)+SUM($E17:AY17)-SUM($E16:AY16)</f>
        <v>0</v>
      </c>
      <c r="BA15" s="62">
        <f>SUM($F13:BA13)-SUM($F14:BA14)+SUM($E17:AZ17)-SUM($E16:AZ16)</f>
        <v>0</v>
      </c>
      <c r="BB15" s="62">
        <f>SUM($F13:BB13)-SUM($F14:BB14)+SUM($E17:BA17)-SUM($E16:BA16)</f>
        <v>0</v>
      </c>
      <c r="BC15" s="62">
        <f>SUM($F13:BC13)-SUM($F14:BC14)+SUM($E17:BB17)-SUM($E16:BB16)</f>
        <v>0</v>
      </c>
      <c r="BD15" s="62">
        <f>SUM($F13:BD13)-SUM($F14:BD14)+SUM($E17:BC17)-SUM($E16:BC16)</f>
        <v>0</v>
      </c>
      <c r="BE15" s="62">
        <f>SUM($F13:BE13)-SUM($F14:BE14)+SUM($E17:BD17)-SUM($E16:BD16)</f>
        <v>0</v>
      </c>
      <c r="BF15" s="62">
        <f>SUM($F13:BF13)-SUM($F14:BF14)+SUM($E17:BE17)-SUM($E16:BE16)</f>
        <v>0</v>
      </c>
      <c r="BG15" s="62">
        <f>SUM($F13:BG13)-SUM($F14:BG14)+SUM($E17:BF17)-SUM($E16:BF16)</f>
        <v>0</v>
      </c>
      <c r="BH15" s="62">
        <f>SUM($F13:BH13)-SUM($F14:BH14)+SUM($E17:BG17)-SUM($E16:BG16)</f>
        <v>0</v>
      </c>
      <c r="BI15" s="62">
        <f>SUM($F13:BI13)-SUM($F14:BI14)+SUM($E17:BH17)-SUM($E16:BH16)</f>
        <v>0</v>
      </c>
      <c r="BJ15" s="62">
        <f>SUM($F13:BJ13)-SUM($F14:BJ14)+SUM($E17:BI17)-SUM($E16:BI16)</f>
        <v>0</v>
      </c>
      <c r="BK15" s="62">
        <f>SUM($F13:BK13)-SUM($F14:BK14)+SUM($E17:BJ17)-SUM($E16:BJ16)</f>
        <v>0</v>
      </c>
      <c r="BL15" s="62">
        <f>SUM($F13:BL13)-SUM($F14:BL14)+SUM($E17:BK17)-SUM($E16:BK16)</f>
        <v>0</v>
      </c>
      <c r="BM15" s="62">
        <f>SUM($F13:BM13)-SUM($F14:BM14)+SUM($E17:BL17)-SUM($E16:BL16)</f>
        <v>0</v>
      </c>
      <c r="BN15" s="62">
        <f>SUM($F13:BN13)-SUM($F14:BN14)+SUM($E17:BM17)-SUM($E16:BM16)</f>
        <v>0</v>
      </c>
      <c r="BO15" s="62">
        <f>SUM($F13:BO13)-SUM($F14:BO14)+SUM($E17:BN17)-SUM($E16:BN16)</f>
        <v>0</v>
      </c>
      <c r="BP15" s="62">
        <f>SUM($F13:BP13)-SUM($F14:BP14)+SUM($E17:BO17)-SUM($E16:BO16)</f>
        <v>0</v>
      </c>
      <c r="BQ15" s="62">
        <f>SUM($F13:BQ13)-SUM($F14:BQ14)+SUM($E17:BP17)-SUM($E16:BP16)</f>
        <v>0</v>
      </c>
      <c r="BR15" s="62">
        <f>SUM($F13:BR13)-SUM($F14:BR14)+SUM($E17:BQ17)-SUM($E16:BQ16)</f>
        <v>0</v>
      </c>
      <c r="BS15" s="62">
        <f>SUM($F13:BS13)-SUM($F14:BS14)+SUM($E17:BR17)-SUM($E16:BR16)</f>
        <v>0</v>
      </c>
      <c r="BT15" s="62">
        <f>SUM($F13:BT13)-SUM($F14:BT14)+SUM($E17:BS17)-SUM($E16:BS16)</f>
        <v>0</v>
      </c>
      <c r="BU15" s="62">
        <f>SUM($F13:BU13)-SUM($F14:BU14)+SUM($E17:BT17)-SUM($E16:BT16)</f>
        <v>0</v>
      </c>
      <c r="BV15" s="62">
        <f>SUM($F13:BV13)-SUM($F14:BV14)+SUM($E17:BU17)-SUM($E16:BU16)</f>
        <v>0</v>
      </c>
      <c r="BW15" s="62">
        <f>SUM($F13:BW13)-SUM($F14:BW14)+SUM($E17:BV17)-SUM($E16:BV16)</f>
        <v>0</v>
      </c>
      <c r="BX15" s="62">
        <f>SUM($F13:BX13)-SUM($F14:BX14)+SUM($E17:BW17)-SUM($E16:BW16)</f>
        <v>0</v>
      </c>
      <c r="BY15" s="62">
        <f>SUM($F13:BY13)-SUM($F14:BY14)+SUM($E17:BX17)-SUM($E16:BX16)</f>
        <v>0</v>
      </c>
      <c r="BZ15" s="62">
        <f>SUM($F13:BZ13)-SUM($F14:BZ14)+SUM($E17:BY17)-SUM($E16:BY16)</f>
        <v>0</v>
      </c>
      <c r="CA15" s="62">
        <f>SUM($F13:CA13)-SUM($F14:CA14)+SUM($E17:BZ17)-SUM($E16:BZ16)</f>
        <v>0</v>
      </c>
      <c r="CB15" s="62">
        <f>SUM($F13:CB13)-SUM($F14:CB14)+SUM($E17:CA17)-SUM($E16:CA16)</f>
        <v>0</v>
      </c>
      <c r="CC15" s="62">
        <f>SUM($F13:CC13)-SUM($F14:CC14)+SUM($E17:CB17)-SUM($E16:CB16)</f>
        <v>0</v>
      </c>
      <c r="CD15" s="62">
        <f>SUM($F13:CD13)-SUM($F14:CD14)+SUM($E17:CC17)-SUM($E16:CC16)</f>
        <v>0</v>
      </c>
      <c r="CE15" s="62">
        <f>SUM($F13:CE13)-SUM($F14:CE14)+SUM($E17:CD17)-SUM($E16:CD16)</f>
        <v>0</v>
      </c>
      <c r="CF15" s="62">
        <f>SUM($F13:CF13)-SUM($F14:CF14)+SUM($E17:CE17)-SUM($E16:CE16)</f>
        <v>0</v>
      </c>
      <c r="CG15" s="62">
        <f>SUM($F13:CG13)-SUM($F14:CG14)+SUM($E17:CF17)-SUM($E16:CF16)</f>
        <v>0</v>
      </c>
      <c r="CH15" s="62">
        <f>SUM($F13:CH13)-SUM($F14:CH14)+SUM($E17:CG17)-SUM($E16:CG16)</f>
        <v>0</v>
      </c>
      <c r="CI15" s="62">
        <f>SUM($F13:CI13)-SUM($F14:CI14)+SUM($E17:CH17)-SUM($E16:CH16)</f>
        <v>0</v>
      </c>
      <c r="CJ15" s="62">
        <f>SUM($F13:CJ13)-SUM($F14:CJ14)+SUM($E17:CI17)-SUM($E16:CI16)</f>
        <v>0</v>
      </c>
      <c r="CK15" s="62">
        <f>SUM($F13:CK13)-SUM($F14:CK14)+SUM($E17:CJ17)-SUM($E16:CJ16)</f>
        <v>0</v>
      </c>
      <c r="CL15" s="62">
        <f>SUM($F13:CL13)-SUM($F14:CL14)+SUM($E17:CK17)-SUM($E16:CK16)</f>
        <v>0</v>
      </c>
      <c r="CM15" s="62">
        <f>SUM($F13:CM13)-SUM($F14:CM14)+SUM($E17:CL17)-SUM($E16:CL16)</f>
        <v>0</v>
      </c>
      <c r="CN15" s="62">
        <f>SUM($F13:CN13)-SUM($F14:CN14)+SUM($E17:CM17)-SUM($E16:CM16)</f>
        <v>0</v>
      </c>
      <c r="CO15" s="62">
        <f>SUM($F13:CO13)-SUM($F14:CO14)+SUM($E17:CN17)-SUM($E16:CN16)</f>
        <v>0</v>
      </c>
      <c r="CP15" s="62">
        <f>SUM($F13:CP13)-SUM($F14:CP14)+SUM($E17:CO17)-SUM($E16:CO16)</f>
        <v>0</v>
      </c>
      <c r="CQ15" s="62">
        <f>SUM($F13:CQ13)-SUM($F14:CQ14)+SUM($E17:CP17)-SUM($E16:CP16)</f>
        <v>0</v>
      </c>
      <c r="CR15" s="62">
        <f>SUM($F13:CR13)-SUM($F14:CR14)+SUM($E17:CQ17)-SUM($E16:CQ16)</f>
        <v>0</v>
      </c>
      <c r="CS15" s="62">
        <f>SUM($F13:CS13)-SUM($F14:CS14)+SUM($E17:CR17)-SUM($E16:CR16)</f>
        <v>0</v>
      </c>
      <c r="CT15" s="62">
        <f>SUM($F13:CT13)-SUM($F14:CT14)+SUM($E17:CS17)-SUM($E16:CS16)</f>
        <v>0</v>
      </c>
      <c r="CU15" s="62">
        <f>SUM($F13:CU13)-SUM($F14:CU14)+SUM($E17:CT17)-SUM($E16:CT16)</f>
        <v>0</v>
      </c>
      <c r="CV15" s="62">
        <f>SUM($F13:CV13)-SUM($F14:CV14)+SUM($E17:CU17)-SUM($E16:CU16)</f>
        <v>0</v>
      </c>
      <c r="CW15" s="62">
        <f>SUM($F13:CW13)-SUM($F14:CW14)+SUM($E17:CV17)-SUM($E16:CV16)</f>
        <v>0</v>
      </c>
      <c r="CX15" s="62">
        <f>SUM($F13:CX13)-SUM($F14:CX14)+SUM($E17:CW17)-SUM($E16:CW16)</f>
        <v>0</v>
      </c>
      <c r="CY15" s="62">
        <f>SUM($F13:CY13)-SUM($F14:CY14)+SUM($E17:CX17)-SUM($E16:CX16)</f>
        <v>0</v>
      </c>
      <c r="CZ15" s="62">
        <f>SUM($F13:CZ13)-SUM($F14:CZ14)+SUM($E17:CY17)-SUM($E16:CY16)</f>
        <v>0</v>
      </c>
      <c r="DA15" s="62">
        <f>SUM($F13:DA13)-SUM($F14:DA14)+SUM($E17:CZ17)-SUM($E16:CZ16)</f>
        <v>0</v>
      </c>
      <c r="DB15" s="62">
        <f>SUM($F13:DB13)-SUM($F14:DB14)+SUM($E17:DA17)-SUM($E16:DA16)</f>
        <v>0</v>
      </c>
      <c r="DC15" s="62">
        <f>SUM($F13:DC13)-SUM($F14:DC14)+SUM($E17:DB17)-SUM($E16:DB16)</f>
        <v>0</v>
      </c>
      <c r="DD15" s="62">
        <f>SUM($F13:DD13)-SUM($F14:DD14)+SUM($E17:DC17)-SUM($E16:DC16)</f>
        <v>0</v>
      </c>
      <c r="DE15" s="62">
        <f>SUM($F13:DE13)-SUM($F14:DE14)+SUM($E17:DD17)-SUM($E16:DD16)</f>
        <v>0</v>
      </c>
      <c r="DF15" s="62">
        <f>SUM($F13:DF13)-SUM($F14:DF14)+SUM($E17:DE17)-SUM($E16:DE16)</f>
        <v>0</v>
      </c>
      <c r="DG15" s="62">
        <f>SUM($F13:DG13)-SUM($F14:DG14)+SUM($E17:DF17)-SUM($E16:DF16)</f>
        <v>0</v>
      </c>
      <c r="DH15" s="62">
        <f>SUM($F13:DH13)-SUM($F14:DH14)+SUM($E17:DG17)-SUM($E16:DG16)</f>
        <v>0</v>
      </c>
      <c r="DI15" s="62">
        <f>SUM($F13:DI13)-SUM($F14:DI14)+SUM($E17:DH17)-SUM($E16:DH16)</f>
        <v>0</v>
      </c>
      <c r="DJ15" s="62">
        <f>SUM($F13:DJ13)-SUM($F14:DJ14)+SUM($E17:DI17)-SUM($E16:DI16)</f>
        <v>0</v>
      </c>
      <c r="DK15" s="62">
        <f>SUM($F13:DK13)-SUM($F14:DK14)+SUM($E17:DJ17)-SUM($E16:DJ16)</f>
        <v>0</v>
      </c>
      <c r="DL15" s="62">
        <f>SUM($F13:DL13)-SUM($F14:DL14)+SUM($E17:DK17)-SUM($E16:DK16)</f>
        <v>0</v>
      </c>
      <c r="DM15" s="62">
        <f>SUM($F13:DM13)-SUM($F14:DM14)+SUM($E17:DL17)-SUM($E16:DL16)</f>
        <v>0</v>
      </c>
      <c r="DN15" s="62">
        <f>SUM($F13:DN13)-SUM($F14:DN14)+SUM($E17:DM17)-SUM($E16:DM16)</f>
        <v>0</v>
      </c>
      <c r="DO15" s="62">
        <f>SUM($F13:DO13)-SUM($F14:DO14)+SUM($E17:DN17)-SUM($E16:DN16)</f>
        <v>0</v>
      </c>
      <c r="DP15" s="62">
        <f>SUM($F13:DP13)-SUM($F14:DP14)+SUM($E17:DO17)-SUM($E16:DO16)</f>
        <v>0</v>
      </c>
      <c r="DQ15" s="62">
        <f>SUM($F13:DQ13)-SUM($F14:DQ14)+SUM($E17:DP17)-SUM($E16:DP16)</f>
        <v>0</v>
      </c>
      <c r="DR15" s="62">
        <f>SUM($F13:DR13)-SUM($F14:DR14)+SUM($E17:DQ17)-SUM($E16:DQ16)</f>
        <v>0</v>
      </c>
      <c r="DS15" s="62">
        <f>SUM($F13:DS13)-SUM($F14:DS14)+SUM($E17:DR17)-SUM($E16:DR16)</f>
        <v>0</v>
      </c>
      <c r="DT15" s="62">
        <f>SUM($F13:DT13)-SUM($F14:DT14)+SUM($E17:DS17)-SUM($E16:DS16)</f>
        <v>0</v>
      </c>
      <c r="DU15" s="62">
        <f>SUM($F13:DU13)-SUM($F14:DU14)+SUM($E17:DT17)-SUM($E16:DT16)</f>
        <v>0</v>
      </c>
      <c r="DV15" s="62">
        <f>SUM($F13:DV13)-SUM($F14:DV14)+SUM($E17:DU17)-SUM($E16:DU16)</f>
        <v>0</v>
      </c>
      <c r="DW15" s="62">
        <f>SUM($F13:DW13)-SUM($F14:DW14)+SUM($E17:DV17)-SUM($E16:DV16)</f>
        <v>0</v>
      </c>
      <c r="DX15" s="62">
        <f>SUM($F13:DX13)-SUM($F14:DX14)+SUM($E17:DW17)-SUM($E16:DW16)</f>
        <v>0</v>
      </c>
      <c r="DY15" s="62">
        <f>SUM($F13:DY13)-SUM($F14:DY14)+SUM($E17:DX17)-SUM($E16:DX16)</f>
        <v>0</v>
      </c>
      <c r="DZ15" s="62">
        <f>SUM($F13:DZ13)-SUM($F14:DZ14)+SUM($E17:DY17)-SUM($E16:DY16)</f>
        <v>0</v>
      </c>
    </row>
    <row r="16" spans="1:130" s="63" customFormat="1" x14ac:dyDescent="0.15">
      <c r="C16" s="142" t="s">
        <v>282</v>
      </c>
      <c r="F16" s="25">
        <f t="shared" ref="F16:AK16" si="12">IF(F$12=$D3,(F15),0)</f>
        <v>0</v>
      </c>
      <c r="G16" s="25">
        <f t="shared" si="12"/>
        <v>0</v>
      </c>
      <c r="H16" s="25">
        <f t="shared" si="12"/>
        <v>0</v>
      </c>
      <c r="I16" s="25">
        <f t="shared" si="12"/>
        <v>0</v>
      </c>
      <c r="J16" s="25">
        <f t="shared" si="12"/>
        <v>0</v>
      </c>
      <c r="K16" s="25">
        <f t="shared" si="12"/>
        <v>0</v>
      </c>
      <c r="L16" s="25">
        <f t="shared" si="12"/>
        <v>0</v>
      </c>
      <c r="M16" s="25">
        <f t="shared" si="12"/>
        <v>0</v>
      </c>
      <c r="N16" s="25">
        <f t="shared" si="12"/>
        <v>0</v>
      </c>
      <c r="O16" s="25">
        <f t="shared" si="12"/>
        <v>0</v>
      </c>
      <c r="P16" s="25">
        <f t="shared" si="12"/>
        <v>0</v>
      </c>
      <c r="Q16" s="25">
        <f t="shared" si="12"/>
        <v>0</v>
      </c>
      <c r="R16" s="25">
        <f t="shared" si="12"/>
        <v>0</v>
      </c>
      <c r="S16" s="25">
        <f t="shared" si="12"/>
        <v>0</v>
      </c>
      <c r="T16" s="25">
        <f t="shared" si="12"/>
        <v>0</v>
      </c>
      <c r="U16" s="25">
        <f t="shared" si="12"/>
        <v>0</v>
      </c>
      <c r="V16" s="25">
        <f t="shared" si="12"/>
        <v>0</v>
      </c>
      <c r="W16" s="25">
        <f t="shared" si="12"/>
        <v>0</v>
      </c>
      <c r="X16" s="25">
        <f t="shared" si="12"/>
        <v>0</v>
      </c>
      <c r="Y16" s="25">
        <f t="shared" si="12"/>
        <v>0</v>
      </c>
      <c r="Z16" s="25">
        <f t="shared" si="12"/>
        <v>0</v>
      </c>
      <c r="AA16" s="25">
        <f t="shared" si="12"/>
        <v>0</v>
      </c>
      <c r="AB16" s="25">
        <f t="shared" si="12"/>
        <v>0</v>
      </c>
      <c r="AC16" s="25">
        <f t="shared" si="12"/>
        <v>0</v>
      </c>
      <c r="AD16" s="25">
        <f t="shared" si="12"/>
        <v>0</v>
      </c>
      <c r="AE16" s="25">
        <f t="shared" si="12"/>
        <v>0</v>
      </c>
      <c r="AF16" s="25">
        <f t="shared" si="12"/>
        <v>0</v>
      </c>
      <c r="AG16" s="25">
        <f t="shared" si="12"/>
        <v>0</v>
      </c>
      <c r="AH16" s="25">
        <f t="shared" si="12"/>
        <v>0</v>
      </c>
      <c r="AI16" s="25">
        <f t="shared" si="12"/>
        <v>0</v>
      </c>
      <c r="AJ16" s="25">
        <f t="shared" si="12"/>
        <v>0</v>
      </c>
      <c r="AK16" s="25">
        <f t="shared" si="12"/>
        <v>0</v>
      </c>
      <c r="AL16" s="25">
        <f t="shared" ref="AL16:BQ16" si="13">IF(AL$12=$D3,(AL15),0)</f>
        <v>0</v>
      </c>
      <c r="AM16" s="25">
        <f t="shared" si="13"/>
        <v>8936253.4578835964</v>
      </c>
      <c r="AN16" s="25">
        <f t="shared" si="13"/>
        <v>0</v>
      </c>
      <c r="AO16" s="25">
        <f t="shared" si="13"/>
        <v>0</v>
      </c>
      <c r="AP16" s="25">
        <f t="shared" si="13"/>
        <v>0</v>
      </c>
      <c r="AQ16" s="25">
        <f t="shared" si="13"/>
        <v>0</v>
      </c>
      <c r="AR16" s="25">
        <f t="shared" si="13"/>
        <v>0</v>
      </c>
      <c r="AS16" s="25">
        <f t="shared" si="13"/>
        <v>0</v>
      </c>
      <c r="AT16" s="25">
        <f t="shared" si="13"/>
        <v>0</v>
      </c>
      <c r="AU16" s="25">
        <f t="shared" si="13"/>
        <v>0</v>
      </c>
      <c r="AV16" s="25">
        <f t="shared" si="13"/>
        <v>0</v>
      </c>
      <c r="AW16" s="25">
        <f t="shared" si="13"/>
        <v>0</v>
      </c>
      <c r="AX16" s="25">
        <f t="shared" si="13"/>
        <v>0</v>
      </c>
      <c r="AY16" s="25">
        <f t="shared" si="13"/>
        <v>0</v>
      </c>
      <c r="AZ16" s="25">
        <f t="shared" si="13"/>
        <v>0</v>
      </c>
      <c r="BA16" s="25">
        <f t="shared" si="13"/>
        <v>0</v>
      </c>
      <c r="BB16" s="25">
        <f t="shared" si="13"/>
        <v>0</v>
      </c>
      <c r="BC16" s="25">
        <f t="shared" si="13"/>
        <v>0</v>
      </c>
      <c r="BD16" s="25">
        <f t="shared" si="13"/>
        <v>0</v>
      </c>
      <c r="BE16" s="25">
        <f t="shared" si="13"/>
        <v>0</v>
      </c>
      <c r="BF16" s="25">
        <f t="shared" si="13"/>
        <v>0</v>
      </c>
      <c r="BG16" s="25">
        <f t="shared" si="13"/>
        <v>0</v>
      </c>
      <c r="BH16" s="25">
        <f t="shared" si="13"/>
        <v>0</v>
      </c>
      <c r="BI16" s="25">
        <f t="shared" si="13"/>
        <v>0</v>
      </c>
      <c r="BJ16" s="25">
        <f t="shared" si="13"/>
        <v>0</v>
      </c>
      <c r="BK16" s="25">
        <f t="shared" si="13"/>
        <v>0</v>
      </c>
      <c r="BL16" s="25">
        <f t="shared" si="13"/>
        <v>0</v>
      </c>
      <c r="BM16" s="25">
        <f t="shared" si="13"/>
        <v>0</v>
      </c>
      <c r="BN16" s="25">
        <f t="shared" si="13"/>
        <v>0</v>
      </c>
      <c r="BO16" s="25">
        <f t="shared" si="13"/>
        <v>0</v>
      </c>
      <c r="BP16" s="25">
        <f t="shared" si="13"/>
        <v>0</v>
      </c>
      <c r="BQ16" s="25">
        <f t="shared" si="13"/>
        <v>0</v>
      </c>
      <c r="BR16" s="25">
        <f t="shared" ref="BR16:CW16" si="14">IF(BR$12=$D3,(BR15),0)</f>
        <v>0</v>
      </c>
      <c r="BS16" s="25">
        <f t="shared" si="14"/>
        <v>0</v>
      </c>
      <c r="BT16" s="25">
        <f t="shared" si="14"/>
        <v>0</v>
      </c>
      <c r="BU16" s="25">
        <f t="shared" si="14"/>
        <v>0</v>
      </c>
      <c r="BV16" s="25">
        <f t="shared" si="14"/>
        <v>0</v>
      </c>
      <c r="BW16" s="25">
        <f t="shared" si="14"/>
        <v>0</v>
      </c>
      <c r="BX16" s="25">
        <f t="shared" si="14"/>
        <v>0</v>
      </c>
      <c r="BY16" s="25">
        <f t="shared" si="14"/>
        <v>0</v>
      </c>
      <c r="BZ16" s="25">
        <f t="shared" si="14"/>
        <v>0</v>
      </c>
      <c r="CA16" s="25">
        <f t="shared" si="14"/>
        <v>0</v>
      </c>
      <c r="CB16" s="25">
        <f t="shared" si="14"/>
        <v>0</v>
      </c>
      <c r="CC16" s="25">
        <f t="shared" si="14"/>
        <v>0</v>
      </c>
      <c r="CD16" s="25">
        <f t="shared" si="14"/>
        <v>0</v>
      </c>
      <c r="CE16" s="25">
        <f t="shared" si="14"/>
        <v>0</v>
      </c>
      <c r="CF16" s="25">
        <f t="shared" si="14"/>
        <v>0</v>
      </c>
      <c r="CG16" s="25">
        <f t="shared" si="14"/>
        <v>0</v>
      </c>
      <c r="CH16" s="25">
        <f t="shared" si="14"/>
        <v>0</v>
      </c>
      <c r="CI16" s="25">
        <f t="shared" si="14"/>
        <v>0</v>
      </c>
      <c r="CJ16" s="25">
        <f t="shared" si="14"/>
        <v>0</v>
      </c>
      <c r="CK16" s="25">
        <f t="shared" si="14"/>
        <v>0</v>
      </c>
      <c r="CL16" s="25">
        <f t="shared" si="14"/>
        <v>0</v>
      </c>
      <c r="CM16" s="25">
        <f t="shared" si="14"/>
        <v>0</v>
      </c>
      <c r="CN16" s="25">
        <f t="shared" si="14"/>
        <v>0</v>
      </c>
      <c r="CO16" s="25">
        <f t="shared" si="14"/>
        <v>0</v>
      </c>
      <c r="CP16" s="25">
        <f t="shared" si="14"/>
        <v>0</v>
      </c>
      <c r="CQ16" s="25">
        <f t="shared" si="14"/>
        <v>0</v>
      </c>
      <c r="CR16" s="25">
        <f t="shared" si="14"/>
        <v>0</v>
      </c>
      <c r="CS16" s="25">
        <f t="shared" si="14"/>
        <v>0</v>
      </c>
      <c r="CT16" s="25">
        <f t="shared" si="14"/>
        <v>0</v>
      </c>
      <c r="CU16" s="25">
        <f t="shared" si="14"/>
        <v>0</v>
      </c>
      <c r="CV16" s="25">
        <f t="shared" si="14"/>
        <v>0</v>
      </c>
      <c r="CW16" s="25">
        <f t="shared" si="14"/>
        <v>0</v>
      </c>
      <c r="CX16" s="25">
        <f t="shared" ref="CX16:DZ16" si="15">IF(CX$12=$D3,(CX15),0)</f>
        <v>0</v>
      </c>
      <c r="CY16" s="25">
        <f t="shared" si="15"/>
        <v>0</v>
      </c>
      <c r="CZ16" s="25">
        <f t="shared" si="15"/>
        <v>0</v>
      </c>
      <c r="DA16" s="25">
        <f t="shared" si="15"/>
        <v>0</v>
      </c>
      <c r="DB16" s="25">
        <f t="shared" si="15"/>
        <v>0</v>
      </c>
      <c r="DC16" s="25">
        <f t="shared" si="15"/>
        <v>0</v>
      </c>
      <c r="DD16" s="25">
        <f t="shared" si="15"/>
        <v>0</v>
      </c>
      <c r="DE16" s="25">
        <f t="shared" si="15"/>
        <v>0</v>
      </c>
      <c r="DF16" s="25">
        <f t="shared" si="15"/>
        <v>0</v>
      </c>
      <c r="DG16" s="25">
        <f t="shared" si="15"/>
        <v>0</v>
      </c>
      <c r="DH16" s="25">
        <f t="shared" si="15"/>
        <v>0</v>
      </c>
      <c r="DI16" s="25">
        <f t="shared" si="15"/>
        <v>0</v>
      </c>
      <c r="DJ16" s="25">
        <f t="shared" si="15"/>
        <v>0</v>
      </c>
      <c r="DK16" s="25">
        <f t="shared" si="15"/>
        <v>0</v>
      </c>
      <c r="DL16" s="25">
        <f t="shared" si="15"/>
        <v>0</v>
      </c>
      <c r="DM16" s="25">
        <f t="shared" si="15"/>
        <v>0</v>
      </c>
      <c r="DN16" s="25">
        <f t="shared" si="15"/>
        <v>0</v>
      </c>
      <c r="DO16" s="25">
        <f t="shared" si="15"/>
        <v>0</v>
      </c>
      <c r="DP16" s="25">
        <f t="shared" si="15"/>
        <v>0</v>
      </c>
      <c r="DQ16" s="25">
        <f t="shared" si="15"/>
        <v>0</v>
      </c>
      <c r="DR16" s="25">
        <f t="shared" si="15"/>
        <v>0</v>
      </c>
      <c r="DS16" s="25">
        <f t="shared" si="15"/>
        <v>0</v>
      </c>
      <c r="DT16" s="25">
        <f t="shared" si="15"/>
        <v>0</v>
      </c>
      <c r="DU16" s="25">
        <f t="shared" si="15"/>
        <v>0</v>
      </c>
      <c r="DV16" s="25">
        <f t="shared" si="15"/>
        <v>0</v>
      </c>
      <c r="DW16" s="25">
        <f t="shared" si="15"/>
        <v>0</v>
      </c>
      <c r="DX16" s="25">
        <f t="shared" si="15"/>
        <v>0</v>
      </c>
      <c r="DY16" s="25">
        <f t="shared" si="15"/>
        <v>0</v>
      </c>
      <c r="DZ16" s="25">
        <f t="shared" si="15"/>
        <v>0</v>
      </c>
    </row>
    <row r="17" spans="1:16384" s="63" customFormat="1" x14ac:dyDescent="0.15">
      <c r="C17" s="141" t="s">
        <v>278</v>
      </c>
      <c r="F17" s="62">
        <f t="shared" ref="F17:AK17" si="16">(F15-F16)*$D5/12</f>
        <v>254166.66666666666</v>
      </c>
      <c r="G17" s="62">
        <f t="shared" si="16"/>
        <v>255225.69444444447</v>
      </c>
      <c r="H17" s="62">
        <f t="shared" si="16"/>
        <v>256289.13483796301</v>
      </c>
      <c r="I17" s="62">
        <f t="shared" si="16"/>
        <v>257357.00623312115</v>
      </c>
      <c r="J17" s="62">
        <f t="shared" si="16"/>
        <v>258429.32709242581</v>
      </c>
      <c r="K17" s="62">
        <f t="shared" si="16"/>
        <v>259506.11595531096</v>
      </c>
      <c r="L17" s="62">
        <f t="shared" si="16"/>
        <v>260587.39143845809</v>
      </c>
      <c r="M17" s="62">
        <f t="shared" si="16"/>
        <v>261673.17223611832</v>
      </c>
      <c r="N17" s="62">
        <f t="shared" si="16"/>
        <v>262763.47712043551</v>
      </c>
      <c r="O17" s="62">
        <f t="shared" si="16"/>
        <v>263858.32494177064</v>
      </c>
      <c r="P17" s="62">
        <f t="shared" si="16"/>
        <v>264957.73462902801</v>
      </c>
      <c r="Q17" s="62">
        <f t="shared" si="16"/>
        <v>266061.72518998227</v>
      </c>
      <c r="R17" s="62">
        <f t="shared" si="16"/>
        <v>266961.98237827391</v>
      </c>
      <c r="S17" s="62">
        <f t="shared" si="16"/>
        <v>268074.32397151669</v>
      </c>
      <c r="T17" s="62">
        <f t="shared" si="16"/>
        <v>269191.30032139801</v>
      </c>
      <c r="U17" s="62">
        <f t="shared" si="16"/>
        <v>270312.93073940382</v>
      </c>
      <c r="V17" s="62">
        <f t="shared" si="16"/>
        <v>271439.23461748468</v>
      </c>
      <c r="W17" s="62">
        <f t="shared" si="16"/>
        <v>272570.23142839083</v>
      </c>
      <c r="X17" s="62">
        <f t="shared" si="16"/>
        <v>273705.94072600914</v>
      </c>
      <c r="Y17" s="62">
        <f t="shared" si="16"/>
        <v>274846.38214570086</v>
      </c>
      <c r="Z17" s="62">
        <f t="shared" si="16"/>
        <v>275991.57540464128</v>
      </c>
      <c r="AA17" s="62">
        <f t="shared" si="16"/>
        <v>274641.5403021606</v>
      </c>
      <c r="AB17" s="62">
        <f t="shared" si="16"/>
        <v>275785.88005341962</v>
      </c>
      <c r="AC17" s="62">
        <f t="shared" si="16"/>
        <v>276934.98788697552</v>
      </c>
      <c r="AD17" s="62">
        <f t="shared" si="16"/>
        <v>278088.8836698379</v>
      </c>
      <c r="AE17" s="62">
        <f t="shared" si="16"/>
        <v>279247.58735179558</v>
      </c>
      <c r="AF17" s="62">
        <f t="shared" si="16"/>
        <v>280411.11896576139</v>
      </c>
      <c r="AG17" s="62">
        <f t="shared" si="16"/>
        <v>281579.49862811877</v>
      </c>
      <c r="AH17" s="62">
        <f t="shared" si="16"/>
        <v>282752.74653906922</v>
      </c>
      <c r="AI17" s="62">
        <f t="shared" si="16"/>
        <v>283930.88298298203</v>
      </c>
      <c r="AJ17" s="62">
        <f t="shared" si="16"/>
        <v>285113.92832874443</v>
      </c>
      <c r="AK17" s="62">
        <f t="shared" si="16"/>
        <v>286301.90303011419</v>
      </c>
      <c r="AL17" s="62">
        <f t="shared" ref="AL17:BQ17" si="17">(AL15-AL16)*$D5/12</f>
        <v>287494.82762607298</v>
      </c>
      <c r="AM17" s="62">
        <f t="shared" si="17"/>
        <v>0</v>
      </c>
      <c r="AN17" s="62">
        <f t="shared" si="17"/>
        <v>0</v>
      </c>
      <c r="AO17" s="62">
        <f t="shared" si="17"/>
        <v>0</v>
      </c>
      <c r="AP17" s="62">
        <f t="shared" si="17"/>
        <v>0</v>
      </c>
      <c r="AQ17" s="62">
        <f t="shared" si="17"/>
        <v>0</v>
      </c>
      <c r="AR17" s="62">
        <f t="shared" si="17"/>
        <v>0</v>
      </c>
      <c r="AS17" s="62">
        <f t="shared" si="17"/>
        <v>0</v>
      </c>
      <c r="AT17" s="62">
        <f t="shared" si="17"/>
        <v>0</v>
      </c>
      <c r="AU17" s="62">
        <f t="shared" si="17"/>
        <v>0</v>
      </c>
      <c r="AV17" s="62">
        <f t="shared" si="17"/>
        <v>0</v>
      </c>
      <c r="AW17" s="62">
        <f t="shared" si="17"/>
        <v>0</v>
      </c>
      <c r="AX17" s="62">
        <f t="shared" si="17"/>
        <v>0</v>
      </c>
      <c r="AY17" s="62">
        <f t="shared" si="17"/>
        <v>0</v>
      </c>
      <c r="AZ17" s="62">
        <f t="shared" si="17"/>
        <v>0</v>
      </c>
      <c r="BA17" s="62">
        <f t="shared" si="17"/>
        <v>0</v>
      </c>
      <c r="BB17" s="62">
        <f t="shared" si="17"/>
        <v>0</v>
      </c>
      <c r="BC17" s="62">
        <f t="shared" si="17"/>
        <v>0</v>
      </c>
      <c r="BD17" s="62">
        <f t="shared" si="17"/>
        <v>0</v>
      </c>
      <c r="BE17" s="62">
        <f t="shared" si="17"/>
        <v>0</v>
      </c>
      <c r="BF17" s="62">
        <f t="shared" si="17"/>
        <v>0</v>
      </c>
      <c r="BG17" s="62">
        <f t="shared" si="17"/>
        <v>0</v>
      </c>
      <c r="BH17" s="62">
        <f t="shared" si="17"/>
        <v>0</v>
      </c>
      <c r="BI17" s="62">
        <f t="shared" si="17"/>
        <v>0</v>
      </c>
      <c r="BJ17" s="62">
        <f t="shared" si="17"/>
        <v>0</v>
      </c>
      <c r="BK17" s="62">
        <f t="shared" si="17"/>
        <v>0</v>
      </c>
      <c r="BL17" s="62">
        <f t="shared" si="17"/>
        <v>0</v>
      </c>
      <c r="BM17" s="62">
        <f t="shared" si="17"/>
        <v>0</v>
      </c>
      <c r="BN17" s="62">
        <f t="shared" si="17"/>
        <v>0</v>
      </c>
      <c r="BO17" s="62">
        <f t="shared" si="17"/>
        <v>0</v>
      </c>
      <c r="BP17" s="62">
        <f t="shared" si="17"/>
        <v>0</v>
      </c>
      <c r="BQ17" s="62">
        <f t="shared" si="17"/>
        <v>0</v>
      </c>
      <c r="BR17" s="62">
        <f t="shared" ref="BR17:CW17" si="18">(BR15-BR16)*$D5/12</f>
        <v>0</v>
      </c>
      <c r="BS17" s="62">
        <f t="shared" si="18"/>
        <v>0</v>
      </c>
      <c r="BT17" s="62">
        <f t="shared" si="18"/>
        <v>0</v>
      </c>
      <c r="BU17" s="62">
        <f t="shared" si="18"/>
        <v>0</v>
      </c>
      <c r="BV17" s="62">
        <f t="shared" si="18"/>
        <v>0</v>
      </c>
      <c r="BW17" s="62">
        <f t="shared" si="18"/>
        <v>0</v>
      </c>
      <c r="BX17" s="62">
        <f t="shared" si="18"/>
        <v>0</v>
      </c>
      <c r="BY17" s="62">
        <f t="shared" si="18"/>
        <v>0</v>
      </c>
      <c r="BZ17" s="62">
        <f t="shared" si="18"/>
        <v>0</v>
      </c>
      <c r="CA17" s="62">
        <f t="shared" si="18"/>
        <v>0</v>
      </c>
      <c r="CB17" s="62">
        <f t="shared" si="18"/>
        <v>0</v>
      </c>
      <c r="CC17" s="62">
        <f t="shared" si="18"/>
        <v>0</v>
      </c>
      <c r="CD17" s="62">
        <f t="shared" si="18"/>
        <v>0</v>
      </c>
      <c r="CE17" s="62">
        <f t="shared" si="18"/>
        <v>0</v>
      </c>
      <c r="CF17" s="62">
        <f t="shared" si="18"/>
        <v>0</v>
      </c>
      <c r="CG17" s="62">
        <f t="shared" si="18"/>
        <v>0</v>
      </c>
      <c r="CH17" s="62">
        <f t="shared" si="18"/>
        <v>0</v>
      </c>
      <c r="CI17" s="62">
        <f t="shared" si="18"/>
        <v>0</v>
      </c>
      <c r="CJ17" s="62">
        <f t="shared" si="18"/>
        <v>0</v>
      </c>
      <c r="CK17" s="62">
        <f t="shared" si="18"/>
        <v>0</v>
      </c>
      <c r="CL17" s="62">
        <f t="shared" si="18"/>
        <v>0</v>
      </c>
      <c r="CM17" s="62">
        <f t="shared" si="18"/>
        <v>0</v>
      </c>
      <c r="CN17" s="62">
        <f t="shared" si="18"/>
        <v>0</v>
      </c>
      <c r="CO17" s="62">
        <f t="shared" si="18"/>
        <v>0</v>
      </c>
      <c r="CP17" s="62">
        <f t="shared" si="18"/>
        <v>0</v>
      </c>
      <c r="CQ17" s="62">
        <f t="shared" si="18"/>
        <v>0</v>
      </c>
      <c r="CR17" s="62">
        <f t="shared" si="18"/>
        <v>0</v>
      </c>
      <c r="CS17" s="62">
        <f t="shared" si="18"/>
        <v>0</v>
      </c>
      <c r="CT17" s="62">
        <f t="shared" si="18"/>
        <v>0</v>
      </c>
      <c r="CU17" s="62">
        <f t="shared" si="18"/>
        <v>0</v>
      </c>
      <c r="CV17" s="62">
        <f t="shared" si="18"/>
        <v>0</v>
      </c>
      <c r="CW17" s="62">
        <f t="shared" si="18"/>
        <v>0</v>
      </c>
      <c r="CX17" s="62">
        <f t="shared" ref="CX17:DZ17" si="19">(CX15-CX16)*$D5/12</f>
        <v>0</v>
      </c>
      <c r="CY17" s="62">
        <f t="shared" si="19"/>
        <v>0</v>
      </c>
      <c r="CZ17" s="62">
        <f t="shared" si="19"/>
        <v>0</v>
      </c>
      <c r="DA17" s="62">
        <f t="shared" si="19"/>
        <v>0</v>
      </c>
      <c r="DB17" s="62">
        <f t="shared" si="19"/>
        <v>0</v>
      </c>
      <c r="DC17" s="62">
        <f t="shared" si="19"/>
        <v>0</v>
      </c>
      <c r="DD17" s="62">
        <f t="shared" si="19"/>
        <v>0</v>
      </c>
      <c r="DE17" s="62">
        <f t="shared" si="19"/>
        <v>0</v>
      </c>
      <c r="DF17" s="62">
        <f t="shared" si="19"/>
        <v>0</v>
      </c>
      <c r="DG17" s="62">
        <f t="shared" si="19"/>
        <v>0</v>
      </c>
      <c r="DH17" s="62">
        <f t="shared" si="19"/>
        <v>0</v>
      </c>
      <c r="DI17" s="62">
        <f t="shared" si="19"/>
        <v>0</v>
      </c>
      <c r="DJ17" s="62">
        <f t="shared" si="19"/>
        <v>0</v>
      </c>
      <c r="DK17" s="62">
        <f t="shared" si="19"/>
        <v>0</v>
      </c>
      <c r="DL17" s="62">
        <f t="shared" si="19"/>
        <v>0</v>
      </c>
      <c r="DM17" s="62">
        <f t="shared" si="19"/>
        <v>0</v>
      </c>
      <c r="DN17" s="62">
        <f t="shared" si="19"/>
        <v>0</v>
      </c>
      <c r="DO17" s="62">
        <f t="shared" si="19"/>
        <v>0</v>
      </c>
      <c r="DP17" s="62">
        <f t="shared" si="19"/>
        <v>0</v>
      </c>
      <c r="DQ17" s="62">
        <f t="shared" si="19"/>
        <v>0</v>
      </c>
      <c r="DR17" s="62">
        <f t="shared" si="19"/>
        <v>0</v>
      </c>
      <c r="DS17" s="62">
        <f t="shared" si="19"/>
        <v>0</v>
      </c>
      <c r="DT17" s="62">
        <f t="shared" si="19"/>
        <v>0</v>
      </c>
      <c r="DU17" s="62">
        <f t="shared" si="19"/>
        <v>0</v>
      </c>
      <c r="DV17" s="62">
        <f t="shared" si="19"/>
        <v>0</v>
      </c>
      <c r="DW17" s="62">
        <f t="shared" si="19"/>
        <v>0</v>
      </c>
      <c r="DX17" s="62">
        <f t="shared" si="19"/>
        <v>0</v>
      </c>
      <c r="DY17" s="62">
        <f t="shared" si="19"/>
        <v>0</v>
      </c>
      <c r="DZ17" s="62">
        <f t="shared" si="19"/>
        <v>0</v>
      </c>
    </row>
    <row r="19" spans="1:16384" s="63" customFormat="1" x14ac:dyDescent="0.15">
      <c r="B19" s="143" t="s">
        <v>152</v>
      </c>
      <c r="C19" s="142" t="s">
        <v>277</v>
      </c>
      <c r="F19" s="25">
        <f t="shared" ref="F19:AK19" si="20">F13-F14</f>
        <v>61000000</v>
      </c>
      <c r="G19" s="25">
        <f t="shared" si="20"/>
        <v>0</v>
      </c>
      <c r="H19" s="25">
        <f t="shared" si="20"/>
        <v>0</v>
      </c>
      <c r="I19" s="25">
        <f t="shared" si="20"/>
        <v>0</v>
      </c>
      <c r="J19" s="25">
        <f t="shared" si="20"/>
        <v>0</v>
      </c>
      <c r="K19" s="25">
        <f t="shared" si="20"/>
        <v>0</v>
      </c>
      <c r="L19" s="25">
        <f t="shared" si="20"/>
        <v>0</v>
      </c>
      <c r="M19" s="25">
        <f t="shared" si="20"/>
        <v>0</v>
      </c>
      <c r="N19" s="25">
        <f t="shared" si="20"/>
        <v>0</v>
      </c>
      <c r="O19" s="25">
        <f t="shared" si="20"/>
        <v>0</v>
      </c>
      <c r="P19" s="25">
        <f t="shared" si="20"/>
        <v>0</v>
      </c>
      <c r="Q19" s="25">
        <f t="shared" si="20"/>
        <v>0</v>
      </c>
      <c r="R19" s="25">
        <f t="shared" si="20"/>
        <v>-50000</v>
      </c>
      <c r="S19" s="25">
        <f t="shared" si="20"/>
        <v>0</v>
      </c>
      <c r="T19" s="25">
        <f t="shared" si="20"/>
        <v>0</v>
      </c>
      <c r="U19" s="25">
        <f t="shared" si="20"/>
        <v>0</v>
      </c>
      <c r="V19" s="25">
        <f t="shared" si="20"/>
        <v>0</v>
      </c>
      <c r="W19" s="25">
        <f t="shared" si="20"/>
        <v>0</v>
      </c>
      <c r="X19" s="25">
        <f t="shared" si="20"/>
        <v>0</v>
      </c>
      <c r="Y19" s="25">
        <f t="shared" si="20"/>
        <v>0</v>
      </c>
      <c r="Z19" s="25">
        <f t="shared" si="20"/>
        <v>0</v>
      </c>
      <c r="AA19" s="25">
        <f t="shared" si="20"/>
        <v>-600000</v>
      </c>
      <c r="AB19" s="25">
        <f t="shared" si="20"/>
        <v>0</v>
      </c>
      <c r="AC19" s="25">
        <f t="shared" si="20"/>
        <v>0</v>
      </c>
      <c r="AD19" s="25">
        <f t="shared" si="20"/>
        <v>0</v>
      </c>
      <c r="AE19" s="25">
        <f t="shared" si="20"/>
        <v>0</v>
      </c>
      <c r="AF19" s="25">
        <f t="shared" si="20"/>
        <v>0</v>
      </c>
      <c r="AG19" s="25">
        <f t="shared" si="20"/>
        <v>0</v>
      </c>
      <c r="AH19" s="25">
        <f t="shared" si="20"/>
        <v>0</v>
      </c>
      <c r="AI19" s="25">
        <f t="shared" si="20"/>
        <v>0</v>
      </c>
      <c r="AJ19" s="25">
        <f t="shared" si="20"/>
        <v>0</v>
      </c>
      <c r="AK19" s="25">
        <f t="shared" si="20"/>
        <v>0</v>
      </c>
      <c r="AL19" s="25">
        <f t="shared" ref="AL19:BQ19" si="21">AL13-AL14</f>
        <v>0</v>
      </c>
      <c r="AM19" s="25">
        <f t="shared" si="21"/>
        <v>-60350000</v>
      </c>
      <c r="AN19" s="25">
        <f t="shared" si="21"/>
        <v>0</v>
      </c>
      <c r="AO19" s="25">
        <f t="shared" si="21"/>
        <v>0</v>
      </c>
      <c r="AP19" s="25">
        <f t="shared" si="21"/>
        <v>0</v>
      </c>
      <c r="AQ19" s="25">
        <f t="shared" si="21"/>
        <v>0</v>
      </c>
      <c r="AR19" s="25">
        <f t="shared" si="21"/>
        <v>0</v>
      </c>
      <c r="AS19" s="25">
        <f t="shared" si="21"/>
        <v>0</v>
      </c>
      <c r="AT19" s="25">
        <f t="shared" si="21"/>
        <v>0</v>
      </c>
      <c r="AU19" s="25">
        <f t="shared" si="21"/>
        <v>0</v>
      </c>
      <c r="AV19" s="25">
        <f t="shared" si="21"/>
        <v>0</v>
      </c>
      <c r="AW19" s="25">
        <f t="shared" si="21"/>
        <v>0</v>
      </c>
      <c r="AX19" s="25">
        <f t="shared" si="21"/>
        <v>0</v>
      </c>
      <c r="AY19" s="25">
        <f t="shared" si="21"/>
        <v>0</v>
      </c>
      <c r="AZ19" s="25">
        <f t="shared" si="21"/>
        <v>0</v>
      </c>
      <c r="BA19" s="25">
        <f t="shared" si="21"/>
        <v>0</v>
      </c>
      <c r="BB19" s="25">
        <f t="shared" si="21"/>
        <v>0</v>
      </c>
      <c r="BC19" s="25">
        <f t="shared" si="21"/>
        <v>0</v>
      </c>
      <c r="BD19" s="25">
        <f t="shared" si="21"/>
        <v>0</v>
      </c>
      <c r="BE19" s="25">
        <f t="shared" si="21"/>
        <v>0</v>
      </c>
      <c r="BF19" s="25">
        <f t="shared" si="21"/>
        <v>0</v>
      </c>
      <c r="BG19" s="25">
        <f t="shared" si="21"/>
        <v>0</v>
      </c>
      <c r="BH19" s="25">
        <f t="shared" si="21"/>
        <v>0</v>
      </c>
      <c r="BI19" s="25">
        <f t="shared" si="21"/>
        <v>0</v>
      </c>
      <c r="BJ19" s="25">
        <f t="shared" si="21"/>
        <v>0</v>
      </c>
      <c r="BK19" s="25">
        <f t="shared" si="21"/>
        <v>0</v>
      </c>
      <c r="BL19" s="25">
        <f t="shared" si="21"/>
        <v>0</v>
      </c>
      <c r="BM19" s="25">
        <f t="shared" si="21"/>
        <v>0</v>
      </c>
      <c r="BN19" s="25">
        <f t="shared" si="21"/>
        <v>0</v>
      </c>
      <c r="BO19" s="25">
        <f t="shared" si="21"/>
        <v>0</v>
      </c>
      <c r="BP19" s="25">
        <f t="shared" si="21"/>
        <v>0</v>
      </c>
      <c r="BQ19" s="25">
        <f t="shared" si="21"/>
        <v>0</v>
      </c>
      <c r="BR19" s="25">
        <f t="shared" ref="BR19:CW19" si="22">BR13-BR14</f>
        <v>0</v>
      </c>
      <c r="BS19" s="25">
        <f t="shared" si="22"/>
        <v>0</v>
      </c>
      <c r="BT19" s="25">
        <f t="shared" si="22"/>
        <v>0</v>
      </c>
      <c r="BU19" s="25">
        <f t="shared" si="22"/>
        <v>0</v>
      </c>
      <c r="BV19" s="25">
        <f t="shared" si="22"/>
        <v>0</v>
      </c>
      <c r="BW19" s="25">
        <f t="shared" si="22"/>
        <v>0</v>
      </c>
      <c r="BX19" s="25">
        <f t="shared" si="22"/>
        <v>0</v>
      </c>
      <c r="BY19" s="25">
        <f t="shared" si="22"/>
        <v>0</v>
      </c>
      <c r="BZ19" s="25">
        <f t="shared" si="22"/>
        <v>0</v>
      </c>
      <c r="CA19" s="25">
        <f t="shared" si="22"/>
        <v>0</v>
      </c>
      <c r="CB19" s="25">
        <f t="shared" si="22"/>
        <v>0</v>
      </c>
      <c r="CC19" s="25">
        <f t="shared" si="22"/>
        <v>0</v>
      </c>
      <c r="CD19" s="25">
        <f t="shared" si="22"/>
        <v>0</v>
      </c>
      <c r="CE19" s="25">
        <f t="shared" si="22"/>
        <v>0</v>
      </c>
      <c r="CF19" s="25">
        <f t="shared" si="22"/>
        <v>0</v>
      </c>
      <c r="CG19" s="25">
        <f t="shared" si="22"/>
        <v>0</v>
      </c>
      <c r="CH19" s="25">
        <f t="shared" si="22"/>
        <v>0</v>
      </c>
      <c r="CI19" s="25">
        <f t="shared" si="22"/>
        <v>0</v>
      </c>
      <c r="CJ19" s="25">
        <f t="shared" si="22"/>
        <v>0</v>
      </c>
      <c r="CK19" s="25">
        <f t="shared" si="22"/>
        <v>0</v>
      </c>
      <c r="CL19" s="25">
        <f t="shared" si="22"/>
        <v>0</v>
      </c>
      <c r="CM19" s="25">
        <f t="shared" si="22"/>
        <v>0</v>
      </c>
      <c r="CN19" s="25">
        <f t="shared" si="22"/>
        <v>0</v>
      </c>
      <c r="CO19" s="25">
        <f t="shared" si="22"/>
        <v>0</v>
      </c>
      <c r="CP19" s="25">
        <f t="shared" si="22"/>
        <v>0</v>
      </c>
      <c r="CQ19" s="25">
        <f t="shared" si="22"/>
        <v>0</v>
      </c>
      <c r="CR19" s="25">
        <f t="shared" si="22"/>
        <v>0</v>
      </c>
      <c r="CS19" s="25">
        <f t="shared" si="22"/>
        <v>0</v>
      </c>
      <c r="CT19" s="25">
        <f t="shared" si="22"/>
        <v>0</v>
      </c>
      <c r="CU19" s="25">
        <f t="shared" si="22"/>
        <v>0</v>
      </c>
      <c r="CV19" s="25">
        <f t="shared" si="22"/>
        <v>0</v>
      </c>
      <c r="CW19" s="25">
        <f t="shared" si="22"/>
        <v>0</v>
      </c>
      <c r="CX19" s="25">
        <f t="shared" ref="CX19:DZ19" si="23">CX13-CX14</f>
        <v>0</v>
      </c>
      <c r="CY19" s="25">
        <f t="shared" si="23"/>
        <v>0</v>
      </c>
      <c r="CZ19" s="25">
        <f t="shared" si="23"/>
        <v>0</v>
      </c>
      <c r="DA19" s="25">
        <f t="shared" si="23"/>
        <v>0</v>
      </c>
      <c r="DB19" s="25">
        <f t="shared" si="23"/>
        <v>0</v>
      </c>
      <c r="DC19" s="25">
        <f t="shared" si="23"/>
        <v>0</v>
      </c>
      <c r="DD19" s="25">
        <f t="shared" si="23"/>
        <v>0</v>
      </c>
      <c r="DE19" s="25">
        <f t="shared" si="23"/>
        <v>0</v>
      </c>
      <c r="DF19" s="25">
        <f t="shared" si="23"/>
        <v>0</v>
      </c>
      <c r="DG19" s="25">
        <f t="shared" si="23"/>
        <v>0</v>
      </c>
      <c r="DH19" s="25">
        <f t="shared" si="23"/>
        <v>0</v>
      </c>
      <c r="DI19" s="25">
        <f t="shared" si="23"/>
        <v>0</v>
      </c>
      <c r="DJ19" s="25">
        <f t="shared" si="23"/>
        <v>0</v>
      </c>
      <c r="DK19" s="25">
        <f t="shared" si="23"/>
        <v>0</v>
      </c>
      <c r="DL19" s="25">
        <f t="shared" si="23"/>
        <v>0</v>
      </c>
      <c r="DM19" s="25">
        <f t="shared" si="23"/>
        <v>0</v>
      </c>
      <c r="DN19" s="25">
        <f t="shared" si="23"/>
        <v>0</v>
      </c>
      <c r="DO19" s="25">
        <f t="shared" si="23"/>
        <v>0</v>
      </c>
      <c r="DP19" s="25">
        <f t="shared" si="23"/>
        <v>0</v>
      </c>
      <c r="DQ19" s="25">
        <f t="shared" si="23"/>
        <v>0</v>
      </c>
      <c r="DR19" s="25">
        <f t="shared" si="23"/>
        <v>0</v>
      </c>
      <c r="DS19" s="25">
        <f t="shared" si="23"/>
        <v>0</v>
      </c>
      <c r="DT19" s="25">
        <f t="shared" si="23"/>
        <v>0</v>
      </c>
      <c r="DU19" s="25">
        <f t="shared" si="23"/>
        <v>0</v>
      </c>
      <c r="DV19" s="25">
        <f t="shared" si="23"/>
        <v>0</v>
      </c>
      <c r="DW19" s="25">
        <f t="shared" si="23"/>
        <v>0</v>
      </c>
      <c r="DX19" s="25">
        <f t="shared" si="23"/>
        <v>0</v>
      </c>
      <c r="DY19" s="25">
        <f t="shared" si="23"/>
        <v>0</v>
      </c>
      <c r="DZ19" s="25">
        <f t="shared" si="23"/>
        <v>0</v>
      </c>
    </row>
    <row r="20" spans="1:16384" s="63" customFormat="1" x14ac:dyDescent="0.15">
      <c r="C20" s="142" t="s">
        <v>120</v>
      </c>
      <c r="F20" s="25">
        <f t="shared" ref="F20:AK20" si="24">F17+F16</f>
        <v>254166.66666666666</v>
      </c>
      <c r="G20" s="25">
        <f t="shared" si="24"/>
        <v>255225.69444444447</v>
      </c>
      <c r="H20" s="25">
        <f t="shared" si="24"/>
        <v>256289.13483796301</v>
      </c>
      <c r="I20" s="25">
        <f t="shared" si="24"/>
        <v>257357.00623312115</v>
      </c>
      <c r="J20" s="25">
        <f t="shared" si="24"/>
        <v>258429.32709242581</v>
      </c>
      <c r="K20" s="25">
        <f t="shared" si="24"/>
        <v>259506.11595531096</v>
      </c>
      <c r="L20" s="25">
        <f t="shared" si="24"/>
        <v>260587.39143845809</v>
      </c>
      <c r="M20" s="25">
        <f t="shared" si="24"/>
        <v>261673.17223611832</v>
      </c>
      <c r="N20" s="25">
        <f t="shared" si="24"/>
        <v>262763.47712043551</v>
      </c>
      <c r="O20" s="25">
        <f t="shared" si="24"/>
        <v>263858.32494177064</v>
      </c>
      <c r="P20" s="25">
        <f t="shared" si="24"/>
        <v>264957.73462902801</v>
      </c>
      <c r="Q20" s="25">
        <f t="shared" si="24"/>
        <v>266061.72518998227</v>
      </c>
      <c r="R20" s="25">
        <f t="shared" si="24"/>
        <v>266961.98237827391</v>
      </c>
      <c r="S20" s="25">
        <f t="shared" si="24"/>
        <v>268074.32397151669</v>
      </c>
      <c r="T20" s="25">
        <f t="shared" si="24"/>
        <v>269191.30032139801</v>
      </c>
      <c r="U20" s="25">
        <f t="shared" si="24"/>
        <v>270312.93073940382</v>
      </c>
      <c r="V20" s="25">
        <f t="shared" si="24"/>
        <v>271439.23461748468</v>
      </c>
      <c r="W20" s="25">
        <f t="shared" si="24"/>
        <v>272570.23142839083</v>
      </c>
      <c r="X20" s="25">
        <f t="shared" si="24"/>
        <v>273705.94072600914</v>
      </c>
      <c r="Y20" s="25">
        <f t="shared" si="24"/>
        <v>274846.38214570086</v>
      </c>
      <c r="Z20" s="25">
        <f t="shared" si="24"/>
        <v>275991.57540464128</v>
      </c>
      <c r="AA20" s="25">
        <f t="shared" si="24"/>
        <v>274641.5403021606</v>
      </c>
      <c r="AB20" s="25">
        <f t="shared" si="24"/>
        <v>275785.88005341962</v>
      </c>
      <c r="AC20" s="25">
        <f t="shared" si="24"/>
        <v>276934.98788697552</v>
      </c>
      <c r="AD20" s="25">
        <f t="shared" si="24"/>
        <v>278088.8836698379</v>
      </c>
      <c r="AE20" s="25">
        <f t="shared" si="24"/>
        <v>279247.58735179558</v>
      </c>
      <c r="AF20" s="25">
        <f t="shared" si="24"/>
        <v>280411.11896576139</v>
      </c>
      <c r="AG20" s="25">
        <f t="shared" si="24"/>
        <v>281579.49862811877</v>
      </c>
      <c r="AH20" s="25">
        <f t="shared" si="24"/>
        <v>282752.74653906922</v>
      </c>
      <c r="AI20" s="25">
        <f t="shared" si="24"/>
        <v>283930.88298298203</v>
      </c>
      <c r="AJ20" s="25">
        <f t="shared" si="24"/>
        <v>285113.92832874443</v>
      </c>
      <c r="AK20" s="25">
        <f t="shared" si="24"/>
        <v>286301.90303011419</v>
      </c>
      <c r="AL20" s="25">
        <f t="shared" ref="AL20:BQ20" si="25">AL17+AL16</f>
        <v>287494.82762607298</v>
      </c>
      <c r="AM20" s="25">
        <f t="shared" si="25"/>
        <v>8936253.4578835964</v>
      </c>
      <c r="AN20" s="25">
        <f t="shared" si="25"/>
        <v>0</v>
      </c>
      <c r="AO20" s="25">
        <f t="shared" si="25"/>
        <v>0</v>
      </c>
      <c r="AP20" s="25">
        <f t="shared" si="25"/>
        <v>0</v>
      </c>
      <c r="AQ20" s="25">
        <f t="shared" si="25"/>
        <v>0</v>
      </c>
      <c r="AR20" s="25">
        <f t="shared" si="25"/>
        <v>0</v>
      </c>
      <c r="AS20" s="25">
        <f t="shared" si="25"/>
        <v>0</v>
      </c>
      <c r="AT20" s="25">
        <f t="shared" si="25"/>
        <v>0</v>
      </c>
      <c r="AU20" s="25">
        <f t="shared" si="25"/>
        <v>0</v>
      </c>
      <c r="AV20" s="25">
        <f t="shared" si="25"/>
        <v>0</v>
      </c>
      <c r="AW20" s="25">
        <f t="shared" si="25"/>
        <v>0</v>
      </c>
      <c r="AX20" s="25">
        <f t="shared" si="25"/>
        <v>0</v>
      </c>
      <c r="AY20" s="25">
        <f t="shared" si="25"/>
        <v>0</v>
      </c>
      <c r="AZ20" s="25">
        <f t="shared" si="25"/>
        <v>0</v>
      </c>
      <c r="BA20" s="25">
        <f t="shared" si="25"/>
        <v>0</v>
      </c>
      <c r="BB20" s="25">
        <f t="shared" si="25"/>
        <v>0</v>
      </c>
      <c r="BC20" s="25">
        <f t="shared" si="25"/>
        <v>0</v>
      </c>
      <c r="BD20" s="25">
        <f t="shared" si="25"/>
        <v>0</v>
      </c>
      <c r="BE20" s="25">
        <f t="shared" si="25"/>
        <v>0</v>
      </c>
      <c r="BF20" s="25">
        <f t="shared" si="25"/>
        <v>0</v>
      </c>
      <c r="BG20" s="25">
        <f t="shared" si="25"/>
        <v>0</v>
      </c>
      <c r="BH20" s="25">
        <f t="shared" si="25"/>
        <v>0</v>
      </c>
      <c r="BI20" s="25">
        <f t="shared" si="25"/>
        <v>0</v>
      </c>
      <c r="BJ20" s="25">
        <f t="shared" si="25"/>
        <v>0</v>
      </c>
      <c r="BK20" s="25">
        <f t="shared" si="25"/>
        <v>0</v>
      </c>
      <c r="BL20" s="25">
        <f t="shared" si="25"/>
        <v>0</v>
      </c>
      <c r="BM20" s="25">
        <f t="shared" si="25"/>
        <v>0</v>
      </c>
      <c r="BN20" s="25">
        <f t="shared" si="25"/>
        <v>0</v>
      </c>
      <c r="BO20" s="25">
        <f t="shared" si="25"/>
        <v>0</v>
      </c>
      <c r="BP20" s="25">
        <f t="shared" si="25"/>
        <v>0</v>
      </c>
      <c r="BQ20" s="25">
        <f t="shared" si="25"/>
        <v>0</v>
      </c>
      <c r="BR20" s="25">
        <f t="shared" ref="BR20:CW20" si="26">BR17+BR16</f>
        <v>0</v>
      </c>
      <c r="BS20" s="25">
        <f t="shared" si="26"/>
        <v>0</v>
      </c>
      <c r="BT20" s="25">
        <f t="shared" si="26"/>
        <v>0</v>
      </c>
      <c r="BU20" s="25">
        <f t="shared" si="26"/>
        <v>0</v>
      </c>
      <c r="BV20" s="25">
        <f t="shared" si="26"/>
        <v>0</v>
      </c>
      <c r="BW20" s="25">
        <f t="shared" si="26"/>
        <v>0</v>
      </c>
      <c r="BX20" s="25">
        <f t="shared" si="26"/>
        <v>0</v>
      </c>
      <c r="BY20" s="25">
        <f t="shared" si="26"/>
        <v>0</v>
      </c>
      <c r="BZ20" s="25">
        <f t="shared" si="26"/>
        <v>0</v>
      </c>
      <c r="CA20" s="25">
        <f t="shared" si="26"/>
        <v>0</v>
      </c>
      <c r="CB20" s="25">
        <f t="shared" si="26"/>
        <v>0</v>
      </c>
      <c r="CC20" s="25">
        <f t="shared" si="26"/>
        <v>0</v>
      </c>
      <c r="CD20" s="25">
        <f t="shared" si="26"/>
        <v>0</v>
      </c>
      <c r="CE20" s="25">
        <f t="shared" si="26"/>
        <v>0</v>
      </c>
      <c r="CF20" s="25">
        <f t="shared" si="26"/>
        <v>0</v>
      </c>
      <c r="CG20" s="25">
        <f t="shared" si="26"/>
        <v>0</v>
      </c>
      <c r="CH20" s="25">
        <f t="shared" si="26"/>
        <v>0</v>
      </c>
      <c r="CI20" s="25">
        <f t="shared" si="26"/>
        <v>0</v>
      </c>
      <c r="CJ20" s="25">
        <f t="shared" si="26"/>
        <v>0</v>
      </c>
      <c r="CK20" s="25">
        <f t="shared" si="26"/>
        <v>0</v>
      </c>
      <c r="CL20" s="25">
        <f t="shared" si="26"/>
        <v>0</v>
      </c>
      <c r="CM20" s="25">
        <f t="shared" si="26"/>
        <v>0</v>
      </c>
      <c r="CN20" s="25">
        <f t="shared" si="26"/>
        <v>0</v>
      </c>
      <c r="CO20" s="25">
        <f t="shared" si="26"/>
        <v>0</v>
      </c>
      <c r="CP20" s="25">
        <f t="shared" si="26"/>
        <v>0</v>
      </c>
      <c r="CQ20" s="25">
        <f t="shared" si="26"/>
        <v>0</v>
      </c>
      <c r="CR20" s="25">
        <f t="shared" si="26"/>
        <v>0</v>
      </c>
      <c r="CS20" s="25">
        <f t="shared" si="26"/>
        <v>0</v>
      </c>
      <c r="CT20" s="25">
        <f t="shared" si="26"/>
        <v>0</v>
      </c>
      <c r="CU20" s="25">
        <f t="shared" si="26"/>
        <v>0</v>
      </c>
      <c r="CV20" s="25">
        <f t="shared" si="26"/>
        <v>0</v>
      </c>
      <c r="CW20" s="25">
        <f t="shared" si="26"/>
        <v>0</v>
      </c>
      <c r="CX20" s="25">
        <f t="shared" ref="CX20:DZ20" si="27">CX17+CX16</f>
        <v>0</v>
      </c>
      <c r="CY20" s="25">
        <f t="shared" si="27"/>
        <v>0</v>
      </c>
      <c r="CZ20" s="25">
        <f t="shared" si="27"/>
        <v>0</v>
      </c>
      <c r="DA20" s="25">
        <f t="shared" si="27"/>
        <v>0</v>
      </c>
      <c r="DB20" s="25">
        <f t="shared" si="27"/>
        <v>0</v>
      </c>
      <c r="DC20" s="25">
        <f t="shared" si="27"/>
        <v>0</v>
      </c>
      <c r="DD20" s="25">
        <f t="shared" si="27"/>
        <v>0</v>
      </c>
      <c r="DE20" s="25">
        <f t="shared" si="27"/>
        <v>0</v>
      </c>
      <c r="DF20" s="25">
        <f t="shared" si="27"/>
        <v>0</v>
      </c>
      <c r="DG20" s="25">
        <f t="shared" si="27"/>
        <v>0</v>
      </c>
      <c r="DH20" s="25">
        <f t="shared" si="27"/>
        <v>0</v>
      </c>
      <c r="DI20" s="25">
        <f t="shared" si="27"/>
        <v>0</v>
      </c>
      <c r="DJ20" s="25">
        <f t="shared" si="27"/>
        <v>0</v>
      </c>
      <c r="DK20" s="25">
        <f t="shared" si="27"/>
        <v>0</v>
      </c>
      <c r="DL20" s="25">
        <f t="shared" si="27"/>
        <v>0</v>
      </c>
      <c r="DM20" s="25">
        <f t="shared" si="27"/>
        <v>0</v>
      </c>
      <c r="DN20" s="25">
        <f t="shared" si="27"/>
        <v>0</v>
      </c>
      <c r="DO20" s="25">
        <f t="shared" si="27"/>
        <v>0</v>
      </c>
      <c r="DP20" s="25">
        <f t="shared" si="27"/>
        <v>0</v>
      </c>
      <c r="DQ20" s="25">
        <f t="shared" si="27"/>
        <v>0</v>
      </c>
      <c r="DR20" s="25">
        <f t="shared" si="27"/>
        <v>0</v>
      </c>
      <c r="DS20" s="25">
        <f t="shared" si="27"/>
        <v>0</v>
      </c>
      <c r="DT20" s="25">
        <f t="shared" si="27"/>
        <v>0</v>
      </c>
      <c r="DU20" s="25">
        <f t="shared" si="27"/>
        <v>0</v>
      </c>
      <c r="DV20" s="25">
        <f t="shared" si="27"/>
        <v>0</v>
      </c>
      <c r="DW20" s="25">
        <f t="shared" si="27"/>
        <v>0</v>
      </c>
      <c r="DX20" s="25">
        <f t="shared" si="27"/>
        <v>0</v>
      </c>
      <c r="DY20" s="25">
        <f t="shared" si="27"/>
        <v>0</v>
      </c>
      <c r="DZ20" s="25">
        <f t="shared" si="27"/>
        <v>0</v>
      </c>
    </row>
    <row r="21" spans="1:16384" s="63" customFormat="1" x14ac:dyDescent="0.15">
      <c r="C21" s="142" t="s">
        <v>277</v>
      </c>
      <c r="F21" s="25">
        <f>F19-F20</f>
        <v>60745833.333333336</v>
      </c>
      <c r="G21" s="25">
        <f t="shared" ref="G21:BR21" si="28">G19-G20</f>
        <v>-255225.69444444447</v>
      </c>
      <c r="H21" s="25">
        <f t="shared" si="28"/>
        <v>-256289.13483796301</v>
      </c>
      <c r="I21" s="25">
        <f t="shared" si="28"/>
        <v>-257357.00623312115</v>
      </c>
      <c r="J21" s="25">
        <f t="shared" si="28"/>
        <v>-258429.32709242581</v>
      </c>
      <c r="K21" s="25">
        <f t="shared" si="28"/>
        <v>-259506.11595531096</v>
      </c>
      <c r="L21" s="25">
        <f t="shared" si="28"/>
        <v>-260587.39143845809</v>
      </c>
      <c r="M21" s="25">
        <f t="shared" si="28"/>
        <v>-261673.17223611832</v>
      </c>
      <c r="N21" s="25">
        <f t="shared" si="28"/>
        <v>-262763.47712043551</v>
      </c>
      <c r="O21" s="25">
        <f t="shared" si="28"/>
        <v>-263858.32494177064</v>
      </c>
      <c r="P21" s="25">
        <f t="shared" si="28"/>
        <v>-264957.73462902801</v>
      </c>
      <c r="Q21" s="25">
        <f t="shared" si="28"/>
        <v>-266061.72518998227</v>
      </c>
      <c r="R21" s="25">
        <f t="shared" si="28"/>
        <v>-316961.98237827391</v>
      </c>
      <c r="S21" s="25">
        <f t="shared" si="28"/>
        <v>-268074.32397151669</v>
      </c>
      <c r="T21" s="25">
        <f t="shared" si="28"/>
        <v>-269191.30032139801</v>
      </c>
      <c r="U21" s="25">
        <f t="shared" si="28"/>
        <v>-270312.93073940382</v>
      </c>
      <c r="V21" s="25">
        <f t="shared" si="28"/>
        <v>-271439.23461748468</v>
      </c>
      <c r="W21" s="25">
        <f t="shared" si="28"/>
        <v>-272570.23142839083</v>
      </c>
      <c r="X21" s="25">
        <f t="shared" si="28"/>
        <v>-273705.94072600914</v>
      </c>
      <c r="Y21" s="25">
        <f t="shared" si="28"/>
        <v>-274846.38214570086</v>
      </c>
      <c r="Z21" s="25">
        <f t="shared" si="28"/>
        <v>-275991.57540464128</v>
      </c>
      <c r="AA21" s="25">
        <f t="shared" si="28"/>
        <v>-874641.54030216066</v>
      </c>
      <c r="AB21" s="25">
        <f t="shared" si="28"/>
        <v>-275785.88005341962</v>
      </c>
      <c r="AC21" s="25">
        <f t="shared" si="28"/>
        <v>-276934.98788697552</v>
      </c>
      <c r="AD21" s="25">
        <f t="shared" si="28"/>
        <v>-278088.8836698379</v>
      </c>
      <c r="AE21" s="25">
        <f t="shared" si="28"/>
        <v>-279247.58735179558</v>
      </c>
      <c r="AF21" s="25">
        <f t="shared" si="28"/>
        <v>-280411.11896576139</v>
      </c>
      <c r="AG21" s="25">
        <f t="shared" si="28"/>
        <v>-281579.49862811877</v>
      </c>
      <c r="AH21" s="25">
        <f t="shared" si="28"/>
        <v>-282752.74653906922</v>
      </c>
      <c r="AI21" s="25">
        <f t="shared" si="28"/>
        <v>-283930.88298298203</v>
      </c>
      <c r="AJ21" s="25">
        <f t="shared" si="28"/>
        <v>-285113.92832874443</v>
      </c>
      <c r="AK21" s="25">
        <f t="shared" si="28"/>
        <v>-286301.90303011419</v>
      </c>
      <c r="AL21" s="25">
        <f t="shared" si="28"/>
        <v>-287494.82762607298</v>
      </c>
      <c r="AM21" s="25">
        <f t="shared" si="28"/>
        <v>-69286253.457883596</v>
      </c>
      <c r="AN21" s="25">
        <f t="shared" si="28"/>
        <v>0</v>
      </c>
      <c r="AO21" s="25">
        <f t="shared" si="28"/>
        <v>0</v>
      </c>
      <c r="AP21" s="25">
        <f t="shared" si="28"/>
        <v>0</v>
      </c>
      <c r="AQ21" s="25">
        <f t="shared" si="28"/>
        <v>0</v>
      </c>
      <c r="AR21" s="25">
        <f t="shared" si="28"/>
        <v>0</v>
      </c>
      <c r="AS21" s="25">
        <f t="shared" si="28"/>
        <v>0</v>
      </c>
      <c r="AT21" s="25">
        <f t="shared" si="28"/>
        <v>0</v>
      </c>
      <c r="AU21" s="25">
        <f t="shared" si="28"/>
        <v>0</v>
      </c>
      <c r="AV21" s="25">
        <f t="shared" si="28"/>
        <v>0</v>
      </c>
      <c r="AW21" s="25">
        <f t="shared" si="28"/>
        <v>0</v>
      </c>
      <c r="AX21" s="25">
        <f t="shared" si="28"/>
        <v>0</v>
      </c>
      <c r="AY21" s="25">
        <f t="shared" si="28"/>
        <v>0</v>
      </c>
      <c r="AZ21" s="25">
        <f t="shared" si="28"/>
        <v>0</v>
      </c>
      <c r="BA21" s="25">
        <f t="shared" si="28"/>
        <v>0</v>
      </c>
      <c r="BB21" s="25">
        <f t="shared" si="28"/>
        <v>0</v>
      </c>
      <c r="BC21" s="25">
        <f t="shared" si="28"/>
        <v>0</v>
      </c>
      <c r="BD21" s="25">
        <f t="shared" si="28"/>
        <v>0</v>
      </c>
      <c r="BE21" s="25">
        <f t="shared" si="28"/>
        <v>0</v>
      </c>
      <c r="BF21" s="25">
        <f t="shared" si="28"/>
        <v>0</v>
      </c>
      <c r="BG21" s="25">
        <f t="shared" si="28"/>
        <v>0</v>
      </c>
      <c r="BH21" s="25">
        <f t="shared" si="28"/>
        <v>0</v>
      </c>
      <c r="BI21" s="25">
        <f t="shared" si="28"/>
        <v>0</v>
      </c>
      <c r="BJ21" s="25">
        <f t="shared" si="28"/>
        <v>0</v>
      </c>
      <c r="BK21" s="25">
        <f t="shared" si="28"/>
        <v>0</v>
      </c>
      <c r="BL21" s="25">
        <f t="shared" si="28"/>
        <v>0</v>
      </c>
      <c r="BM21" s="25">
        <f t="shared" si="28"/>
        <v>0</v>
      </c>
      <c r="BN21" s="25">
        <f t="shared" si="28"/>
        <v>0</v>
      </c>
      <c r="BO21" s="25">
        <f t="shared" si="28"/>
        <v>0</v>
      </c>
      <c r="BP21" s="25">
        <f t="shared" si="28"/>
        <v>0</v>
      </c>
      <c r="BQ21" s="25">
        <f t="shared" si="28"/>
        <v>0</v>
      </c>
      <c r="BR21" s="25">
        <f t="shared" si="28"/>
        <v>0</v>
      </c>
      <c r="BS21" s="25">
        <f t="shared" ref="BS21:DZ21" si="29">BS19-BS20</f>
        <v>0</v>
      </c>
      <c r="BT21" s="25">
        <f t="shared" si="29"/>
        <v>0</v>
      </c>
      <c r="BU21" s="25">
        <f t="shared" si="29"/>
        <v>0</v>
      </c>
      <c r="BV21" s="25">
        <f t="shared" si="29"/>
        <v>0</v>
      </c>
      <c r="BW21" s="25">
        <f t="shared" si="29"/>
        <v>0</v>
      </c>
      <c r="BX21" s="25">
        <f t="shared" si="29"/>
        <v>0</v>
      </c>
      <c r="BY21" s="25">
        <f t="shared" si="29"/>
        <v>0</v>
      </c>
      <c r="BZ21" s="25">
        <f t="shared" si="29"/>
        <v>0</v>
      </c>
      <c r="CA21" s="25">
        <f t="shared" si="29"/>
        <v>0</v>
      </c>
      <c r="CB21" s="25">
        <f t="shared" si="29"/>
        <v>0</v>
      </c>
      <c r="CC21" s="25">
        <f t="shared" si="29"/>
        <v>0</v>
      </c>
      <c r="CD21" s="25">
        <f t="shared" si="29"/>
        <v>0</v>
      </c>
      <c r="CE21" s="25">
        <f t="shared" si="29"/>
        <v>0</v>
      </c>
      <c r="CF21" s="25">
        <f t="shared" si="29"/>
        <v>0</v>
      </c>
      <c r="CG21" s="25">
        <f t="shared" si="29"/>
        <v>0</v>
      </c>
      <c r="CH21" s="25">
        <f t="shared" si="29"/>
        <v>0</v>
      </c>
      <c r="CI21" s="25">
        <f t="shared" si="29"/>
        <v>0</v>
      </c>
      <c r="CJ21" s="25">
        <f t="shared" si="29"/>
        <v>0</v>
      </c>
      <c r="CK21" s="25">
        <f t="shared" si="29"/>
        <v>0</v>
      </c>
      <c r="CL21" s="25">
        <f t="shared" si="29"/>
        <v>0</v>
      </c>
      <c r="CM21" s="25">
        <f t="shared" si="29"/>
        <v>0</v>
      </c>
      <c r="CN21" s="25">
        <f t="shared" si="29"/>
        <v>0</v>
      </c>
      <c r="CO21" s="25">
        <f t="shared" si="29"/>
        <v>0</v>
      </c>
      <c r="CP21" s="25">
        <f t="shared" si="29"/>
        <v>0</v>
      </c>
      <c r="CQ21" s="25">
        <f t="shared" si="29"/>
        <v>0</v>
      </c>
      <c r="CR21" s="25">
        <f t="shared" si="29"/>
        <v>0</v>
      </c>
      <c r="CS21" s="25">
        <f t="shared" si="29"/>
        <v>0</v>
      </c>
      <c r="CT21" s="25">
        <f t="shared" si="29"/>
        <v>0</v>
      </c>
      <c r="CU21" s="25">
        <f t="shared" si="29"/>
        <v>0</v>
      </c>
      <c r="CV21" s="25">
        <f t="shared" si="29"/>
        <v>0</v>
      </c>
      <c r="CW21" s="25">
        <f t="shared" si="29"/>
        <v>0</v>
      </c>
      <c r="CX21" s="25">
        <f t="shared" si="29"/>
        <v>0</v>
      </c>
      <c r="CY21" s="25">
        <f t="shared" si="29"/>
        <v>0</v>
      </c>
      <c r="CZ21" s="25">
        <f t="shared" si="29"/>
        <v>0</v>
      </c>
      <c r="DA21" s="25">
        <f t="shared" si="29"/>
        <v>0</v>
      </c>
      <c r="DB21" s="25">
        <f t="shared" si="29"/>
        <v>0</v>
      </c>
      <c r="DC21" s="25">
        <f t="shared" si="29"/>
        <v>0</v>
      </c>
      <c r="DD21" s="25">
        <f t="shared" si="29"/>
        <v>0</v>
      </c>
      <c r="DE21" s="25">
        <f t="shared" si="29"/>
        <v>0</v>
      </c>
      <c r="DF21" s="25">
        <f t="shared" si="29"/>
        <v>0</v>
      </c>
      <c r="DG21" s="25">
        <f t="shared" si="29"/>
        <v>0</v>
      </c>
      <c r="DH21" s="25">
        <f t="shared" si="29"/>
        <v>0</v>
      </c>
      <c r="DI21" s="25">
        <f t="shared" si="29"/>
        <v>0</v>
      </c>
      <c r="DJ21" s="25">
        <f t="shared" si="29"/>
        <v>0</v>
      </c>
      <c r="DK21" s="25">
        <f t="shared" si="29"/>
        <v>0</v>
      </c>
      <c r="DL21" s="25">
        <f t="shared" si="29"/>
        <v>0</v>
      </c>
      <c r="DM21" s="25">
        <f t="shared" si="29"/>
        <v>0</v>
      </c>
      <c r="DN21" s="25">
        <f t="shared" si="29"/>
        <v>0</v>
      </c>
      <c r="DO21" s="25">
        <f t="shared" si="29"/>
        <v>0</v>
      </c>
      <c r="DP21" s="25">
        <f t="shared" si="29"/>
        <v>0</v>
      </c>
      <c r="DQ21" s="25">
        <f t="shared" si="29"/>
        <v>0</v>
      </c>
      <c r="DR21" s="25">
        <f t="shared" si="29"/>
        <v>0</v>
      </c>
      <c r="DS21" s="25">
        <f t="shared" si="29"/>
        <v>0</v>
      </c>
      <c r="DT21" s="25">
        <f t="shared" si="29"/>
        <v>0</v>
      </c>
      <c r="DU21" s="25">
        <f t="shared" si="29"/>
        <v>0</v>
      </c>
      <c r="DV21" s="25">
        <f t="shared" si="29"/>
        <v>0</v>
      </c>
      <c r="DW21" s="25">
        <f t="shared" si="29"/>
        <v>0</v>
      </c>
      <c r="DX21" s="25">
        <f t="shared" si="29"/>
        <v>0</v>
      </c>
      <c r="DY21" s="25">
        <f t="shared" si="29"/>
        <v>0</v>
      </c>
      <c r="DZ21" s="25">
        <f t="shared" si="29"/>
        <v>0</v>
      </c>
    </row>
    <row r="23" spans="1:16384" x14ac:dyDescent="0.15">
      <c r="A23" t="s">
        <v>68</v>
      </c>
      <c r="B23" s="20" t="s">
        <v>153</v>
      </c>
      <c r="C23" s="20" t="s">
        <v>273</v>
      </c>
      <c r="D23" s="133">
        <v>43466</v>
      </c>
      <c r="E23" s="20"/>
    </row>
    <row r="24" spans="1:16384" x14ac:dyDescent="0.15">
      <c r="B24" s="20"/>
      <c r="C24" s="20" t="s">
        <v>274</v>
      </c>
      <c r="D24" s="133">
        <v>44470</v>
      </c>
      <c r="E24" s="20"/>
    </row>
    <row r="25" spans="1:16384" x14ac:dyDescent="0.15">
      <c r="B25" s="20"/>
      <c r="C25" s="20" t="s">
        <v>275</v>
      </c>
      <c r="D25" s="131">
        <v>61000000</v>
      </c>
      <c r="E25" s="20"/>
    </row>
    <row r="26" spans="1:16384" x14ac:dyDescent="0.15">
      <c r="B26" s="20"/>
      <c r="C26" s="20" t="s">
        <v>52</v>
      </c>
      <c r="D26" s="134">
        <v>0.05</v>
      </c>
      <c r="E26" s="20"/>
    </row>
    <row r="27" spans="1:16384" x14ac:dyDescent="0.15">
      <c r="B27" s="20"/>
      <c r="C27" s="59" t="s">
        <v>53</v>
      </c>
      <c r="D27" s="139" t="s">
        <v>68</v>
      </c>
      <c r="E27" s="20"/>
    </row>
    <row r="28" spans="1:16384" x14ac:dyDescent="0.15">
      <c r="B28" s="20"/>
      <c r="C28" s="59"/>
      <c r="D28" s="59" t="s">
        <v>55</v>
      </c>
      <c r="E28" s="1" t="s">
        <v>69</v>
      </c>
    </row>
    <row r="29" spans="1:16384" x14ac:dyDescent="0.15">
      <c r="B29" s="20"/>
      <c r="C29" s="59" t="s">
        <v>40</v>
      </c>
      <c r="D29" s="137">
        <v>43831</v>
      </c>
      <c r="E29" s="144">
        <v>50000</v>
      </c>
    </row>
    <row r="30" spans="1:16384" x14ac:dyDescent="0.15">
      <c r="B30" s="20"/>
      <c r="C30" s="59" t="s">
        <v>39</v>
      </c>
      <c r="D30" s="137">
        <v>44105</v>
      </c>
      <c r="E30" s="144">
        <v>600000</v>
      </c>
    </row>
    <row r="31" spans="1:16384" s="63" customFormat="1" x14ac:dyDescent="0.15">
      <c r="B31" s="20"/>
      <c r="C31" s="59" t="s">
        <v>133</v>
      </c>
      <c r="D31" s="138">
        <f>D24</f>
        <v>44470</v>
      </c>
      <c r="E31" s="140">
        <f>D25-E29-E30</f>
        <v>60350000</v>
      </c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62"/>
      <c r="JP31" s="62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62"/>
      <c r="KU31" s="62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62"/>
      <c r="LY31" s="62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62"/>
      <c r="ND31" s="62"/>
      <c r="NE31" s="62"/>
      <c r="NF31" s="62"/>
      <c r="NG31" s="62"/>
      <c r="NH31" s="62"/>
      <c r="NI31" s="62"/>
      <c r="NJ31" s="62"/>
      <c r="NK31" s="62"/>
      <c r="NL31" s="62"/>
      <c r="NM31" s="62"/>
      <c r="NN31" s="62"/>
      <c r="NO31" s="62"/>
      <c r="NP31" s="62"/>
      <c r="NQ31" s="62"/>
      <c r="NR31" s="62"/>
      <c r="NS31" s="62"/>
      <c r="NT31" s="62"/>
      <c r="NU31" s="62"/>
      <c r="NV31" s="62"/>
      <c r="NW31" s="62"/>
      <c r="NX31" s="62"/>
      <c r="NY31" s="62"/>
      <c r="NZ31" s="62"/>
      <c r="OA31" s="62"/>
      <c r="OB31" s="62"/>
      <c r="OC31" s="62"/>
      <c r="OD31" s="62"/>
      <c r="OE31" s="62"/>
      <c r="OF31" s="62"/>
      <c r="OG31" s="62"/>
      <c r="OH31" s="62"/>
      <c r="OI31" s="62"/>
      <c r="OJ31" s="62"/>
      <c r="OK31" s="62"/>
      <c r="OL31" s="62"/>
      <c r="OM31" s="62"/>
      <c r="ON31" s="62"/>
      <c r="OO31" s="62"/>
      <c r="OP31" s="62"/>
      <c r="OQ31" s="62"/>
      <c r="OR31" s="62"/>
      <c r="OS31" s="62"/>
      <c r="OT31" s="62"/>
      <c r="OU31" s="62"/>
      <c r="OV31" s="62"/>
      <c r="OW31" s="62"/>
      <c r="OX31" s="62"/>
      <c r="OY31" s="62"/>
      <c r="OZ31" s="62"/>
      <c r="PA31" s="62"/>
      <c r="PB31" s="62"/>
      <c r="PC31" s="62"/>
      <c r="PD31" s="62"/>
      <c r="PE31" s="62"/>
      <c r="PF31" s="62"/>
      <c r="PG31" s="62"/>
      <c r="PH31" s="62"/>
      <c r="PI31" s="62"/>
      <c r="PJ31" s="62"/>
      <c r="PK31" s="62"/>
      <c r="PL31" s="62"/>
      <c r="PM31" s="62"/>
      <c r="PN31" s="62"/>
      <c r="PO31" s="62"/>
      <c r="PP31" s="62"/>
      <c r="PQ31" s="62"/>
      <c r="PR31" s="62"/>
      <c r="PS31" s="62"/>
      <c r="PT31" s="62"/>
      <c r="PU31" s="62"/>
      <c r="PV31" s="62"/>
      <c r="PW31" s="62"/>
      <c r="PX31" s="62"/>
      <c r="PY31" s="62"/>
      <c r="PZ31" s="62"/>
      <c r="QA31" s="62"/>
      <c r="QB31" s="62"/>
      <c r="QC31" s="62"/>
      <c r="QD31" s="62"/>
      <c r="QE31" s="62"/>
      <c r="QF31" s="62"/>
      <c r="QG31" s="62"/>
      <c r="QH31" s="62"/>
      <c r="QI31" s="62"/>
      <c r="QJ31" s="62"/>
      <c r="QK31" s="62"/>
      <c r="QL31" s="62"/>
      <c r="QM31" s="62"/>
      <c r="QN31" s="62"/>
      <c r="QO31" s="62"/>
      <c r="QP31" s="62"/>
      <c r="QQ31" s="62"/>
      <c r="QR31" s="62"/>
      <c r="QS31" s="62"/>
      <c r="QT31" s="62"/>
      <c r="QU31" s="62"/>
      <c r="QV31" s="62"/>
      <c r="QW31" s="62"/>
      <c r="QX31" s="62"/>
      <c r="QY31" s="62"/>
      <c r="QZ31" s="62"/>
      <c r="RA31" s="62"/>
      <c r="RB31" s="62"/>
      <c r="RC31" s="62"/>
      <c r="RD31" s="62"/>
      <c r="RE31" s="62"/>
      <c r="RF31" s="62"/>
      <c r="RG31" s="62"/>
      <c r="RH31" s="62"/>
      <c r="RI31" s="62"/>
      <c r="RJ31" s="62"/>
      <c r="RK31" s="62"/>
      <c r="RL31" s="62"/>
      <c r="RM31" s="62"/>
      <c r="RN31" s="62"/>
      <c r="RO31" s="62"/>
      <c r="RP31" s="62"/>
      <c r="RQ31" s="62"/>
      <c r="RR31" s="62"/>
      <c r="RS31" s="62"/>
      <c r="RT31" s="62"/>
      <c r="RU31" s="62"/>
      <c r="RV31" s="62"/>
      <c r="RW31" s="62"/>
      <c r="RX31" s="62"/>
      <c r="RY31" s="62"/>
      <c r="RZ31" s="62"/>
      <c r="SA31" s="62"/>
      <c r="SB31" s="62"/>
      <c r="SC31" s="62"/>
      <c r="SD31" s="62"/>
      <c r="SE31" s="62"/>
      <c r="SF31" s="62"/>
      <c r="SG31" s="62"/>
      <c r="SH31" s="62"/>
      <c r="SI31" s="62"/>
      <c r="SJ31" s="62"/>
      <c r="SK31" s="62"/>
      <c r="SL31" s="62"/>
      <c r="SM31" s="62"/>
      <c r="SN31" s="62"/>
      <c r="SO31" s="62"/>
      <c r="SP31" s="62"/>
      <c r="SQ31" s="62"/>
      <c r="SR31" s="62"/>
      <c r="SS31" s="62"/>
      <c r="ST31" s="62"/>
      <c r="SU31" s="62"/>
      <c r="SV31" s="62"/>
      <c r="SW31" s="62"/>
      <c r="SX31" s="62"/>
      <c r="SY31" s="62"/>
      <c r="SZ31" s="62"/>
      <c r="TA31" s="62"/>
      <c r="TB31" s="62"/>
      <c r="TC31" s="62"/>
      <c r="TD31" s="62"/>
      <c r="TE31" s="62"/>
      <c r="TF31" s="62"/>
      <c r="TG31" s="62"/>
      <c r="TH31" s="62"/>
      <c r="TI31" s="62"/>
      <c r="TJ31" s="62"/>
      <c r="TK31" s="62"/>
      <c r="TL31" s="62"/>
      <c r="TM31" s="62"/>
      <c r="TN31" s="62"/>
      <c r="TO31" s="62"/>
      <c r="TP31" s="62"/>
      <c r="TQ31" s="62"/>
      <c r="TR31" s="62"/>
      <c r="TS31" s="62"/>
      <c r="TT31" s="62"/>
      <c r="TU31" s="62"/>
      <c r="TV31" s="62"/>
      <c r="TW31" s="62"/>
      <c r="TX31" s="62"/>
      <c r="TY31" s="62"/>
      <c r="TZ31" s="62"/>
      <c r="UA31" s="62"/>
      <c r="UB31" s="62"/>
      <c r="UC31" s="62"/>
      <c r="UD31" s="62"/>
      <c r="UE31" s="62"/>
      <c r="UF31" s="62"/>
      <c r="UG31" s="62"/>
      <c r="UH31" s="62"/>
      <c r="UI31" s="62"/>
      <c r="UJ31" s="62"/>
      <c r="UK31" s="62"/>
      <c r="UL31" s="62"/>
      <c r="UM31" s="62"/>
      <c r="UN31" s="62"/>
      <c r="UO31" s="62"/>
      <c r="UP31" s="62"/>
      <c r="UQ31" s="62"/>
      <c r="UR31" s="62"/>
      <c r="US31" s="62"/>
      <c r="UT31" s="62"/>
      <c r="UU31" s="62"/>
      <c r="UV31" s="62"/>
      <c r="UW31" s="62"/>
      <c r="UX31" s="62"/>
      <c r="UY31" s="62"/>
      <c r="UZ31" s="62"/>
      <c r="VA31" s="62"/>
      <c r="VB31" s="62"/>
      <c r="VC31" s="62"/>
      <c r="VD31" s="62"/>
      <c r="VE31" s="62"/>
      <c r="VF31" s="62"/>
      <c r="VG31" s="62"/>
      <c r="VH31" s="62"/>
      <c r="VI31" s="62"/>
      <c r="VJ31" s="62"/>
      <c r="VK31" s="62"/>
      <c r="VL31" s="62"/>
      <c r="VM31" s="62"/>
      <c r="VN31" s="62"/>
      <c r="VO31" s="62"/>
      <c r="VP31" s="62"/>
      <c r="VQ31" s="62"/>
      <c r="VR31" s="62"/>
      <c r="VS31" s="62"/>
      <c r="VT31" s="62"/>
      <c r="VU31" s="62"/>
      <c r="VV31" s="62"/>
      <c r="VW31" s="62"/>
      <c r="VX31" s="62"/>
      <c r="VY31" s="62"/>
      <c r="VZ31" s="62"/>
      <c r="WA31" s="62"/>
      <c r="WB31" s="62"/>
      <c r="WC31" s="62"/>
      <c r="WD31" s="62"/>
      <c r="WE31" s="62"/>
      <c r="WF31" s="62"/>
      <c r="WG31" s="62"/>
      <c r="WH31" s="62"/>
      <c r="WI31" s="62"/>
      <c r="WJ31" s="62"/>
      <c r="WK31" s="62"/>
      <c r="WL31" s="62"/>
      <c r="WM31" s="62"/>
      <c r="WN31" s="62"/>
      <c r="WO31" s="62"/>
      <c r="WP31" s="62"/>
      <c r="WQ31" s="62"/>
      <c r="WR31" s="62"/>
      <c r="WS31" s="62"/>
      <c r="WT31" s="62"/>
      <c r="WU31" s="62"/>
      <c r="WV31" s="62"/>
      <c r="WW31" s="62"/>
      <c r="WX31" s="62"/>
      <c r="WY31" s="62"/>
      <c r="WZ31" s="62"/>
      <c r="XA31" s="62"/>
      <c r="XB31" s="62"/>
      <c r="XC31" s="62"/>
      <c r="XD31" s="62"/>
      <c r="XE31" s="62"/>
      <c r="XF31" s="62"/>
      <c r="XG31" s="62"/>
      <c r="XH31" s="62"/>
      <c r="XI31" s="62"/>
      <c r="XJ31" s="62"/>
      <c r="XK31" s="62"/>
      <c r="XL31" s="62"/>
      <c r="XM31" s="62"/>
      <c r="XN31" s="62"/>
      <c r="XO31" s="62"/>
      <c r="XP31" s="62"/>
      <c r="XQ31" s="62"/>
      <c r="XR31" s="62"/>
      <c r="XS31" s="62"/>
      <c r="XT31" s="62"/>
      <c r="XU31" s="62"/>
      <c r="XV31" s="62"/>
      <c r="XW31" s="62"/>
      <c r="XX31" s="62"/>
      <c r="XY31" s="62"/>
      <c r="XZ31" s="62"/>
      <c r="YA31" s="62"/>
      <c r="YB31" s="62"/>
      <c r="YC31" s="62"/>
      <c r="YD31" s="62"/>
      <c r="YE31" s="62"/>
      <c r="YF31" s="62"/>
      <c r="YG31" s="62"/>
      <c r="YH31" s="62"/>
      <c r="YI31" s="62"/>
      <c r="YJ31" s="62"/>
      <c r="YK31" s="62"/>
      <c r="YL31" s="62"/>
      <c r="YM31" s="62"/>
      <c r="YN31" s="62"/>
      <c r="YO31" s="62"/>
      <c r="YP31" s="62"/>
      <c r="YQ31" s="62"/>
      <c r="YR31" s="62"/>
      <c r="YS31" s="62"/>
      <c r="YT31" s="62"/>
      <c r="YU31" s="62"/>
      <c r="YV31" s="62"/>
      <c r="YW31" s="62"/>
      <c r="YX31" s="62"/>
      <c r="YY31" s="62"/>
      <c r="YZ31" s="62"/>
      <c r="ZA31" s="62"/>
      <c r="ZB31" s="62"/>
      <c r="ZC31" s="62"/>
      <c r="ZD31" s="62"/>
      <c r="ZE31" s="62"/>
      <c r="ZF31" s="62"/>
      <c r="ZG31" s="62"/>
      <c r="ZH31" s="62"/>
      <c r="ZI31" s="62"/>
      <c r="ZJ31" s="62"/>
      <c r="ZK31" s="62"/>
      <c r="ZL31" s="62"/>
      <c r="ZM31" s="62"/>
      <c r="ZN31" s="62"/>
      <c r="ZO31" s="62"/>
      <c r="ZP31" s="62"/>
      <c r="ZQ31" s="62"/>
      <c r="ZR31" s="62"/>
      <c r="ZS31" s="62"/>
      <c r="ZT31" s="62"/>
      <c r="ZU31" s="62"/>
      <c r="ZV31" s="62"/>
      <c r="ZW31" s="62"/>
      <c r="ZX31" s="62"/>
      <c r="ZY31" s="62"/>
      <c r="ZZ31" s="62"/>
      <c r="AAA31" s="62"/>
      <c r="AAB31" s="62"/>
      <c r="AAC31" s="62"/>
      <c r="AAD31" s="62"/>
      <c r="AAE31" s="62"/>
      <c r="AAF31" s="62"/>
      <c r="AAG31" s="62"/>
      <c r="AAH31" s="62"/>
      <c r="AAI31" s="62"/>
      <c r="AAJ31" s="62"/>
      <c r="AAK31" s="62"/>
      <c r="AAL31" s="62"/>
      <c r="AAM31" s="62"/>
      <c r="AAN31" s="62"/>
      <c r="AAO31" s="62"/>
      <c r="AAP31" s="62"/>
      <c r="AAQ31" s="62"/>
      <c r="AAR31" s="62"/>
      <c r="AAS31" s="62"/>
      <c r="AAT31" s="62"/>
      <c r="AAU31" s="62"/>
      <c r="AAV31" s="62"/>
      <c r="AAW31" s="62"/>
      <c r="AAX31" s="62"/>
      <c r="AAY31" s="62"/>
      <c r="AAZ31" s="62"/>
      <c r="ABA31" s="62"/>
      <c r="ABB31" s="62"/>
      <c r="ABC31" s="62"/>
      <c r="ABD31" s="62"/>
      <c r="ABE31" s="62"/>
      <c r="ABF31" s="62"/>
      <c r="ABG31" s="62"/>
      <c r="ABH31" s="62"/>
      <c r="ABI31" s="62"/>
      <c r="ABJ31" s="62"/>
      <c r="ABK31" s="62"/>
      <c r="ABL31" s="62"/>
      <c r="ABM31" s="62"/>
      <c r="ABN31" s="62"/>
      <c r="ABO31" s="62"/>
      <c r="ABP31" s="62"/>
      <c r="ABQ31" s="62"/>
      <c r="ABR31" s="62"/>
      <c r="ABS31" s="62"/>
      <c r="ABT31" s="62"/>
      <c r="ABU31" s="62"/>
      <c r="ABV31" s="62"/>
      <c r="ABW31" s="62"/>
      <c r="ABX31" s="62"/>
      <c r="ABY31" s="62"/>
      <c r="ABZ31" s="62"/>
      <c r="ACA31" s="62"/>
      <c r="ACB31" s="62"/>
      <c r="ACC31" s="62"/>
      <c r="ACD31" s="62"/>
      <c r="ACE31" s="62"/>
      <c r="ACF31" s="62"/>
      <c r="ACG31" s="62"/>
      <c r="ACH31" s="62"/>
      <c r="ACI31" s="62"/>
      <c r="ACJ31" s="62"/>
      <c r="ACK31" s="62"/>
      <c r="ACL31" s="62"/>
      <c r="ACM31" s="62"/>
      <c r="ACN31" s="62"/>
      <c r="ACO31" s="62"/>
      <c r="ACP31" s="62"/>
      <c r="ACQ31" s="62"/>
      <c r="ACR31" s="62"/>
      <c r="ACS31" s="62"/>
      <c r="ACT31" s="62"/>
      <c r="ACU31" s="62"/>
      <c r="ACV31" s="62"/>
      <c r="ACW31" s="62"/>
      <c r="ACX31" s="62"/>
      <c r="ACY31" s="62"/>
      <c r="ACZ31" s="62"/>
      <c r="ADA31" s="62"/>
      <c r="ADB31" s="62"/>
      <c r="ADC31" s="62"/>
      <c r="ADD31" s="62"/>
      <c r="ADE31" s="62"/>
      <c r="ADF31" s="62"/>
      <c r="ADG31" s="62"/>
      <c r="ADH31" s="62"/>
      <c r="ADI31" s="62"/>
      <c r="ADJ31" s="62"/>
      <c r="ADK31" s="62"/>
      <c r="ADL31" s="62"/>
      <c r="ADM31" s="62"/>
      <c r="ADN31" s="62"/>
      <c r="ADO31" s="62"/>
      <c r="ADP31" s="62"/>
      <c r="ADQ31" s="62"/>
      <c r="ADR31" s="62"/>
      <c r="ADS31" s="62"/>
      <c r="ADT31" s="62"/>
      <c r="ADU31" s="62"/>
      <c r="ADV31" s="62"/>
      <c r="ADW31" s="62"/>
      <c r="ADX31" s="62"/>
      <c r="ADY31" s="62"/>
      <c r="ADZ31" s="62"/>
      <c r="AEA31" s="62"/>
      <c r="AEB31" s="62"/>
      <c r="AEC31" s="62"/>
      <c r="AED31" s="62"/>
      <c r="AEE31" s="62"/>
      <c r="AEF31" s="62"/>
      <c r="AEG31" s="62"/>
      <c r="AEH31" s="62"/>
      <c r="AEI31" s="62"/>
      <c r="AEJ31" s="62"/>
      <c r="AEK31" s="62"/>
      <c r="AEL31" s="62"/>
      <c r="AEM31" s="62"/>
      <c r="AEN31" s="62"/>
      <c r="AEO31" s="62"/>
      <c r="AEP31" s="62"/>
      <c r="AEQ31" s="62"/>
      <c r="AER31" s="62"/>
      <c r="AES31" s="62"/>
      <c r="AET31" s="62"/>
      <c r="AEU31" s="62"/>
      <c r="AEV31" s="62"/>
      <c r="AEW31" s="62"/>
      <c r="AEX31" s="62"/>
      <c r="AEY31" s="62"/>
      <c r="AEZ31" s="62"/>
      <c r="AFA31" s="62"/>
      <c r="AFB31" s="62"/>
      <c r="AFC31" s="62"/>
      <c r="AFD31" s="62"/>
      <c r="AFE31" s="62"/>
      <c r="AFF31" s="62"/>
      <c r="AFG31" s="62"/>
      <c r="AFH31" s="62"/>
      <c r="AFI31" s="62"/>
      <c r="AFJ31" s="62"/>
      <c r="AFK31" s="62"/>
      <c r="AFL31" s="62"/>
      <c r="AFM31" s="62"/>
      <c r="AFN31" s="62"/>
      <c r="AFO31" s="62"/>
      <c r="AFP31" s="62"/>
      <c r="AFQ31" s="62"/>
      <c r="AFR31" s="62"/>
      <c r="AFS31" s="62"/>
      <c r="AFT31" s="62"/>
      <c r="AFU31" s="62"/>
      <c r="AFV31" s="62"/>
      <c r="AFW31" s="62"/>
      <c r="AFX31" s="62"/>
      <c r="AFY31" s="62"/>
      <c r="AFZ31" s="62"/>
      <c r="AGA31" s="62"/>
      <c r="AGB31" s="62"/>
      <c r="AGC31" s="62"/>
      <c r="AGD31" s="62"/>
      <c r="AGE31" s="62"/>
      <c r="AGF31" s="62"/>
      <c r="AGG31" s="62"/>
      <c r="AGH31" s="62"/>
      <c r="AGI31" s="62"/>
      <c r="AGJ31" s="62"/>
      <c r="AGK31" s="62"/>
      <c r="AGL31" s="62"/>
      <c r="AGM31" s="62"/>
      <c r="AGN31" s="62"/>
      <c r="AGO31" s="62"/>
      <c r="AGP31" s="62"/>
      <c r="AGQ31" s="62"/>
      <c r="AGR31" s="62"/>
      <c r="AGS31" s="62"/>
      <c r="AGT31" s="62"/>
      <c r="AGU31" s="62"/>
      <c r="AGV31" s="62"/>
      <c r="AGW31" s="62"/>
      <c r="AGX31" s="62"/>
      <c r="AGY31" s="62"/>
      <c r="AGZ31" s="62"/>
      <c r="AHA31" s="62"/>
      <c r="AHB31" s="62"/>
      <c r="AHC31" s="62"/>
      <c r="AHD31" s="62"/>
      <c r="AHE31" s="62"/>
      <c r="AHF31" s="62"/>
      <c r="AHG31" s="62"/>
      <c r="AHH31" s="62"/>
      <c r="AHI31" s="62"/>
      <c r="AHJ31" s="62"/>
      <c r="AHK31" s="62"/>
      <c r="AHL31" s="62"/>
      <c r="AHM31" s="62"/>
      <c r="AHN31" s="62"/>
      <c r="AHO31" s="62"/>
      <c r="AHP31" s="62"/>
      <c r="AHQ31" s="62"/>
      <c r="AHR31" s="62"/>
      <c r="AHS31" s="62"/>
      <c r="AHT31" s="62"/>
      <c r="AHU31" s="62"/>
      <c r="AHV31" s="62"/>
      <c r="AHW31" s="62"/>
      <c r="AHX31" s="62"/>
      <c r="AHY31" s="62"/>
      <c r="AHZ31" s="62"/>
      <c r="AIA31" s="62"/>
      <c r="AIB31" s="62"/>
      <c r="AIC31" s="62"/>
      <c r="AID31" s="62"/>
      <c r="AIE31" s="62"/>
      <c r="AIF31" s="62"/>
      <c r="AIG31" s="62"/>
      <c r="AIH31" s="62"/>
      <c r="AII31" s="62"/>
      <c r="AIJ31" s="62"/>
      <c r="AIK31" s="62"/>
      <c r="AIL31" s="62"/>
      <c r="AIM31" s="62"/>
      <c r="AIN31" s="62"/>
      <c r="AIO31" s="62"/>
      <c r="AIP31" s="62"/>
      <c r="AIQ31" s="62"/>
      <c r="AIR31" s="62"/>
      <c r="AIS31" s="62"/>
      <c r="AIT31" s="62"/>
      <c r="AIU31" s="62"/>
      <c r="AIV31" s="62"/>
      <c r="AIW31" s="62"/>
      <c r="AIX31" s="62"/>
      <c r="AIY31" s="62"/>
      <c r="AIZ31" s="62"/>
      <c r="AJA31" s="62"/>
      <c r="AJB31" s="62"/>
      <c r="AJC31" s="62"/>
      <c r="AJD31" s="62"/>
      <c r="AJE31" s="62"/>
      <c r="AJF31" s="62"/>
      <c r="AJG31" s="62"/>
      <c r="AJH31" s="62"/>
      <c r="AJI31" s="62"/>
      <c r="AJJ31" s="62"/>
      <c r="AJK31" s="62"/>
      <c r="AJL31" s="62"/>
      <c r="AJM31" s="62"/>
      <c r="AJN31" s="62"/>
      <c r="AJO31" s="62"/>
      <c r="AJP31" s="62"/>
      <c r="AJQ31" s="62"/>
      <c r="AJR31" s="62"/>
      <c r="AJS31" s="62"/>
      <c r="AJT31" s="62"/>
      <c r="AJU31" s="62"/>
      <c r="AJV31" s="62"/>
      <c r="AJW31" s="62"/>
      <c r="AJX31" s="62"/>
      <c r="AJY31" s="62"/>
      <c r="AJZ31" s="62"/>
      <c r="AKA31" s="62"/>
      <c r="AKB31" s="62"/>
      <c r="AKC31" s="62"/>
      <c r="AKD31" s="62"/>
      <c r="AKE31" s="62"/>
      <c r="AKF31" s="62"/>
      <c r="AKG31" s="62"/>
      <c r="AKH31" s="62"/>
      <c r="AKI31" s="62"/>
      <c r="AKJ31" s="62"/>
      <c r="AKK31" s="62"/>
      <c r="AKL31" s="62"/>
      <c r="AKM31" s="62"/>
      <c r="AKN31" s="62"/>
      <c r="AKO31" s="62"/>
      <c r="AKP31" s="62"/>
      <c r="AKQ31" s="62"/>
      <c r="AKR31" s="62"/>
      <c r="AKS31" s="62"/>
      <c r="AKT31" s="62"/>
      <c r="AKU31" s="62"/>
      <c r="AKV31" s="62"/>
      <c r="AKW31" s="62"/>
      <c r="AKX31" s="62"/>
      <c r="AKY31" s="62"/>
      <c r="AKZ31" s="62"/>
      <c r="ALA31" s="62"/>
      <c r="ALB31" s="62"/>
      <c r="ALC31" s="62"/>
      <c r="ALD31" s="62"/>
      <c r="ALE31" s="62"/>
      <c r="ALF31" s="62"/>
      <c r="ALG31" s="62"/>
      <c r="ALH31" s="62"/>
      <c r="ALI31" s="62"/>
      <c r="ALJ31" s="62"/>
      <c r="ALK31" s="62"/>
      <c r="ALL31" s="62"/>
      <c r="ALM31" s="62"/>
      <c r="ALN31" s="62"/>
      <c r="ALO31" s="62"/>
      <c r="ALP31" s="62"/>
      <c r="ALQ31" s="62"/>
      <c r="ALR31" s="62"/>
      <c r="ALS31" s="62"/>
      <c r="ALT31" s="62"/>
      <c r="ALU31" s="62"/>
      <c r="ALV31" s="62"/>
      <c r="ALW31" s="62"/>
      <c r="ALX31" s="62"/>
      <c r="ALY31" s="62"/>
      <c r="ALZ31" s="62"/>
      <c r="AMA31" s="62"/>
      <c r="AMB31" s="62"/>
      <c r="AMC31" s="62"/>
      <c r="AMD31" s="62"/>
      <c r="AME31" s="62"/>
      <c r="AMF31" s="62"/>
      <c r="AMG31" s="62"/>
      <c r="AMH31" s="62"/>
      <c r="AMI31" s="62"/>
      <c r="AMJ31" s="62"/>
      <c r="AMK31" s="62"/>
      <c r="AML31" s="62"/>
      <c r="AMM31" s="62"/>
      <c r="AMN31" s="62"/>
      <c r="AMO31" s="62"/>
      <c r="AMP31" s="62"/>
      <c r="AMQ31" s="62"/>
      <c r="AMR31" s="62"/>
      <c r="AMS31" s="62"/>
      <c r="AMT31" s="62"/>
      <c r="AMU31" s="62"/>
      <c r="AMV31" s="62"/>
      <c r="AMW31" s="62"/>
      <c r="AMX31" s="62"/>
      <c r="AMY31" s="62"/>
      <c r="AMZ31" s="62"/>
      <c r="ANA31" s="62"/>
      <c r="ANB31" s="62"/>
      <c r="ANC31" s="62"/>
      <c r="AND31" s="62"/>
      <c r="ANE31" s="62"/>
      <c r="ANF31" s="62"/>
      <c r="ANG31" s="62"/>
      <c r="ANH31" s="62"/>
      <c r="ANI31" s="62"/>
      <c r="ANJ31" s="62"/>
      <c r="ANK31" s="62"/>
      <c r="ANL31" s="62"/>
      <c r="ANM31" s="62"/>
      <c r="ANN31" s="62"/>
      <c r="ANO31" s="62"/>
      <c r="ANP31" s="62"/>
      <c r="ANQ31" s="62"/>
      <c r="ANR31" s="62"/>
      <c r="ANS31" s="62"/>
      <c r="ANT31" s="62"/>
      <c r="ANU31" s="62"/>
      <c r="ANV31" s="62"/>
      <c r="ANW31" s="62"/>
      <c r="ANX31" s="62"/>
      <c r="ANY31" s="62"/>
      <c r="ANZ31" s="62"/>
      <c r="AOA31" s="62"/>
      <c r="AOB31" s="62"/>
      <c r="AOC31" s="62"/>
      <c r="AOD31" s="62"/>
      <c r="AOE31" s="62"/>
      <c r="AOF31" s="62"/>
      <c r="AOG31" s="62"/>
      <c r="AOH31" s="62"/>
      <c r="AOI31" s="62"/>
      <c r="AOJ31" s="62"/>
      <c r="AOK31" s="62"/>
      <c r="AOL31" s="62"/>
      <c r="AOM31" s="62"/>
      <c r="AON31" s="62"/>
      <c r="AOO31" s="62"/>
      <c r="AOP31" s="62"/>
      <c r="AOQ31" s="62"/>
      <c r="AOR31" s="62"/>
      <c r="AOS31" s="62"/>
      <c r="AOT31" s="62"/>
      <c r="AOU31" s="62"/>
      <c r="AOV31" s="62"/>
      <c r="AOW31" s="62"/>
      <c r="AOX31" s="62"/>
      <c r="AOY31" s="62"/>
      <c r="AOZ31" s="62"/>
      <c r="APA31" s="62"/>
      <c r="APB31" s="62"/>
      <c r="APC31" s="62"/>
      <c r="APD31" s="62"/>
      <c r="APE31" s="62"/>
      <c r="APF31" s="62"/>
      <c r="APG31" s="62"/>
      <c r="APH31" s="62"/>
      <c r="API31" s="62"/>
      <c r="APJ31" s="62"/>
      <c r="APK31" s="62"/>
      <c r="APL31" s="62"/>
      <c r="APM31" s="62"/>
      <c r="APN31" s="62"/>
      <c r="APO31" s="62"/>
      <c r="APP31" s="62"/>
      <c r="APQ31" s="62"/>
      <c r="APR31" s="62"/>
      <c r="APS31" s="62"/>
      <c r="APT31" s="62"/>
      <c r="APU31" s="62"/>
      <c r="APV31" s="62"/>
      <c r="APW31" s="62"/>
      <c r="APX31" s="62"/>
      <c r="APY31" s="62"/>
      <c r="APZ31" s="62"/>
      <c r="AQA31" s="62"/>
      <c r="AQB31" s="62"/>
      <c r="AQC31" s="62"/>
      <c r="AQD31" s="62"/>
      <c r="AQE31" s="62"/>
      <c r="AQF31" s="62"/>
      <c r="AQG31" s="62"/>
      <c r="AQH31" s="62"/>
      <c r="AQI31" s="62"/>
      <c r="AQJ31" s="62"/>
      <c r="AQK31" s="62"/>
      <c r="AQL31" s="62"/>
      <c r="AQM31" s="62"/>
      <c r="AQN31" s="62"/>
      <c r="AQO31" s="62"/>
      <c r="AQP31" s="62"/>
      <c r="AQQ31" s="62"/>
      <c r="AQR31" s="62"/>
      <c r="AQS31" s="62"/>
      <c r="AQT31" s="62"/>
      <c r="AQU31" s="62"/>
      <c r="AQV31" s="62"/>
      <c r="AQW31" s="62"/>
      <c r="AQX31" s="62"/>
      <c r="AQY31" s="62"/>
      <c r="AQZ31" s="62"/>
      <c r="ARA31" s="62"/>
      <c r="ARB31" s="62"/>
      <c r="ARC31" s="62"/>
      <c r="ARD31" s="62"/>
      <c r="ARE31" s="62"/>
      <c r="ARF31" s="62"/>
      <c r="ARG31" s="62"/>
      <c r="ARH31" s="62"/>
      <c r="ARI31" s="62"/>
      <c r="ARJ31" s="62"/>
      <c r="ARK31" s="62"/>
      <c r="ARL31" s="62"/>
      <c r="ARM31" s="62"/>
      <c r="ARN31" s="62"/>
      <c r="ARO31" s="62"/>
      <c r="ARP31" s="62"/>
      <c r="ARQ31" s="62"/>
      <c r="ARR31" s="62"/>
      <c r="ARS31" s="62"/>
      <c r="ART31" s="62"/>
      <c r="ARU31" s="62"/>
      <c r="ARV31" s="62"/>
      <c r="ARW31" s="62"/>
      <c r="ARX31" s="62"/>
      <c r="ARY31" s="62"/>
      <c r="ARZ31" s="62"/>
      <c r="ASA31" s="62"/>
      <c r="ASB31" s="62"/>
      <c r="ASC31" s="62"/>
      <c r="ASD31" s="62"/>
      <c r="ASE31" s="62"/>
      <c r="ASF31" s="62"/>
      <c r="ASG31" s="62"/>
      <c r="ASH31" s="62"/>
      <c r="ASI31" s="62"/>
      <c r="ASJ31" s="62"/>
      <c r="ASK31" s="62"/>
      <c r="ASL31" s="62"/>
      <c r="ASM31" s="62"/>
      <c r="ASN31" s="62"/>
      <c r="ASO31" s="62"/>
      <c r="ASP31" s="62"/>
      <c r="ASQ31" s="62"/>
      <c r="ASR31" s="62"/>
      <c r="ASS31" s="62"/>
      <c r="AST31" s="62"/>
      <c r="ASU31" s="62"/>
      <c r="ASV31" s="62"/>
      <c r="ASW31" s="62"/>
      <c r="ASX31" s="62"/>
      <c r="ASY31" s="62"/>
      <c r="ASZ31" s="62"/>
      <c r="ATA31" s="62"/>
      <c r="ATB31" s="62"/>
      <c r="ATC31" s="62"/>
      <c r="ATD31" s="62"/>
      <c r="ATE31" s="62"/>
      <c r="ATF31" s="62"/>
      <c r="ATG31" s="62"/>
      <c r="ATH31" s="62"/>
      <c r="ATI31" s="62"/>
      <c r="ATJ31" s="62"/>
      <c r="ATK31" s="62"/>
      <c r="ATL31" s="62"/>
      <c r="ATM31" s="62"/>
      <c r="ATN31" s="62"/>
      <c r="ATO31" s="62"/>
      <c r="ATP31" s="62"/>
      <c r="ATQ31" s="62"/>
      <c r="ATR31" s="62"/>
      <c r="ATS31" s="62"/>
      <c r="ATT31" s="62"/>
      <c r="ATU31" s="62"/>
      <c r="ATV31" s="62"/>
      <c r="ATW31" s="62"/>
      <c r="ATX31" s="62"/>
      <c r="ATY31" s="62"/>
      <c r="ATZ31" s="62"/>
      <c r="AUA31" s="62"/>
      <c r="AUB31" s="62"/>
      <c r="AUC31" s="62"/>
      <c r="AUD31" s="62"/>
      <c r="AUE31" s="62"/>
      <c r="AUF31" s="62"/>
      <c r="AUG31" s="62"/>
      <c r="AUH31" s="62"/>
      <c r="AUI31" s="62"/>
      <c r="AUJ31" s="62"/>
      <c r="AUK31" s="62"/>
      <c r="AUL31" s="62"/>
      <c r="AUM31" s="62"/>
      <c r="AUN31" s="62"/>
      <c r="AUO31" s="62"/>
      <c r="AUP31" s="62"/>
      <c r="AUQ31" s="62"/>
      <c r="AUR31" s="62"/>
      <c r="AUS31" s="62"/>
      <c r="AUT31" s="62"/>
      <c r="AUU31" s="62"/>
      <c r="AUV31" s="62"/>
      <c r="AUW31" s="62"/>
      <c r="AUX31" s="62"/>
      <c r="AUY31" s="62"/>
      <c r="AUZ31" s="62"/>
      <c r="AVA31" s="62"/>
      <c r="AVB31" s="62"/>
      <c r="AVC31" s="62"/>
      <c r="AVD31" s="62"/>
      <c r="AVE31" s="62"/>
      <c r="AVF31" s="62"/>
      <c r="AVG31" s="62"/>
      <c r="AVH31" s="62"/>
      <c r="AVI31" s="62"/>
      <c r="AVJ31" s="62"/>
      <c r="AVK31" s="62"/>
      <c r="AVL31" s="62"/>
      <c r="AVM31" s="62"/>
      <c r="AVN31" s="62"/>
      <c r="AVO31" s="62"/>
      <c r="AVP31" s="62"/>
      <c r="AVQ31" s="62"/>
      <c r="AVR31" s="62"/>
      <c r="AVS31" s="62"/>
      <c r="AVT31" s="62"/>
      <c r="AVU31" s="62"/>
      <c r="AVV31" s="62"/>
      <c r="AVW31" s="62"/>
      <c r="AVX31" s="62"/>
      <c r="AVY31" s="62"/>
      <c r="AVZ31" s="62"/>
      <c r="AWA31" s="62"/>
      <c r="AWB31" s="62"/>
      <c r="AWC31" s="62"/>
      <c r="AWD31" s="62"/>
      <c r="AWE31" s="62"/>
      <c r="AWF31" s="62"/>
      <c r="AWG31" s="62"/>
      <c r="AWH31" s="62"/>
      <c r="AWI31" s="62"/>
      <c r="AWJ31" s="62"/>
      <c r="AWK31" s="62"/>
      <c r="AWL31" s="62"/>
      <c r="AWM31" s="62"/>
      <c r="AWN31" s="62"/>
      <c r="AWO31" s="62"/>
      <c r="AWP31" s="62"/>
      <c r="AWQ31" s="62"/>
      <c r="AWR31" s="62"/>
      <c r="AWS31" s="62"/>
      <c r="AWT31" s="62"/>
      <c r="AWU31" s="62"/>
      <c r="AWV31" s="62"/>
      <c r="AWW31" s="62"/>
      <c r="AWX31" s="62"/>
      <c r="AWY31" s="62"/>
      <c r="AWZ31" s="62"/>
      <c r="AXA31" s="62"/>
      <c r="AXB31" s="62"/>
      <c r="AXC31" s="62"/>
      <c r="AXD31" s="62"/>
      <c r="AXE31" s="62"/>
      <c r="AXF31" s="62"/>
      <c r="AXG31" s="62"/>
      <c r="AXH31" s="62"/>
      <c r="AXI31" s="62"/>
      <c r="AXJ31" s="62"/>
      <c r="AXK31" s="62"/>
      <c r="AXL31" s="62"/>
      <c r="AXM31" s="62"/>
      <c r="AXN31" s="62"/>
      <c r="AXO31" s="62"/>
      <c r="AXP31" s="62"/>
      <c r="AXQ31" s="62"/>
      <c r="AXR31" s="62"/>
      <c r="AXS31" s="62"/>
      <c r="AXT31" s="62"/>
      <c r="AXU31" s="62"/>
      <c r="AXV31" s="62"/>
      <c r="AXW31" s="62"/>
      <c r="AXX31" s="62"/>
      <c r="AXY31" s="62"/>
      <c r="AXZ31" s="62"/>
      <c r="AYA31" s="62"/>
      <c r="AYB31" s="62"/>
      <c r="AYC31" s="62"/>
      <c r="AYD31" s="62"/>
      <c r="AYE31" s="62"/>
      <c r="AYF31" s="62"/>
      <c r="AYG31" s="62"/>
      <c r="AYH31" s="62"/>
      <c r="AYI31" s="62"/>
      <c r="AYJ31" s="62"/>
      <c r="AYK31" s="62"/>
      <c r="AYL31" s="62"/>
      <c r="AYM31" s="62"/>
      <c r="AYN31" s="62"/>
      <c r="AYO31" s="62"/>
      <c r="AYP31" s="62"/>
      <c r="AYQ31" s="62"/>
      <c r="AYR31" s="62"/>
      <c r="AYS31" s="62"/>
      <c r="AYT31" s="62"/>
      <c r="AYU31" s="62"/>
      <c r="AYV31" s="62"/>
      <c r="AYW31" s="62"/>
      <c r="AYX31" s="62"/>
      <c r="AYY31" s="62"/>
      <c r="AYZ31" s="62"/>
      <c r="AZA31" s="62"/>
      <c r="AZB31" s="62"/>
      <c r="AZC31" s="62"/>
      <c r="AZD31" s="62"/>
      <c r="AZE31" s="62"/>
      <c r="AZF31" s="62"/>
      <c r="AZG31" s="62"/>
      <c r="AZH31" s="62"/>
      <c r="AZI31" s="62"/>
      <c r="AZJ31" s="62"/>
      <c r="AZK31" s="62"/>
      <c r="AZL31" s="62"/>
      <c r="AZM31" s="62"/>
      <c r="AZN31" s="62"/>
      <c r="AZO31" s="62"/>
      <c r="AZP31" s="62"/>
      <c r="AZQ31" s="62"/>
      <c r="AZR31" s="62"/>
      <c r="AZS31" s="62"/>
      <c r="AZT31" s="62"/>
      <c r="AZU31" s="62"/>
      <c r="AZV31" s="62"/>
      <c r="AZW31" s="62"/>
      <c r="AZX31" s="62"/>
      <c r="AZY31" s="62"/>
      <c r="AZZ31" s="62"/>
      <c r="BAA31" s="62"/>
      <c r="BAB31" s="62"/>
      <c r="BAC31" s="62"/>
      <c r="BAD31" s="62"/>
      <c r="BAE31" s="62"/>
      <c r="BAF31" s="62"/>
      <c r="BAG31" s="62"/>
      <c r="BAH31" s="62"/>
      <c r="BAI31" s="62"/>
      <c r="BAJ31" s="62"/>
      <c r="BAK31" s="62"/>
      <c r="BAL31" s="62"/>
      <c r="BAM31" s="62"/>
      <c r="BAN31" s="62"/>
      <c r="BAO31" s="62"/>
      <c r="BAP31" s="62"/>
      <c r="BAQ31" s="62"/>
      <c r="BAR31" s="62"/>
      <c r="BAS31" s="62"/>
      <c r="BAT31" s="62"/>
      <c r="BAU31" s="62"/>
      <c r="BAV31" s="62"/>
      <c r="BAW31" s="62"/>
      <c r="BAX31" s="62"/>
      <c r="BAY31" s="62"/>
      <c r="BAZ31" s="62"/>
      <c r="BBA31" s="62"/>
      <c r="BBB31" s="62"/>
      <c r="BBC31" s="62"/>
      <c r="BBD31" s="62"/>
      <c r="BBE31" s="62"/>
      <c r="BBF31" s="62"/>
      <c r="BBG31" s="62"/>
      <c r="BBH31" s="62"/>
      <c r="BBI31" s="62"/>
      <c r="BBJ31" s="62"/>
      <c r="BBK31" s="62"/>
      <c r="BBL31" s="62"/>
      <c r="BBM31" s="62"/>
      <c r="BBN31" s="62"/>
      <c r="BBO31" s="62"/>
      <c r="BBP31" s="62"/>
      <c r="BBQ31" s="62"/>
      <c r="BBR31" s="62"/>
      <c r="BBS31" s="62"/>
      <c r="BBT31" s="62"/>
      <c r="BBU31" s="62"/>
      <c r="BBV31" s="62"/>
      <c r="BBW31" s="62"/>
      <c r="BBX31" s="62"/>
      <c r="BBY31" s="62"/>
      <c r="BBZ31" s="62"/>
      <c r="BCA31" s="62"/>
      <c r="BCB31" s="62"/>
      <c r="BCC31" s="62"/>
      <c r="BCD31" s="62"/>
      <c r="BCE31" s="62"/>
      <c r="BCF31" s="62"/>
      <c r="BCG31" s="62"/>
      <c r="BCH31" s="62"/>
      <c r="BCI31" s="62"/>
      <c r="BCJ31" s="62"/>
      <c r="BCK31" s="62"/>
      <c r="BCL31" s="62"/>
      <c r="BCM31" s="62"/>
      <c r="BCN31" s="62"/>
      <c r="BCO31" s="62"/>
      <c r="BCP31" s="62"/>
      <c r="BCQ31" s="62"/>
      <c r="BCR31" s="62"/>
      <c r="BCS31" s="62"/>
      <c r="BCT31" s="62"/>
      <c r="BCU31" s="62"/>
      <c r="BCV31" s="62"/>
      <c r="BCW31" s="62"/>
      <c r="BCX31" s="62"/>
      <c r="BCY31" s="62"/>
      <c r="BCZ31" s="62"/>
      <c r="BDA31" s="62"/>
      <c r="BDB31" s="62"/>
      <c r="BDC31" s="62"/>
      <c r="BDD31" s="62"/>
      <c r="BDE31" s="62"/>
      <c r="BDF31" s="62"/>
      <c r="BDG31" s="62"/>
      <c r="BDH31" s="62"/>
      <c r="BDI31" s="62"/>
      <c r="BDJ31" s="62"/>
      <c r="BDK31" s="62"/>
      <c r="BDL31" s="62"/>
      <c r="BDM31" s="62"/>
      <c r="BDN31" s="62"/>
      <c r="BDO31" s="62"/>
      <c r="BDP31" s="62"/>
      <c r="BDQ31" s="62"/>
      <c r="BDR31" s="62"/>
      <c r="BDS31" s="62"/>
      <c r="BDT31" s="62"/>
      <c r="BDU31" s="62"/>
      <c r="BDV31" s="62"/>
      <c r="BDW31" s="62"/>
      <c r="BDX31" s="62"/>
      <c r="BDY31" s="62"/>
      <c r="BDZ31" s="62"/>
      <c r="BEA31" s="62"/>
      <c r="BEB31" s="62"/>
      <c r="BEC31" s="62"/>
      <c r="BED31" s="62"/>
      <c r="BEE31" s="62"/>
      <c r="BEF31" s="62"/>
      <c r="BEG31" s="62"/>
      <c r="BEH31" s="62"/>
      <c r="BEI31" s="62"/>
      <c r="BEJ31" s="62"/>
      <c r="BEK31" s="62"/>
      <c r="BEL31" s="62"/>
      <c r="BEM31" s="62"/>
      <c r="BEN31" s="62"/>
      <c r="BEO31" s="62"/>
      <c r="BEP31" s="62"/>
      <c r="BEQ31" s="62"/>
      <c r="BER31" s="62"/>
      <c r="BES31" s="62"/>
      <c r="BET31" s="62"/>
      <c r="BEU31" s="62"/>
      <c r="BEV31" s="62"/>
      <c r="BEW31" s="62"/>
      <c r="BEX31" s="62"/>
      <c r="BEY31" s="62"/>
      <c r="BEZ31" s="62"/>
      <c r="BFA31" s="62"/>
      <c r="BFB31" s="62"/>
      <c r="BFC31" s="62"/>
      <c r="BFD31" s="62"/>
      <c r="BFE31" s="62"/>
      <c r="BFF31" s="62"/>
      <c r="BFG31" s="62"/>
      <c r="BFH31" s="62"/>
      <c r="BFI31" s="62"/>
      <c r="BFJ31" s="62"/>
      <c r="BFK31" s="62"/>
      <c r="BFL31" s="62"/>
      <c r="BFM31" s="62"/>
      <c r="BFN31" s="62"/>
      <c r="BFO31" s="62"/>
      <c r="BFP31" s="62"/>
      <c r="BFQ31" s="62"/>
      <c r="BFR31" s="62"/>
      <c r="BFS31" s="62"/>
      <c r="BFT31" s="62"/>
      <c r="BFU31" s="62"/>
      <c r="BFV31" s="62"/>
      <c r="BFW31" s="62"/>
      <c r="BFX31" s="62"/>
      <c r="BFY31" s="62"/>
      <c r="BFZ31" s="62"/>
      <c r="BGA31" s="62"/>
      <c r="BGB31" s="62"/>
      <c r="BGC31" s="62"/>
      <c r="BGD31" s="62"/>
      <c r="BGE31" s="62"/>
      <c r="BGF31" s="62"/>
      <c r="BGG31" s="62"/>
      <c r="BGH31" s="62"/>
      <c r="BGI31" s="62"/>
      <c r="BGJ31" s="62"/>
      <c r="BGK31" s="62"/>
      <c r="BGL31" s="62"/>
      <c r="BGM31" s="62"/>
      <c r="BGN31" s="62"/>
      <c r="BGO31" s="62"/>
      <c r="BGP31" s="62"/>
      <c r="BGQ31" s="62"/>
      <c r="BGR31" s="62"/>
      <c r="BGS31" s="62"/>
      <c r="BGT31" s="62"/>
      <c r="BGU31" s="62"/>
      <c r="BGV31" s="62"/>
      <c r="BGW31" s="62"/>
      <c r="BGX31" s="62"/>
      <c r="BGY31" s="62"/>
      <c r="BGZ31" s="62"/>
      <c r="BHA31" s="62"/>
      <c r="BHB31" s="62"/>
      <c r="BHC31" s="62"/>
      <c r="BHD31" s="62"/>
      <c r="BHE31" s="62"/>
      <c r="BHF31" s="62"/>
      <c r="BHG31" s="62"/>
      <c r="BHH31" s="62"/>
      <c r="BHI31" s="62"/>
      <c r="BHJ31" s="62"/>
      <c r="BHK31" s="62"/>
      <c r="BHL31" s="62"/>
      <c r="BHM31" s="62"/>
      <c r="BHN31" s="62"/>
      <c r="BHO31" s="62"/>
      <c r="BHP31" s="62"/>
      <c r="BHQ31" s="62"/>
      <c r="BHR31" s="62"/>
      <c r="BHS31" s="62"/>
      <c r="BHT31" s="62"/>
      <c r="BHU31" s="62"/>
      <c r="BHV31" s="62"/>
      <c r="BHW31" s="62"/>
      <c r="BHX31" s="62"/>
      <c r="BHY31" s="62"/>
      <c r="BHZ31" s="62"/>
      <c r="BIA31" s="62"/>
      <c r="BIB31" s="62"/>
      <c r="BIC31" s="62"/>
      <c r="BID31" s="62"/>
      <c r="BIE31" s="62"/>
      <c r="BIF31" s="62"/>
      <c r="BIG31" s="62"/>
      <c r="BIH31" s="62"/>
      <c r="BII31" s="62"/>
      <c r="BIJ31" s="62"/>
      <c r="BIK31" s="62"/>
      <c r="BIL31" s="62"/>
      <c r="BIM31" s="62"/>
      <c r="BIN31" s="62"/>
      <c r="BIO31" s="62"/>
      <c r="BIP31" s="62"/>
      <c r="BIQ31" s="62"/>
      <c r="BIR31" s="62"/>
      <c r="BIS31" s="62"/>
      <c r="BIT31" s="62"/>
      <c r="BIU31" s="62"/>
      <c r="BIV31" s="62"/>
      <c r="BIW31" s="62"/>
      <c r="BIX31" s="62"/>
      <c r="BIY31" s="62"/>
      <c r="BIZ31" s="62"/>
      <c r="BJA31" s="62"/>
      <c r="BJB31" s="62"/>
      <c r="BJC31" s="62"/>
      <c r="BJD31" s="62"/>
      <c r="BJE31" s="62"/>
      <c r="BJF31" s="62"/>
      <c r="BJG31" s="62"/>
      <c r="BJH31" s="62"/>
      <c r="BJI31" s="62"/>
      <c r="BJJ31" s="62"/>
      <c r="BJK31" s="62"/>
      <c r="BJL31" s="62"/>
      <c r="BJM31" s="62"/>
      <c r="BJN31" s="62"/>
      <c r="BJO31" s="62"/>
      <c r="BJP31" s="62"/>
      <c r="BJQ31" s="62"/>
      <c r="BJR31" s="62"/>
      <c r="BJS31" s="62"/>
      <c r="BJT31" s="62"/>
      <c r="BJU31" s="62"/>
      <c r="BJV31" s="62"/>
      <c r="BJW31" s="62"/>
      <c r="BJX31" s="62"/>
      <c r="BJY31" s="62"/>
      <c r="BJZ31" s="62"/>
      <c r="BKA31" s="62"/>
      <c r="BKB31" s="62"/>
      <c r="BKC31" s="62"/>
      <c r="BKD31" s="62"/>
      <c r="BKE31" s="62"/>
      <c r="BKF31" s="62"/>
      <c r="BKG31" s="62"/>
      <c r="BKH31" s="62"/>
      <c r="BKI31" s="62"/>
      <c r="BKJ31" s="62"/>
      <c r="BKK31" s="62"/>
      <c r="BKL31" s="62"/>
      <c r="BKM31" s="62"/>
      <c r="BKN31" s="62"/>
      <c r="BKO31" s="62"/>
      <c r="BKP31" s="62"/>
      <c r="BKQ31" s="62"/>
      <c r="BKR31" s="62"/>
      <c r="BKS31" s="62"/>
      <c r="BKT31" s="62"/>
      <c r="BKU31" s="62"/>
      <c r="BKV31" s="62"/>
      <c r="BKW31" s="62"/>
      <c r="BKX31" s="62"/>
      <c r="BKY31" s="62"/>
      <c r="BKZ31" s="62"/>
      <c r="BLA31" s="62"/>
      <c r="BLB31" s="62"/>
      <c r="BLC31" s="62"/>
      <c r="BLD31" s="62"/>
      <c r="BLE31" s="62"/>
      <c r="BLF31" s="62"/>
      <c r="BLG31" s="62"/>
      <c r="BLH31" s="62"/>
      <c r="BLI31" s="62"/>
      <c r="BLJ31" s="62"/>
      <c r="BLK31" s="62"/>
      <c r="BLL31" s="62"/>
      <c r="BLM31" s="62"/>
      <c r="BLN31" s="62"/>
      <c r="BLO31" s="62"/>
      <c r="BLP31" s="62"/>
      <c r="BLQ31" s="62"/>
      <c r="BLR31" s="62"/>
      <c r="BLS31" s="62"/>
      <c r="BLT31" s="62"/>
      <c r="BLU31" s="62"/>
      <c r="BLV31" s="62"/>
      <c r="BLW31" s="62"/>
      <c r="BLX31" s="62"/>
      <c r="BLY31" s="62"/>
      <c r="BLZ31" s="62"/>
      <c r="BMA31" s="62"/>
      <c r="BMB31" s="62"/>
      <c r="BMC31" s="62"/>
      <c r="BMD31" s="62"/>
      <c r="BME31" s="62"/>
      <c r="BMF31" s="62"/>
      <c r="BMG31" s="62"/>
      <c r="BMH31" s="62"/>
      <c r="BMI31" s="62"/>
      <c r="BMJ31" s="62"/>
      <c r="BMK31" s="62"/>
      <c r="BML31" s="62"/>
      <c r="BMM31" s="62"/>
      <c r="BMN31" s="62"/>
      <c r="BMO31" s="62"/>
      <c r="BMP31" s="62"/>
      <c r="BMQ31" s="62"/>
      <c r="BMR31" s="62"/>
      <c r="BMS31" s="62"/>
      <c r="BMT31" s="62"/>
      <c r="BMU31" s="62"/>
      <c r="BMV31" s="62"/>
      <c r="BMW31" s="62"/>
      <c r="BMX31" s="62"/>
      <c r="BMY31" s="62"/>
      <c r="BMZ31" s="62"/>
      <c r="BNA31" s="62"/>
      <c r="BNB31" s="62"/>
      <c r="BNC31" s="62"/>
      <c r="BND31" s="62"/>
      <c r="BNE31" s="62"/>
      <c r="BNF31" s="62"/>
      <c r="BNG31" s="62"/>
      <c r="BNH31" s="62"/>
      <c r="BNI31" s="62"/>
      <c r="BNJ31" s="62"/>
      <c r="BNK31" s="62"/>
      <c r="BNL31" s="62"/>
      <c r="BNM31" s="62"/>
      <c r="BNN31" s="62"/>
      <c r="BNO31" s="62"/>
      <c r="BNP31" s="62"/>
      <c r="BNQ31" s="62"/>
      <c r="BNR31" s="62"/>
      <c r="BNS31" s="62"/>
      <c r="BNT31" s="62"/>
      <c r="BNU31" s="62"/>
      <c r="BNV31" s="62"/>
      <c r="BNW31" s="62"/>
      <c r="BNX31" s="62"/>
      <c r="BNY31" s="62"/>
      <c r="BNZ31" s="62"/>
      <c r="BOA31" s="62"/>
      <c r="BOB31" s="62"/>
      <c r="BOC31" s="62"/>
      <c r="BOD31" s="62"/>
      <c r="BOE31" s="62"/>
      <c r="BOF31" s="62"/>
      <c r="BOG31" s="62"/>
      <c r="BOH31" s="62"/>
      <c r="BOI31" s="62"/>
      <c r="BOJ31" s="62"/>
      <c r="BOK31" s="62"/>
      <c r="BOL31" s="62"/>
      <c r="BOM31" s="62"/>
      <c r="BON31" s="62"/>
      <c r="BOO31" s="62"/>
      <c r="BOP31" s="62"/>
      <c r="BOQ31" s="62"/>
      <c r="BOR31" s="62"/>
      <c r="BOS31" s="62"/>
      <c r="BOT31" s="62"/>
      <c r="BOU31" s="62"/>
      <c r="BOV31" s="62"/>
      <c r="BOW31" s="62"/>
      <c r="BOX31" s="62"/>
      <c r="BOY31" s="62"/>
      <c r="BOZ31" s="62"/>
      <c r="BPA31" s="62"/>
      <c r="BPB31" s="62"/>
      <c r="BPC31" s="62"/>
      <c r="BPD31" s="62"/>
      <c r="BPE31" s="62"/>
      <c r="BPF31" s="62"/>
      <c r="BPG31" s="62"/>
      <c r="BPH31" s="62"/>
      <c r="BPI31" s="62"/>
      <c r="BPJ31" s="62"/>
      <c r="BPK31" s="62"/>
      <c r="BPL31" s="62"/>
      <c r="BPM31" s="62"/>
      <c r="BPN31" s="62"/>
      <c r="BPO31" s="62"/>
      <c r="BPP31" s="62"/>
      <c r="BPQ31" s="62"/>
      <c r="BPR31" s="62"/>
      <c r="BPS31" s="62"/>
      <c r="BPT31" s="62"/>
      <c r="BPU31" s="62"/>
      <c r="BPV31" s="62"/>
      <c r="BPW31" s="62"/>
      <c r="BPX31" s="62"/>
      <c r="BPY31" s="62"/>
      <c r="BPZ31" s="62"/>
      <c r="BQA31" s="62"/>
      <c r="BQB31" s="62"/>
      <c r="BQC31" s="62"/>
      <c r="BQD31" s="62"/>
      <c r="BQE31" s="62"/>
      <c r="BQF31" s="62"/>
      <c r="BQG31" s="62"/>
      <c r="BQH31" s="62"/>
      <c r="BQI31" s="62"/>
      <c r="BQJ31" s="62"/>
      <c r="BQK31" s="62"/>
      <c r="BQL31" s="62"/>
      <c r="BQM31" s="62"/>
      <c r="BQN31" s="62"/>
      <c r="BQO31" s="62"/>
      <c r="BQP31" s="62"/>
      <c r="BQQ31" s="62"/>
      <c r="BQR31" s="62"/>
      <c r="BQS31" s="62"/>
      <c r="BQT31" s="62"/>
      <c r="BQU31" s="62"/>
      <c r="BQV31" s="62"/>
      <c r="BQW31" s="62"/>
      <c r="BQX31" s="62"/>
      <c r="BQY31" s="62"/>
      <c r="BQZ31" s="62"/>
      <c r="BRA31" s="62"/>
      <c r="BRB31" s="62"/>
      <c r="BRC31" s="62"/>
      <c r="BRD31" s="62"/>
      <c r="BRE31" s="62"/>
      <c r="BRF31" s="62"/>
      <c r="BRG31" s="62"/>
      <c r="BRH31" s="62"/>
      <c r="BRI31" s="62"/>
      <c r="BRJ31" s="62"/>
      <c r="BRK31" s="62"/>
      <c r="BRL31" s="62"/>
      <c r="BRM31" s="62"/>
      <c r="BRN31" s="62"/>
      <c r="BRO31" s="62"/>
      <c r="BRP31" s="62"/>
      <c r="BRQ31" s="62"/>
      <c r="BRR31" s="62"/>
      <c r="BRS31" s="62"/>
      <c r="BRT31" s="62"/>
      <c r="BRU31" s="62"/>
      <c r="BRV31" s="62"/>
      <c r="BRW31" s="62"/>
      <c r="BRX31" s="62"/>
      <c r="BRY31" s="62"/>
      <c r="BRZ31" s="62"/>
      <c r="BSA31" s="62"/>
      <c r="BSB31" s="62"/>
      <c r="BSC31" s="62"/>
      <c r="BSD31" s="62"/>
      <c r="BSE31" s="62"/>
      <c r="BSF31" s="62"/>
      <c r="BSG31" s="62"/>
      <c r="BSH31" s="62"/>
      <c r="BSI31" s="62"/>
      <c r="BSJ31" s="62"/>
      <c r="BSK31" s="62"/>
      <c r="BSL31" s="62"/>
      <c r="BSM31" s="62"/>
      <c r="BSN31" s="62"/>
      <c r="BSO31" s="62"/>
      <c r="BSP31" s="62"/>
      <c r="BSQ31" s="62"/>
      <c r="BSR31" s="62"/>
      <c r="BSS31" s="62"/>
      <c r="BST31" s="62"/>
      <c r="BSU31" s="62"/>
      <c r="BSV31" s="62"/>
      <c r="BSW31" s="62"/>
      <c r="BSX31" s="62"/>
      <c r="BSY31" s="62"/>
      <c r="BSZ31" s="62"/>
      <c r="BTA31" s="62"/>
      <c r="BTB31" s="62"/>
      <c r="BTC31" s="62"/>
      <c r="BTD31" s="62"/>
      <c r="BTE31" s="62"/>
      <c r="BTF31" s="62"/>
      <c r="BTG31" s="62"/>
      <c r="BTH31" s="62"/>
      <c r="BTI31" s="62"/>
      <c r="BTJ31" s="62"/>
      <c r="BTK31" s="62"/>
      <c r="BTL31" s="62"/>
      <c r="BTM31" s="62"/>
      <c r="BTN31" s="62"/>
      <c r="BTO31" s="62"/>
      <c r="BTP31" s="62"/>
      <c r="BTQ31" s="62"/>
      <c r="BTR31" s="62"/>
      <c r="BTS31" s="62"/>
      <c r="BTT31" s="62"/>
      <c r="BTU31" s="62"/>
      <c r="BTV31" s="62"/>
      <c r="BTW31" s="62"/>
      <c r="BTX31" s="62"/>
      <c r="BTY31" s="62"/>
      <c r="BTZ31" s="62"/>
      <c r="BUA31" s="62"/>
      <c r="BUB31" s="62"/>
      <c r="BUC31" s="62"/>
      <c r="BUD31" s="62"/>
      <c r="BUE31" s="62"/>
      <c r="BUF31" s="62"/>
      <c r="BUG31" s="62"/>
      <c r="BUH31" s="62"/>
      <c r="BUI31" s="62"/>
      <c r="BUJ31" s="62"/>
      <c r="BUK31" s="62"/>
      <c r="BUL31" s="62"/>
      <c r="BUM31" s="62"/>
      <c r="BUN31" s="62"/>
      <c r="BUO31" s="62"/>
      <c r="BUP31" s="62"/>
      <c r="BUQ31" s="62"/>
      <c r="BUR31" s="62"/>
      <c r="BUS31" s="62"/>
      <c r="BUT31" s="62"/>
      <c r="BUU31" s="62"/>
      <c r="BUV31" s="62"/>
      <c r="BUW31" s="62"/>
      <c r="BUX31" s="62"/>
      <c r="BUY31" s="62"/>
      <c r="BUZ31" s="62"/>
      <c r="BVA31" s="62"/>
      <c r="BVB31" s="62"/>
      <c r="BVC31" s="62"/>
      <c r="BVD31" s="62"/>
      <c r="BVE31" s="62"/>
      <c r="BVF31" s="62"/>
      <c r="BVG31" s="62"/>
      <c r="BVH31" s="62"/>
      <c r="BVI31" s="62"/>
      <c r="BVJ31" s="62"/>
      <c r="BVK31" s="62"/>
      <c r="BVL31" s="62"/>
      <c r="BVM31" s="62"/>
      <c r="BVN31" s="62"/>
      <c r="BVO31" s="62"/>
      <c r="BVP31" s="62"/>
      <c r="BVQ31" s="62"/>
      <c r="BVR31" s="62"/>
      <c r="BVS31" s="62"/>
      <c r="BVT31" s="62"/>
      <c r="BVU31" s="62"/>
      <c r="BVV31" s="62"/>
      <c r="BVW31" s="62"/>
      <c r="BVX31" s="62"/>
      <c r="BVY31" s="62"/>
      <c r="BVZ31" s="62"/>
      <c r="BWA31" s="62"/>
      <c r="BWB31" s="62"/>
      <c r="BWC31" s="62"/>
      <c r="BWD31" s="62"/>
      <c r="BWE31" s="62"/>
      <c r="BWF31" s="62"/>
      <c r="BWG31" s="62"/>
      <c r="BWH31" s="62"/>
      <c r="BWI31" s="62"/>
      <c r="BWJ31" s="62"/>
      <c r="BWK31" s="62"/>
      <c r="BWL31" s="62"/>
      <c r="BWM31" s="62"/>
      <c r="BWN31" s="62"/>
      <c r="BWO31" s="62"/>
      <c r="BWP31" s="62"/>
      <c r="BWQ31" s="62"/>
      <c r="BWR31" s="62"/>
      <c r="BWS31" s="62"/>
      <c r="BWT31" s="62"/>
      <c r="BWU31" s="62"/>
      <c r="BWV31" s="62"/>
      <c r="BWW31" s="62"/>
      <c r="BWX31" s="62"/>
      <c r="BWY31" s="62"/>
      <c r="BWZ31" s="62"/>
      <c r="BXA31" s="62"/>
      <c r="BXB31" s="62"/>
      <c r="BXC31" s="62"/>
      <c r="BXD31" s="62"/>
      <c r="BXE31" s="62"/>
      <c r="BXF31" s="62"/>
      <c r="BXG31" s="62"/>
      <c r="BXH31" s="62"/>
      <c r="BXI31" s="62"/>
      <c r="BXJ31" s="62"/>
      <c r="BXK31" s="62"/>
      <c r="BXL31" s="62"/>
      <c r="BXM31" s="62"/>
      <c r="BXN31" s="62"/>
      <c r="BXO31" s="62"/>
      <c r="BXP31" s="62"/>
      <c r="BXQ31" s="62"/>
      <c r="BXR31" s="62"/>
      <c r="BXS31" s="62"/>
      <c r="BXT31" s="62"/>
      <c r="BXU31" s="62"/>
      <c r="BXV31" s="62"/>
      <c r="BXW31" s="62"/>
      <c r="BXX31" s="62"/>
      <c r="BXY31" s="62"/>
      <c r="BXZ31" s="62"/>
      <c r="BYA31" s="62"/>
      <c r="BYB31" s="62"/>
      <c r="BYC31" s="62"/>
      <c r="BYD31" s="62"/>
      <c r="BYE31" s="62"/>
      <c r="BYF31" s="62"/>
      <c r="BYG31" s="62"/>
      <c r="BYH31" s="62"/>
      <c r="BYI31" s="62"/>
      <c r="BYJ31" s="62"/>
      <c r="BYK31" s="62"/>
      <c r="BYL31" s="62"/>
      <c r="BYM31" s="62"/>
      <c r="BYN31" s="62"/>
      <c r="BYO31" s="62"/>
      <c r="BYP31" s="62"/>
      <c r="BYQ31" s="62"/>
      <c r="BYR31" s="62"/>
      <c r="BYS31" s="62"/>
      <c r="BYT31" s="62"/>
      <c r="BYU31" s="62"/>
      <c r="BYV31" s="62"/>
      <c r="BYW31" s="62"/>
      <c r="BYX31" s="62"/>
      <c r="BYY31" s="62"/>
      <c r="BYZ31" s="62"/>
      <c r="BZA31" s="62"/>
      <c r="BZB31" s="62"/>
      <c r="BZC31" s="62"/>
      <c r="BZD31" s="62"/>
      <c r="BZE31" s="62"/>
      <c r="BZF31" s="62"/>
      <c r="BZG31" s="62"/>
      <c r="BZH31" s="62"/>
      <c r="BZI31" s="62"/>
      <c r="BZJ31" s="62"/>
      <c r="BZK31" s="62"/>
      <c r="BZL31" s="62"/>
      <c r="BZM31" s="62"/>
      <c r="BZN31" s="62"/>
      <c r="BZO31" s="62"/>
      <c r="BZP31" s="62"/>
      <c r="BZQ31" s="62"/>
      <c r="BZR31" s="62"/>
      <c r="BZS31" s="62"/>
      <c r="BZT31" s="62"/>
      <c r="BZU31" s="62"/>
      <c r="BZV31" s="62"/>
      <c r="BZW31" s="62"/>
      <c r="BZX31" s="62"/>
      <c r="BZY31" s="62"/>
      <c r="BZZ31" s="62"/>
      <c r="CAA31" s="62"/>
      <c r="CAB31" s="62"/>
      <c r="CAC31" s="62"/>
      <c r="CAD31" s="62"/>
      <c r="CAE31" s="62"/>
      <c r="CAF31" s="62"/>
      <c r="CAG31" s="62"/>
      <c r="CAH31" s="62"/>
      <c r="CAI31" s="62"/>
      <c r="CAJ31" s="62"/>
      <c r="CAK31" s="62"/>
      <c r="CAL31" s="62"/>
      <c r="CAM31" s="62"/>
      <c r="CAN31" s="62"/>
      <c r="CAO31" s="62"/>
      <c r="CAP31" s="62"/>
      <c r="CAQ31" s="62"/>
      <c r="CAR31" s="62"/>
      <c r="CAS31" s="62"/>
      <c r="CAT31" s="62"/>
      <c r="CAU31" s="62"/>
      <c r="CAV31" s="62"/>
      <c r="CAW31" s="62"/>
      <c r="CAX31" s="62"/>
      <c r="CAY31" s="62"/>
      <c r="CAZ31" s="62"/>
      <c r="CBA31" s="62"/>
      <c r="CBB31" s="62"/>
      <c r="CBC31" s="62"/>
      <c r="CBD31" s="62"/>
      <c r="CBE31" s="62"/>
      <c r="CBF31" s="62"/>
      <c r="CBG31" s="62"/>
      <c r="CBH31" s="62"/>
      <c r="CBI31" s="62"/>
      <c r="CBJ31" s="62"/>
      <c r="CBK31" s="62"/>
      <c r="CBL31" s="62"/>
      <c r="CBM31" s="62"/>
      <c r="CBN31" s="62"/>
      <c r="CBO31" s="62"/>
      <c r="CBP31" s="62"/>
      <c r="CBQ31" s="62"/>
      <c r="CBR31" s="62"/>
      <c r="CBS31" s="62"/>
      <c r="CBT31" s="62"/>
      <c r="CBU31" s="62"/>
      <c r="CBV31" s="62"/>
      <c r="CBW31" s="62"/>
      <c r="CBX31" s="62"/>
      <c r="CBY31" s="62"/>
      <c r="CBZ31" s="62"/>
      <c r="CCA31" s="62"/>
      <c r="CCB31" s="62"/>
      <c r="CCC31" s="62"/>
      <c r="CCD31" s="62"/>
      <c r="CCE31" s="62"/>
      <c r="CCF31" s="62"/>
      <c r="CCG31" s="62"/>
      <c r="CCH31" s="62"/>
      <c r="CCI31" s="62"/>
      <c r="CCJ31" s="62"/>
      <c r="CCK31" s="62"/>
      <c r="CCL31" s="62"/>
      <c r="CCM31" s="62"/>
      <c r="CCN31" s="62"/>
      <c r="CCO31" s="62"/>
      <c r="CCP31" s="62"/>
      <c r="CCQ31" s="62"/>
      <c r="CCR31" s="62"/>
      <c r="CCS31" s="62"/>
      <c r="CCT31" s="62"/>
      <c r="CCU31" s="62"/>
      <c r="CCV31" s="62"/>
      <c r="CCW31" s="62"/>
      <c r="CCX31" s="62"/>
      <c r="CCY31" s="62"/>
      <c r="CCZ31" s="62"/>
      <c r="CDA31" s="62"/>
      <c r="CDB31" s="62"/>
      <c r="CDC31" s="62"/>
      <c r="CDD31" s="62"/>
      <c r="CDE31" s="62"/>
      <c r="CDF31" s="62"/>
      <c r="CDG31" s="62"/>
      <c r="CDH31" s="62"/>
      <c r="CDI31" s="62"/>
      <c r="CDJ31" s="62"/>
      <c r="CDK31" s="62"/>
      <c r="CDL31" s="62"/>
      <c r="CDM31" s="62"/>
      <c r="CDN31" s="62"/>
      <c r="CDO31" s="62"/>
      <c r="CDP31" s="62"/>
      <c r="CDQ31" s="62"/>
      <c r="CDR31" s="62"/>
      <c r="CDS31" s="62"/>
      <c r="CDT31" s="62"/>
      <c r="CDU31" s="62"/>
      <c r="CDV31" s="62"/>
      <c r="CDW31" s="62"/>
      <c r="CDX31" s="62"/>
      <c r="CDY31" s="62"/>
      <c r="CDZ31" s="62"/>
      <c r="CEA31" s="62"/>
      <c r="CEB31" s="62"/>
      <c r="CEC31" s="62"/>
      <c r="CED31" s="62"/>
      <c r="CEE31" s="62"/>
      <c r="CEF31" s="62"/>
      <c r="CEG31" s="62"/>
      <c r="CEH31" s="62"/>
      <c r="CEI31" s="62"/>
      <c r="CEJ31" s="62"/>
      <c r="CEK31" s="62"/>
      <c r="CEL31" s="62"/>
      <c r="CEM31" s="62"/>
      <c r="CEN31" s="62"/>
      <c r="CEO31" s="62"/>
      <c r="CEP31" s="62"/>
      <c r="CEQ31" s="62"/>
      <c r="CER31" s="62"/>
      <c r="CES31" s="62"/>
      <c r="CET31" s="62"/>
      <c r="CEU31" s="62"/>
      <c r="CEV31" s="62"/>
      <c r="CEW31" s="62"/>
      <c r="CEX31" s="62"/>
      <c r="CEY31" s="62"/>
      <c r="CEZ31" s="62"/>
      <c r="CFA31" s="62"/>
      <c r="CFB31" s="62"/>
      <c r="CFC31" s="62"/>
      <c r="CFD31" s="62"/>
      <c r="CFE31" s="62"/>
      <c r="CFF31" s="62"/>
      <c r="CFG31" s="62"/>
      <c r="CFH31" s="62"/>
      <c r="CFI31" s="62"/>
      <c r="CFJ31" s="62"/>
      <c r="CFK31" s="62"/>
      <c r="CFL31" s="62"/>
      <c r="CFM31" s="62"/>
      <c r="CFN31" s="62"/>
      <c r="CFO31" s="62"/>
      <c r="CFP31" s="62"/>
      <c r="CFQ31" s="62"/>
      <c r="CFR31" s="62"/>
      <c r="CFS31" s="62"/>
      <c r="CFT31" s="62"/>
      <c r="CFU31" s="62"/>
      <c r="CFV31" s="62"/>
      <c r="CFW31" s="62"/>
      <c r="CFX31" s="62"/>
      <c r="CFY31" s="62"/>
      <c r="CFZ31" s="62"/>
      <c r="CGA31" s="62"/>
      <c r="CGB31" s="62"/>
      <c r="CGC31" s="62"/>
      <c r="CGD31" s="62"/>
      <c r="CGE31" s="62"/>
      <c r="CGF31" s="62"/>
      <c r="CGG31" s="62"/>
      <c r="CGH31" s="62"/>
      <c r="CGI31" s="62"/>
      <c r="CGJ31" s="62"/>
      <c r="CGK31" s="62"/>
      <c r="CGL31" s="62"/>
      <c r="CGM31" s="62"/>
      <c r="CGN31" s="62"/>
      <c r="CGO31" s="62"/>
      <c r="CGP31" s="62"/>
      <c r="CGQ31" s="62"/>
      <c r="CGR31" s="62"/>
      <c r="CGS31" s="62"/>
      <c r="CGT31" s="62"/>
      <c r="CGU31" s="62"/>
      <c r="CGV31" s="62"/>
      <c r="CGW31" s="62"/>
      <c r="CGX31" s="62"/>
      <c r="CGY31" s="62"/>
      <c r="CGZ31" s="62"/>
      <c r="CHA31" s="62"/>
      <c r="CHB31" s="62"/>
      <c r="CHC31" s="62"/>
      <c r="CHD31" s="62"/>
      <c r="CHE31" s="62"/>
      <c r="CHF31" s="62"/>
      <c r="CHG31" s="62"/>
      <c r="CHH31" s="62"/>
      <c r="CHI31" s="62"/>
      <c r="CHJ31" s="62"/>
      <c r="CHK31" s="62"/>
      <c r="CHL31" s="62"/>
      <c r="CHM31" s="62"/>
      <c r="CHN31" s="62"/>
      <c r="CHO31" s="62"/>
      <c r="CHP31" s="62"/>
      <c r="CHQ31" s="62"/>
      <c r="CHR31" s="62"/>
      <c r="CHS31" s="62"/>
      <c r="CHT31" s="62"/>
      <c r="CHU31" s="62"/>
      <c r="CHV31" s="62"/>
      <c r="CHW31" s="62"/>
      <c r="CHX31" s="62"/>
      <c r="CHY31" s="62"/>
      <c r="CHZ31" s="62"/>
      <c r="CIA31" s="62"/>
      <c r="CIB31" s="62"/>
      <c r="CIC31" s="62"/>
      <c r="CID31" s="62"/>
      <c r="CIE31" s="62"/>
      <c r="CIF31" s="62"/>
      <c r="CIG31" s="62"/>
      <c r="CIH31" s="62"/>
      <c r="CII31" s="62"/>
      <c r="CIJ31" s="62"/>
      <c r="CIK31" s="62"/>
      <c r="CIL31" s="62"/>
      <c r="CIM31" s="62"/>
      <c r="CIN31" s="62"/>
      <c r="CIO31" s="62"/>
      <c r="CIP31" s="62"/>
      <c r="CIQ31" s="62"/>
      <c r="CIR31" s="62"/>
      <c r="CIS31" s="62"/>
      <c r="CIT31" s="62"/>
      <c r="CIU31" s="62"/>
      <c r="CIV31" s="62"/>
      <c r="CIW31" s="62"/>
      <c r="CIX31" s="62"/>
      <c r="CIY31" s="62"/>
      <c r="CIZ31" s="62"/>
      <c r="CJA31" s="62"/>
      <c r="CJB31" s="62"/>
      <c r="CJC31" s="62"/>
      <c r="CJD31" s="62"/>
      <c r="CJE31" s="62"/>
      <c r="CJF31" s="62"/>
      <c r="CJG31" s="62"/>
      <c r="CJH31" s="62"/>
      <c r="CJI31" s="62"/>
      <c r="CJJ31" s="62"/>
      <c r="CJK31" s="62"/>
      <c r="CJL31" s="62"/>
      <c r="CJM31" s="62"/>
      <c r="CJN31" s="62"/>
      <c r="CJO31" s="62"/>
      <c r="CJP31" s="62"/>
      <c r="CJQ31" s="62"/>
      <c r="CJR31" s="62"/>
      <c r="CJS31" s="62"/>
      <c r="CJT31" s="62"/>
      <c r="CJU31" s="62"/>
      <c r="CJV31" s="62"/>
      <c r="CJW31" s="62"/>
      <c r="CJX31" s="62"/>
      <c r="CJY31" s="62"/>
      <c r="CJZ31" s="62"/>
      <c r="CKA31" s="62"/>
      <c r="CKB31" s="62"/>
      <c r="CKC31" s="62"/>
      <c r="CKD31" s="62"/>
      <c r="CKE31" s="62"/>
      <c r="CKF31" s="62"/>
      <c r="CKG31" s="62"/>
      <c r="CKH31" s="62"/>
      <c r="CKI31" s="62"/>
      <c r="CKJ31" s="62"/>
      <c r="CKK31" s="62"/>
      <c r="CKL31" s="62"/>
      <c r="CKM31" s="62"/>
      <c r="CKN31" s="62"/>
      <c r="CKO31" s="62"/>
      <c r="CKP31" s="62"/>
      <c r="CKQ31" s="62"/>
      <c r="CKR31" s="62"/>
      <c r="CKS31" s="62"/>
      <c r="CKT31" s="62"/>
      <c r="CKU31" s="62"/>
      <c r="CKV31" s="62"/>
      <c r="CKW31" s="62"/>
      <c r="CKX31" s="62"/>
      <c r="CKY31" s="62"/>
      <c r="CKZ31" s="62"/>
      <c r="CLA31" s="62"/>
      <c r="CLB31" s="62"/>
      <c r="CLC31" s="62"/>
      <c r="CLD31" s="62"/>
      <c r="CLE31" s="62"/>
      <c r="CLF31" s="62"/>
      <c r="CLG31" s="62"/>
      <c r="CLH31" s="62"/>
      <c r="CLI31" s="62"/>
      <c r="CLJ31" s="62"/>
      <c r="CLK31" s="62"/>
      <c r="CLL31" s="62"/>
      <c r="CLM31" s="62"/>
      <c r="CLN31" s="62"/>
      <c r="CLO31" s="62"/>
      <c r="CLP31" s="62"/>
      <c r="CLQ31" s="62"/>
      <c r="CLR31" s="62"/>
      <c r="CLS31" s="62"/>
      <c r="CLT31" s="62"/>
      <c r="CLU31" s="62"/>
      <c r="CLV31" s="62"/>
      <c r="CLW31" s="62"/>
      <c r="CLX31" s="62"/>
      <c r="CLY31" s="62"/>
      <c r="CLZ31" s="62"/>
      <c r="CMA31" s="62"/>
      <c r="CMB31" s="62"/>
      <c r="CMC31" s="62"/>
      <c r="CMD31" s="62"/>
      <c r="CME31" s="62"/>
      <c r="CMF31" s="62"/>
      <c r="CMG31" s="62"/>
      <c r="CMH31" s="62"/>
      <c r="CMI31" s="62"/>
      <c r="CMJ31" s="62"/>
      <c r="CMK31" s="62"/>
      <c r="CML31" s="62"/>
      <c r="CMM31" s="62"/>
      <c r="CMN31" s="62"/>
      <c r="CMO31" s="62"/>
      <c r="CMP31" s="62"/>
      <c r="CMQ31" s="62"/>
      <c r="CMR31" s="62"/>
      <c r="CMS31" s="62"/>
      <c r="CMT31" s="62"/>
      <c r="CMU31" s="62"/>
      <c r="CMV31" s="62"/>
      <c r="CMW31" s="62"/>
      <c r="CMX31" s="62"/>
      <c r="CMY31" s="62"/>
      <c r="CMZ31" s="62"/>
      <c r="CNA31" s="62"/>
      <c r="CNB31" s="62"/>
      <c r="CNC31" s="62"/>
      <c r="CND31" s="62"/>
      <c r="CNE31" s="62"/>
      <c r="CNF31" s="62"/>
      <c r="CNG31" s="62"/>
      <c r="CNH31" s="62"/>
      <c r="CNI31" s="62"/>
      <c r="CNJ31" s="62"/>
      <c r="CNK31" s="62"/>
      <c r="CNL31" s="62"/>
      <c r="CNM31" s="62"/>
      <c r="CNN31" s="62"/>
      <c r="CNO31" s="62"/>
      <c r="CNP31" s="62"/>
      <c r="CNQ31" s="62"/>
      <c r="CNR31" s="62"/>
      <c r="CNS31" s="62"/>
      <c r="CNT31" s="62"/>
      <c r="CNU31" s="62"/>
      <c r="CNV31" s="62"/>
      <c r="CNW31" s="62"/>
      <c r="CNX31" s="62"/>
      <c r="CNY31" s="62"/>
      <c r="CNZ31" s="62"/>
      <c r="COA31" s="62"/>
      <c r="COB31" s="62"/>
      <c r="COC31" s="62"/>
      <c r="COD31" s="62"/>
      <c r="COE31" s="62"/>
      <c r="COF31" s="62"/>
      <c r="COG31" s="62"/>
      <c r="COH31" s="62"/>
      <c r="COI31" s="62"/>
      <c r="COJ31" s="62"/>
      <c r="COK31" s="62"/>
      <c r="COL31" s="62"/>
      <c r="COM31" s="62"/>
      <c r="CON31" s="62"/>
      <c r="COO31" s="62"/>
      <c r="COP31" s="62"/>
      <c r="COQ31" s="62"/>
      <c r="COR31" s="62"/>
      <c r="COS31" s="62"/>
      <c r="COT31" s="62"/>
      <c r="COU31" s="62"/>
      <c r="COV31" s="62"/>
      <c r="COW31" s="62"/>
      <c r="COX31" s="62"/>
      <c r="COY31" s="62"/>
      <c r="COZ31" s="62"/>
      <c r="CPA31" s="62"/>
      <c r="CPB31" s="62"/>
      <c r="CPC31" s="62"/>
      <c r="CPD31" s="62"/>
      <c r="CPE31" s="62"/>
      <c r="CPF31" s="62"/>
      <c r="CPG31" s="62"/>
      <c r="CPH31" s="62"/>
      <c r="CPI31" s="62"/>
      <c r="CPJ31" s="62"/>
      <c r="CPK31" s="62"/>
      <c r="CPL31" s="62"/>
      <c r="CPM31" s="62"/>
      <c r="CPN31" s="62"/>
      <c r="CPO31" s="62"/>
      <c r="CPP31" s="62"/>
      <c r="CPQ31" s="62"/>
      <c r="CPR31" s="62"/>
      <c r="CPS31" s="62"/>
      <c r="CPT31" s="62"/>
      <c r="CPU31" s="62"/>
      <c r="CPV31" s="62"/>
      <c r="CPW31" s="62"/>
      <c r="CPX31" s="62"/>
      <c r="CPY31" s="62"/>
      <c r="CPZ31" s="62"/>
      <c r="CQA31" s="62"/>
      <c r="CQB31" s="62"/>
      <c r="CQC31" s="62"/>
      <c r="CQD31" s="62"/>
      <c r="CQE31" s="62"/>
      <c r="CQF31" s="62"/>
      <c r="CQG31" s="62"/>
      <c r="CQH31" s="62"/>
      <c r="CQI31" s="62"/>
      <c r="CQJ31" s="62"/>
      <c r="CQK31" s="62"/>
      <c r="CQL31" s="62"/>
      <c r="CQM31" s="62"/>
      <c r="CQN31" s="62"/>
      <c r="CQO31" s="62"/>
      <c r="CQP31" s="62"/>
      <c r="CQQ31" s="62"/>
      <c r="CQR31" s="62"/>
      <c r="CQS31" s="62"/>
      <c r="CQT31" s="62"/>
      <c r="CQU31" s="62"/>
      <c r="CQV31" s="62"/>
      <c r="CQW31" s="62"/>
      <c r="CQX31" s="62"/>
      <c r="CQY31" s="62"/>
      <c r="CQZ31" s="62"/>
      <c r="CRA31" s="62"/>
      <c r="CRB31" s="62"/>
      <c r="CRC31" s="62"/>
      <c r="CRD31" s="62"/>
      <c r="CRE31" s="62"/>
      <c r="CRF31" s="62"/>
      <c r="CRG31" s="62"/>
      <c r="CRH31" s="62"/>
      <c r="CRI31" s="62"/>
      <c r="CRJ31" s="62"/>
      <c r="CRK31" s="62"/>
      <c r="CRL31" s="62"/>
      <c r="CRM31" s="62"/>
      <c r="CRN31" s="62"/>
      <c r="CRO31" s="62"/>
      <c r="CRP31" s="62"/>
      <c r="CRQ31" s="62"/>
      <c r="CRR31" s="62"/>
      <c r="CRS31" s="62"/>
      <c r="CRT31" s="62"/>
      <c r="CRU31" s="62"/>
      <c r="CRV31" s="62"/>
      <c r="CRW31" s="62"/>
      <c r="CRX31" s="62"/>
      <c r="CRY31" s="62"/>
      <c r="CRZ31" s="62"/>
      <c r="CSA31" s="62"/>
      <c r="CSB31" s="62"/>
      <c r="CSC31" s="62"/>
      <c r="CSD31" s="62"/>
      <c r="CSE31" s="62"/>
      <c r="CSF31" s="62"/>
      <c r="CSG31" s="62"/>
      <c r="CSH31" s="62"/>
      <c r="CSI31" s="62"/>
      <c r="CSJ31" s="62"/>
      <c r="CSK31" s="62"/>
      <c r="CSL31" s="62"/>
      <c r="CSM31" s="62"/>
      <c r="CSN31" s="62"/>
      <c r="CSO31" s="62"/>
      <c r="CSP31" s="62"/>
      <c r="CSQ31" s="62"/>
      <c r="CSR31" s="62"/>
      <c r="CSS31" s="62"/>
      <c r="CST31" s="62"/>
      <c r="CSU31" s="62"/>
      <c r="CSV31" s="62"/>
      <c r="CSW31" s="62"/>
      <c r="CSX31" s="62"/>
      <c r="CSY31" s="62"/>
      <c r="CSZ31" s="62"/>
      <c r="CTA31" s="62"/>
      <c r="CTB31" s="62"/>
      <c r="CTC31" s="62"/>
      <c r="CTD31" s="62"/>
      <c r="CTE31" s="62"/>
      <c r="CTF31" s="62"/>
      <c r="CTG31" s="62"/>
      <c r="CTH31" s="62"/>
      <c r="CTI31" s="62"/>
      <c r="CTJ31" s="62"/>
      <c r="CTK31" s="62"/>
      <c r="CTL31" s="62"/>
      <c r="CTM31" s="62"/>
      <c r="CTN31" s="62"/>
      <c r="CTO31" s="62"/>
      <c r="CTP31" s="62"/>
      <c r="CTQ31" s="62"/>
      <c r="CTR31" s="62"/>
      <c r="CTS31" s="62"/>
      <c r="CTT31" s="62"/>
      <c r="CTU31" s="62"/>
      <c r="CTV31" s="62"/>
      <c r="CTW31" s="62"/>
      <c r="CTX31" s="62"/>
      <c r="CTY31" s="62"/>
      <c r="CTZ31" s="62"/>
      <c r="CUA31" s="62"/>
      <c r="CUB31" s="62"/>
      <c r="CUC31" s="62"/>
      <c r="CUD31" s="62"/>
      <c r="CUE31" s="62"/>
      <c r="CUF31" s="62"/>
      <c r="CUG31" s="62"/>
      <c r="CUH31" s="62"/>
      <c r="CUI31" s="62"/>
      <c r="CUJ31" s="62"/>
      <c r="CUK31" s="62"/>
      <c r="CUL31" s="62"/>
      <c r="CUM31" s="62"/>
      <c r="CUN31" s="62"/>
      <c r="CUO31" s="62"/>
      <c r="CUP31" s="62"/>
      <c r="CUQ31" s="62"/>
      <c r="CUR31" s="62"/>
      <c r="CUS31" s="62"/>
      <c r="CUT31" s="62"/>
      <c r="CUU31" s="62"/>
      <c r="CUV31" s="62"/>
      <c r="CUW31" s="62"/>
      <c r="CUX31" s="62"/>
      <c r="CUY31" s="62"/>
      <c r="CUZ31" s="62"/>
      <c r="CVA31" s="62"/>
      <c r="CVB31" s="62"/>
      <c r="CVC31" s="62"/>
      <c r="CVD31" s="62"/>
      <c r="CVE31" s="62"/>
      <c r="CVF31" s="62"/>
      <c r="CVG31" s="62"/>
      <c r="CVH31" s="62"/>
      <c r="CVI31" s="62"/>
      <c r="CVJ31" s="62"/>
      <c r="CVK31" s="62"/>
      <c r="CVL31" s="62"/>
      <c r="CVM31" s="62"/>
      <c r="CVN31" s="62"/>
      <c r="CVO31" s="62"/>
      <c r="CVP31" s="62"/>
      <c r="CVQ31" s="62"/>
      <c r="CVR31" s="62"/>
      <c r="CVS31" s="62"/>
      <c r="CVT31" s="62"/>
      <c r="CVU31" s="62"/>
      <c r="CVV31" s="62"/>
      <c r="CVW31" s="62"/>
      <c r="CVX31" s="62"/>
      <c r="CVY31" s="62"/>
      <c r="CVZ31" s="62"/>
      <c r="CWA31" s="62"/>
      <c r="CWB31" s="62"/>
      <c r="CWC31" s="62"/>
      <c r="CWD31" s="62"/>
      <c r="CWE31" s="62"/>
      <c r="CWF31" s="62"/>
      <c r="CWG31" s="62"/>
      <c r="CWH31" s="62"/>
      <c r="CWI31" s="62"/>
      <c r="CWJ31" s="62"/>
      <c r="CWK31" s="62"/>
      <c r="CWL31" s="62"/>
      <c r="CWM31" s="62"/>
      <c r="CWN31" s="62"/>
      <c r="CWO31" s="62"/>
      <c r="CWP31" s="62"/>
      <c r="CWQ31" s="62"/>
      <c r="CWR31" s="62"/>
      <c r="CWS31" s="62"/>
      <c r="CWT31" s="62"/>
      <c r="CWU31" s="62"/>
      <c r="CWV31" s="62"/>
      <c r="CWW31" s="62"/>
      <c r="CWX31" s="62"/>
      <c r="CWY31" s="62"/>
      <c r="CWZ31" s="62"/>
      <c r="CXA31" s="62"/>
      <c r="CXB31" s="62"/>
      <c r="CXC31" s="62"/>
      <c r="CXD31" s="62"/>
      <c r="CXE31" s="62"/>
      <c r="CXF31" s="62"/>
      <c r="CXG31" s="62"/>
      <c r="CXH31" s="62"/>
      <c r="CXI31" s="62"/>
      <c r="CXJ31" s="62"/>
      <c r="CXK31" s="62"/>
      <c r="CXL31" s="62"/>
      <c r="CXM31" s="62"/>
      <c r="CXN31" s="62"/>
      <c r="CXO31" s="62"/>
      <c r="CXP31" s="62"/>
      <c r="CXQ31" s="62"/>
      <c r="CXR31" s="62"/>
      <c r="CXS31" s="62"/>
      <c r="CXT31" s="62"/>
      <c r="CXU31" s="62"/>
      <c r="CXV31" s="62"/>
      <c r="CXW31" s="62"/>
      <c r="CXX31" s="62"/>
      <c r="CXY31" s="62"/>
      <c r="CXZ31" s="62"/>
      <c r="CYA31" s="62"/>
      <c r="CYB31" s="62"/>
      <c r="CYC31" s="62"/>
      <c r="CYD31" s="62"/>
      <c r="CYE31" s="62"/>
      <c r="CYF31" s="62"/>
      <c r="CYG31" s="62"/>
      <c r="CYH31" s="62"/>
      <c r="CYI31" s="62"/>
      <c r="CYJ31" s="62"/>
      <c r="CYK31" s="62"/>
      <c r="CYL31" s="62"/>
      <c r="CYM31" s="62"/>
      <c r="CYN31" s="62"/>
      <c r="CYO31" s="62"/>
      <c r="CYP31" s="62"/>
      <c r="CYQ31" s="62"/>
      <c r="CYR31" s="62"/>
      <c r="CYS31" s="62"/>
      <c r="CYT31" s="62"/>
      <c r="CYU31" s="62"/>
      <c r="CYV31" s="62"/>
      <c r="CYW31" s="62"/>
      <c r="CYX31" s="62"/>
      <c r="CYY31" s="62"/>
      <c r="CYZ31" s="62"/>
      <c r="CZA31" s="62"/>
      <c r="CZB31" s="62"/>
      <c r="CZC31" s="62"/>
      <c r="CZD31" s="62"/>
      <c r="CZE31" s="62"/>
      <c r="CZF31" s="62"/>
      <c r="CZG31" s="62"/>
      <c r="CZH31" s="62"/>
      <c r="CZI31" s="62"/>
      <c r="CZJ31" s="62"/>
      <c r="CZK31" s="62"/>
      <c r="CZL31" s="62"/>
      <c r="CZM31" s="62"/>
      <c r="CZN31" s="62"/>
      <c r="CZO31" s="62"/>
      <c r="CZP31" s="62"/>
      <c r="CZQ31" s="62"/>
      <c r="CZR31" s="62"/>
      <c r="CZS31" s="62"/>
      <c r="CZT31" s="62"/>
      <c r="CZU31" s="62"/>
      <c r="CZV31" s="62"/>
      <c r="CZW31" s="62"/>
      <c r="CZX31" s="62"/>
      <c r="CZY31" s="62"/>
      <c r="CZZ31" s="62"/>
      <c r="DAA31" s="62"/>
      <c r="DAB31" s="62"/>
      <c r="DAC31" s="62"/>
      <c r="DAD31" s="62"/>
      <c r="DAE31" s="62"/>
      <c r="DAF31" s="62"/>
      <c r="DAG31" s="62"/>
      <c r="DAH31" s="62"/>
      <c r="DAI31" s="62"/>
      <c r="DAJ31" s="62"/>
      <c r="DAK31" s="62"/>
      <c r="DAL31" s="62"/>
      <c r="DAM31" s="62"/>
      <c r="DAN31" s="62"/>
      <c r="DAO31" s="62"/>
      <c r="DAP31" s="62"/>
      <c r="DAQ31" s="62"/>
      <c r="DAR31" s="62"/>
      <c r="DAS31" s="62"/>
      <c r="DAT31" s="62"/>
      <c r="DAU31" s="62"/>
      <c r="DAV31" s="62"/>
      <c r="DAW31" s="62"/>
      <c r="DAX31" s="62"/>
      <c r="DAY31" s="62"/>
      <c r="DAZ31" s="62"/>
      <c r="DBA31" s="62"/>
      <c r="DBB31" s="62"/>
      <c r="DBC31" s="62"/>
      <c r="DBD31" s="62"/>
      <c r="DBE31" s="62"/>
      <c r="DBF31" s="62"/>
      <c r="DBG31" s="62"/>
      <c r="DBH31" s="62"/>
      <c r="DBI31" s="62"/>
      <c r="DBJ31" s="62"/>
      <c r="DBK31" s="62"/>
      <c r="DBL31" s="62"/>
      <c r="DBM31" s="62"/>
      <c r="DBN31" s="62"/>
      <c r="DBO31" s="62"/>
      <c r="DBP31" s="62"/>
      <c r="DBQ31" s="62"/>
      <c r="DBR31" s="62"/>
      <c r="DBS31" s="62"/>
      <c r="DBT31" s="62"/>
      <c r="DBU31" s="62"/>
      <c r="DBV31" s="62"/>
      <c r="DBW31" s="62"/>
      <c r="DBX31" s="62"/>
      <c r="DBY31" s="62"/>
      <c r="DBZ31" s="62"/>
      <c r="DCA31" s="62"/>
      <c r="DCB31" s="62"/>
      <c r="DCC31" s="62"/>
      <c r="DCD31" s="62"/>
      <c r="DCE31" s="62"/>
      <c r="DCF31" s="62"/>
      <c r="DCG31" s="62"/>
      <c r="DCH31" s="62"/>
      <c r="DCI31" s="62"/>
      <c r="DCJ31" s="62"/>
      <c r="DCK31" s="62"/>
      <c r="DCL31" s="62"/>
      <c r="DCM31" s="62"/>
      <c r="DCN31" s="62"/>
      <c r="DCO31" s="62"/>
      <c r="DCP31" s="62"/>
      <c r="DCQ31" s="62"/>
      <c r="DCR31" s="62"/>
      <c r="DCS31" s="62"/>
      <c r="DCT31" s="62"/>
      <c r="DCU31" s="62"/>
      <c r="DCV31" s="62"/>
      <c r="DCW31" s="62"/>
      <c r="DCX31" s="62"/>
      <c r="DCY31" s="62"/>
      <c r="DCZ31" s="62"/>
      <c r="DDA31" s="62"/>
      <c r="DDB31" s="62"/>
      <c r="DDC31" s="62"/>
      <c r="DDD31" s="62"/>
      <c r="DDE31" s="62"/>
      <c r="DDF31" s="62"/>
      <c r="DDG31" s="62"/>
      <c r="DDH31" s="62"/>
      <c r="DDI31" s="62"/>
      <c r="DDJ31" s="62"/>
      <c r="DDK31" s="62"/>
      <c r="DDL31" s="62"/>
      <c r="DDM31" s="62"/>
      <c r="DDN31" s="62"/>
      <c r="DDO31" s="62"/>
      <c r="DDP31" s="62"/>
      <c r="DDQ31" s="62"/>
      <c r="DDR31" s="62"/>
      <c r="DDS31" s="62"/>
      <c r="DDT31" s="62"/>
      <c r="DDU31" s="62"/>
      <c r="DDV31" s="62"/>
      <c r="DDW31" s="62"/>
      <c r="DDX31" s="62"/>
      <c r="DDY31" s="62"/>
      <c r="DDZ31" s="62"/>
      <c r="DEA31" s="62"/>
      <c r="DEB31" s="62"/>
      <c r="DEC31" s="62"/>
      <c r="DED31" s="62"/>
      <c r="DEE31" s="62"/>
      <c r="DEF31" s="62"/>
      <c r="DEG31" s="62"/>
      <c r="DEH31" s="62"/>
      <c r="DEI31" s="62"/>
      <c r="DEJ31" s="62"/>
      <c r="DEK31" s="62"/>
      <c r="DEL31" s="62"/>
      <c r="DEM31" s="62"/>
      <c r="DEN31" s="62"/>
      <c r="DEO31" s="62"/>
      <c r="DEP31" s="62"/>
      <c r="DEQ31" s="62"/>
      <c r="DER31" s="62"/>
      <c r="DES31" s="62"/>
      <c r="DET31" s="62"/>
      <c r="DEU31" s="62"/>
      <c r="DEV31" s="62"/>
      <c r="DEW31" s="62"/>
      <c r="DEX31" s="62"/>
      <c r="DEY31" s="62"/>
      <c r="DEZ31" s="62"/>
      <c r="DFA31" s="62"/>
      <c r="DFB31" s="62"/>
      <c r="DFC31" s="62"/>
      <c r="DFD31" s="62"/>
      <c r="DFE31" s="62"/>
      <c r="DFF31" s="62"/>
      <c r="DFG31" s="62"/>
      <c r="DFH31" s="62"/>
      <c r="DFI31" s="62"/>
      <c r="DFJ31" s="62"/>
      <c r="DFK31" s="62"/>
      <c r="DFL31" s="62"/>
      <c r="DFM31" s="62"/>
      <c r="DFN31" s="62"/>
      <c r="DFO31" s="62"/>
      <c r="DFP31" s="62"/>
      <c r="DFQ31" s="62"/>
      <c r="DFR31" s="62"/>
      <c r="DFS31" s="62"/>
      <c r="DFT31" s="62"/>
      <c r="DFU31" s="62"/>
      <c r="DFV31" s="62"/>
      <c r="DFW31" s="62"/>
      <c r="DFX31" s="62"/>
      <c r="DFY31" s="62"/>
      <c r="DFZ31" s="62"/>
      <c r="DGA31" s="62"/>
      <c r="DGB31" s="62"/>
      <c r="DGC31" s="62"/>
      <c r="DGD31" s="62"/>
      <c r="DGE31" s="62"/>
      <c r="DGF31" s="62"/>
      <c r="DGG31" s="62"/>
      <c r="DGH31" s="62"/>
      <c r="DGI31" s="62"/>
      <c r="DGJ31" s="62"/>
      <c r="DGK31" s="62"/>
      <c r="DGL31" s="62"/>
      <c r="DGM31" s="62"/>
      <c r="DGN31" s="62"/>
      <c r="DGO31" s="62"/>
      <c r="DGP31" s="62"/>
      <c r="DGQ31" s="62"/>
      <c r="DGR31" s="62"/>
      <c r="DGS31" s="62"/>
      <c r="DGT31" s="62"/>
      <c r="DGU31" s="62"/>
      <c r="DGV31" s="62"/>
      <c r="DGW31" s="62"/>
      <c r="DGX31" s="62"/>
      <c r="DGY31" s="62"/>
      <c r="DGZ31" s="62"/>
      <c r="DHA31" s="62"/>
      <c r="DHB31" s="62"/>
      <c r="DHC31" s="62"/>
      <c r="DHD31" s="62"/>
      <c r="DHE31" s="62"/>
      <c r="DHF31" s="62"/>
      <c r="DHG31" s="62"/>
      <c r="DHH31" s="62"/>
      <c r="DHI31" s="62"/>
      <c r="DHJ31" s="62"/>
      <c r="DHK31" s="62"/>
      <c r="DHL31" s="62"/>
      <c r="DHM31" s="62"/>
      <c r="DHN31" s="62"/>
      <c r="DHO31" s="62"/>
      <c r="DHP31" s="62"/>
      <c r="DHQ31" s="62"/>
      <c r="DHR31" s="62"/>
      <c r="DHS31" s="62"/>
      <c r="DHT31" s="62"/>
      <c r="DHU31" s="62"/>
      <c r="DHV31" s="62"/>
      <c r="DHW31" s="62"/>
      <c r="DHX31" s="62"/>
      <c r="DHY31" s="62"/>
      <c r="DHZ31" s="62"/>
      <c r="DIA31" s="62"/>
      <c r="DIB31" s="62"/>
      <c r="DIC31" s="62"/>
      <c r="DID31" s="62"/>
      <c r="DIE31" s="62"/>
      <c r="DIF31" s="62"/>
      <c r="DIG31" s="62"/>
      <c r="DIH31" s="62"/>
      <c r="DII31" s="62"/>
      <c r="DIJ31" s="62"/>
      <c r="DIK31" s="62"/>
      <c r="DIL31" s="62"/>
      <c r="DIM31" s="62"/>
      <c r="DIN31" s="62"/>
      <c r="DIO31" s="62"/>
      <c r="DIP31" s="62"/>
      <c r="DIQ31" s="62"/>
      <c r="DIR31" s="62"/>
      <c r="DIS31" s="62"/>
      <c r="DIT31" s="62"/>
      <c r="DIU31" s="62"/>
      <c r="DIV31" s="62"/>
      <c r="DIW31" s="62"/>
      <c r="DIX31" s="62"/>
      <c r="DIY31" s="62"/>
      <c r="DIZ31" s="62"/>
      <c r="DJA31" s="62"/>
      <c r="DJB31" s="62"/>
      <c r="DJC31" s="62"/>
      <c r="DJD31" s="62"/>
      <c r="DJE31" s="62"/>
      <c r="DJF31" s="62"/>
      <c r="DJG31" s="62"/>
      <c r="DJH31" s="62"/>
      <c r="DJI31" s="62"/>
      <c r="DJJ31" s="62"/>
      <c r="DJK31" s="62"/>
      <c r="DJL31" s="62"/>
      <c r="DJM31" s="62"/>
      <c r="DJN31" s="62"/>
      <c r="DJO31" s="62"/>
      <c r="DJP31" s="62"/>
      <c r="DJQ31" s="62"/>
      <c r="DJR31" s="62"/>
      <c r="DJS31" s="62"/>
      <c r="DJT31" s="62"/>
      <c r="DJU31" s="62"/>
      <c r="DJV31" s="62"/>
      <c r="DJW31" s="62"/>
      <c r="DJX31" s="62"/>
      <c r="DJY31" s="62"/>
      <c r="DJZ31" s="62"/>
      <c r="DKA31" s="62"/>
      <c r="DKB31" s="62"/>
      <c r="DKC31" s="62"/>
      <c r="DKD31" s="62"/>
      <c r="DKE31" s="62"/>
      <c r="DKF31" s="62"/>
      <c r="DKG31" s="62"/>
      <c r="DKH31" s="62"/>
      <c r="DKI31" s="62"/>
      <c r="DKJ31" s="62"/>
      <c r="DKK31" s="62"/>
      <c r="DKL31" s="62"/>
      <c r="DKM31" s="62"/>
      <c r="DKN31" s="62"/>
      <c r="DKO31" s="62"/>
      <c r="DKP31" s="62"/>
      <c r="DKQ31" s="62"/>
      <c r="DKR31" s="62"/>
      <c r="DKS31" s="62"/>
      <c r="DKT31" s="62"/>
      <c r="DKU31" s="62"/>
      <c r="DKV31" s="62"/>
      <c r="DKW31" s="62"/>
      <c r="DKX31" s="62"/>
      <c r="DKY31" s="62"/>
      <c r="DKZ31" s="62"/>
      <c r="DLA31" s="62"/>
      <c r="DLB31" s="62"/>
      <c r="DLC31" s="62"/>
      <c r="DLD31" s="62"/>
      <c r="DLE31" s="62"/>
      <c r="DLF31" s="62"/>
      <c r="DLG31" s="62"/>
      <c r="DLH31" s="62"/>
      <c r="DLI31" s="62"/>
      <c r="DLJ31" s="62"/>
      <c r="DLK31" s="62"/>
      <c r="DLL31" s="62"/>
      <c r="DLM31" s="62"/>
      <c r="DLN31" s="62"/>
      <c r="DLO31" s="62"/>
      <c r="DLP31" s="62"/>
      <c r="DLQ31" s="62"/>
      <c r="DLR31" s="62"/>
      <c r="DLS31" s="62"/>
      <c r="DLT31" s="62"/>
      <c r="DLU31" s="62"/>
      <c r="DLV31" s="62"/>
      <c r="DLW31" s="62"/>
      <c r="DLX31" s="62"/>
      <c r="DLY31" s="62"/>
      <c r="DLZ31" s="62"/>
      <c r="DMA31" s="62"/>
      <c r="DMB31" s="62"/>
      <c r="DMC31" s="62"/>
      <c r="DMD31" s="62"/>
      <c r="DME31" s="62"/>
      <c r="DMF31" s="62"/>
      <c r="DMG31" s="62"/>
      <c r="DMH31" s="62"/>
      <c r="DMI31" s="62"/>
      <c r="DMJ31" s="62"/>
      <c r="DMK31" s="62"/>
      <c r="DML31" s="62"/>
      <c r="DMM31" s="62"/>
      <c r="DMN31" s="62"/>
      <c r="DMO31" s="62"/>
      <c r="DMP31" s="62"/>
      <c r="DMQ31" s="62"/>
      <c r="DMR31" s="62"/>
      <c r="DMS31" s="62"/>
      <c r="DMT31" s="62"/>
      <c r="DMU31" s="62"/>
      <c r="DMV31" s="62"/>
      <c r="DMW31" s="62"/>
      <c r="DMX31" s="62"/>
      <c r="DMY31" s="62"/>
      <c r="DMZ31" s="62"/>
      <c r="DNA31" s="62"/>
      <c r="DNB31" s="62"/>
      <c r="DNC31" s="62"/>
      <c r="DND31" s="62"/>
      <c r="DNE31" s="62"/>
      <c r="DNF31" s="62"/>
      <c r="DNG31" s="62"/>
      <c r="DNH31" s="62"/>
      <c r="DNI31" s="62"/>
      <c r="DNJ31" s="62"/>
      <c r="DNK31" s="62"/>
      <c r="DNL31" s="62"/>
      <c r="DNM31" s="62"/>
      <c r="DNN31" s="62"/>
      <c r="DNO31" s="62"/>
      <c r="DNP31" s="62"/>
      <c r="DNQ31" s="62"/>
      <c r="DNR31" s="62"/>
      <c r="DNS31" s="62"/>
      <c r="DNT31" s="62"/>
      <c r="DNU31" s="62"/>
      <c r="DNV31" s="62"/>
      <c r="DNW31" s="62"/>
      <c r="DNX31" s="62"/>
      <c r="DNY31" s="62"/>
      <c r="DNZ31" s="62"/>
      <c r="DOA31" s="62"/>
      <c r="DOB31" s="62"/>
      <c r="DOC31" s="62"/>
      <c r="DOD31" s="62"/>
      <c r="DOE31" s="62"/>
      <c r="DOF31" s="62"/>
      <c r="DOG31" s="62"/>
      <c r="DOH31" s="62"/>
      <c r="DOI31" s="62"/>
      <c r="DOJ31" s="62"/>
      <c r="DOK31" s="62"/>
      <c r="DOL31" s="62"/>
      <c r="DOM31" s="62"/>
      <c r="DON31" s="62"/>
      <c r="DOO31" s="62"/>
      <c r="DOP31" s="62"/>
      <c r="DOQ31" s="62"/>
      <c r="DOR31" s="62"/>
      <c r="DOS31" s="62"/>
      <c r="DOT31" s="62"/>
      <c r="DOU31" s="62"/>
      <c r="DOV31" s="62"/>
      <c r="DOW31" s="62"/>
      <c r="DOX31" s="62"/>
      <c r="DOY31" s="62"/>
      <c r="DOZ31" s="62"/>
      <c r="DPA31" s="62"/>
      <c r="DPB31" s="62"/>
      <c r="DPC31" s="62"/>
      <c r="DPD31" s="62"/>
      <c r="DPE31" s="62"/>
      <c r="DPF31" s="62"/>
      <c r="DPG31" s="62"/>
      <c r="DPH31" s="62"/>
      <c r="DPI31" s="62"/>
      <c r="DPJ31" s="62"/>
      <c r="DPK31" s="62"/>
      <c r="DPL31" s="62"/>
      <c r="DPM31" s="62"/>
      <c r="DPN31" s="62"/>
      <c r="DPO31" s="62"/>
      <c r="DPP31" s="62"/>
      <c r="DPQ31" s="62"/>
      <c r="DPR31" s="62"/>
      <c r="DPS31" s="62"/>
      <c r="DPT31" s="62"/>
      <c r="DPU31" s="62"/>
      <c r="DPV31" s="62"/>
      <c r="DPW31" s="62"/>
      <c r="DPX31" s="62"/>
      <c r="DPY31" s="62"/>
      <c r="DPZ31" s="62"/>
      <c r="DQA31" s="62"/>
      <c r="DQB31" s="62"/>
      <c r="DQC31" s="62"/>
      <c r="DQD31" s="62"/>
      <c r="DQE31" s="62"/>
      <c r="DQF31" s="62"/>
      <c r="DQG31" s="62"/>
      <c r="DQH31" s="62"/>
      <c r="DQI31" s="62"/>
      <c r="DQJ31" s="62"/>
      <c r="DQK31" s="62"/>
      <c r="DQL31" s="62"/>
      <c r="DQM31" s="62"/>
      <c r="DQN31" s="62"/>
      <c r="DQO31" s="62"/>
      <c r="DQP31" s="62"/>
      <c r="DQQ31" s="62"/>
      <c r="DQR31" s="62"/>
      <c r="DQS31" s="62"/>
      <c r="DQT31" s="62"/>
      <c r="DQU31" s="62"/>
      <c r="DQV31" s="62"/>
      <c r="DQW31" s="62"/>
      <c r="DQX31" s="62"/>
      <c r="DQY31" s="62"/>
      <c r="DQZ31" s="62"/>
      <c r="DRA31" s="62"/>
      <c r="DRB31" s="62"/>
      <c r="DRC31" s="62"/>
      <c r="DRD31" s="62"/>
      <c r="DRE31" s="62"/>
      <c r="DRF31" s="62"/>
      <c r="DRG31" s="62"/>
      <c r="DRH31" s="62"/>
      <c r="DRI31" s="62"/>
      <c r="DRJ31" s="62"/>
      <c r="DRK31" s="62"/>
      <c r="DRL31" s="62"/>
      <c r="DRM31" s="62"/>
      <c r="DRN31" s="62"/>
      <c r="DRO31" s="62"/>
      <c r="DRP31" s="62"/>
      <c r="DRQ31" s="62"/>
      <c r="DRR31" s="62"/>
      <c r="DRS31" s="62"/>
      <c r="DRT31" s="62"/>
      <c r="DRU31" s="62"/>
      <c r="DRV31" s="62"/>
      <c r="DRW31" s="62"/>
      <c r="DRX31" s="62"/>
      <c r="DRY31" s="62"/>
      <c r="DRZ31" s="62"/>
      <c r="DSA31" s="62"/>
      <c r="DSB31" s="62"/>
      <c r="DSC31" s="62"/>
      <c r="DSD31" s="62"/>
      <c r="DSE31" s="62"/>
      <c r="DSF31" s="62"/>
      <c r="DSG31" s="62"/>
      <c r="DSH31" s="62"/>
      <c r="DSI31" s="62"/>
      <c r="DSJ31" s="62"/>
      <c r="DSK31" s="62"/>
      <c r="DSL31" s="62"/>
      <c r="DSM31" s="62"/>
      <c r="DSN31" s="62"/>
      <c r="DSO31" s="62"/>
      <c r="DSP31" s="62"/>
      <c r="DSQ31" s="62"/>
      <c r="DSR31" s="62"/>
      <c r="DSS31" s="62"/>
      <c r="DST31" s="62"/>
      <c r="DSU31" s="62"/>
      <c r="DSV31" s="62"/>
      <c r="DSW31" s="62"/>
      <c r="DSX31" s="62"/>
      <c r="DSY31" s="62"/>
      <c r="DSZ31" s="62"/>
      <c r="DTA31" s="62"/>
      <c r="DTB31" s="62"/>
      <c r="DTC31" s="62"/>
      <c r="DTD31" s="62"/>
      <c r="DTE31" s="62"/>
      <c r="DTF31" s="62"/>
      <c r="DTG31" s="62"/>
      <c r="DTH31" s="62"/>
      <c r="DTI31" s="62"/>
      <c r="DTJ31" s="62"/>
      <c r="DTK31" s="62"/>
      <c r="DTL31" s="62"/>
      <c r="DTM31" s="62"/>
      <c r="DTN31" s="62"/>
      <c r="DTO31" s="62"/>
      <c r="DTP31" s="62"/>
      <c r="DTQ31" s="62"/>
      <c r="DTR31" s="62"/>
      <c r="DTS31" s="62"/>
      <c r="DTT31" s="62"/>
      <c r="DTU31" s="62"/>
      <c r="DTV31" s="62"/>
      <c r="DTW31" s="62"/>
      <c r="DTX31" s="62"/>
      <c r="DTY31" s="62"/>
      <c r="DTZ31" s="62"/>
      <c r="DUA31" s="62"/>
      <c r="DUB31" s="62"/>
      <c r="DUC31" s="62"/>
      <c r="DUD31" s="62"/>
      <c r="DUE31" s="62"/>
      <c r="DUF31" s="62"/>
      <c r="DUG31" s="62"/>
      <c r="DUH31" s="62"/>
      <c r="DUI31" s="62"/>
      <c r="DUJ31" s="62"/>
      <c r="DUK31" s="62"/>
      <c r="DUL31" s="62"/>
      <c r="DUM31" s="62"/>
      <c r="DUN31" s="62"/>
      <c r="DUO31" s="62"/>
      <c r="DUP31" s="62"/>
      <c r="DUQ31" s="62"/>
      <c r="DUR31" s="62"/>
      <c r="DUS31" s="62"/>
      <c r="DUT31" s="62"/>
      <c r="DUU31" s="62"/>
      <c r="DUV31" s="62"/>
      <c r="DUW31" s="62"/>
      <c r="DUX31" s="62"/>
      <c r="DUY31" s="62"/>
      <c r="DUZ31" s="62"/>
      <c r="DVA31" s="62"/>
      <c r="DVB31" s="62"/>
      <c r="DVC31" s="62"/>
      <c r="DVD31" s="62"/>
      <c r="DVE31" s="62"/>
      <c r="DVF31" s="62"/>
      <c r="DVG31" s="62"/>
      <c r="DVH31" s="62"/>
      <c r="DVI31" s="62"/>
      <c r="DVJ31" s="62"/>
      <c r="DVK31" s="62"/>
      <c r="DVL31" s="62"/>
      <c r="DVM31" s="62"/>
      <c r="DVN31" s="62"/>
      <c r="DVO31" s="62"/>
      <c r="DVP31" s="62"/>
      <c r="DVQ31" s="62"/>
      <c r="DVR31" s="62"/>
      <c r="DVS31" s="62"/>
      <c r="DVT31" s="62"/>
      <c r="DVU31" s="62"/>
      <c r="DVV31" s="62"/>
      <c r="DVW31" s="62"/>
      <c r="DVX31" s="62"/>
      <c r="DVY31" s="62"/>
      <c r="DVZ31" s="62"/>
      <c r="DWA31" s="62"/>
      <c r="DWB31" s="62"/>
      <c r="DWC31" s="62"/>
      <c r="DWD31" s="62"/>
      <c r="DWE31" s="62"/>
      <c r="DWF31" s="62"/>
      <c r="DWG31" s="62"/>
      <c r="DWH31" s="62"/>
      <c r="DWI31" s="62"/>
      <c r="DWJ31" s="62"/>
      <c r="DWK31" s="62"/>
      <c r="DWL31" s="62"/>
      <c r="DWM31" s="62"/>
      <c r="DWN31" s="62"/>
      <c r="DWO31" s="62"/>
      <c r="DWP31" s="62"/>
      <c r="DWQ31" s="62"/>
      <c r="DWR31" s="62"/>
      <c r="DWS31" s="62"/>
      <c r="DWT31" s="62"/>
      <c r="DWU31" s="62"/>
      <c r="DWV31" s="62"/>
      <c r="DWW31" s="62"/>
      <c r="DWX31" s="62"/>
      <c r="DWY31" s="62"/>
      <c r="DWZ31" s="62"/>
      <c r="DXA31" s="62"/>
      <c r="DXB31" s="62"/>
      <c r="DXC31" s="62"/>
      <c r="DXD31" s="62"/>
      <c r="DXE31" s="62"/>
      <c r="DXF31" s="62"/>
      <c r="DXG31" s="62"/>
      <c r="DXH31" s="62"/>
      <c r="DXI31" s="62"/>
      <c r="DXJ31" s="62"/>
      <c r="DXK31" s="62"/>
      <c r="DXL31" s="62"/>
      <c r="DXM31" s="62"/>
      <c r="DXN31" s="62"/>
      <c r="DXO31" s="62"/>
      <c r="DXP31" s="62"/>
      <c r="DXQ31" s="62"/>
      <c r="DXR31" s="62"/>
      <c r="DXS31" s="62"/>
      <c r="DXT31" s="62"/>
      <c r="DXU31" s="62"/>
      <c r="DXV31" s="62"/>
      <c r="DXW31" s="62"/>
      <c r="DXX31" s="62"/>
      <c r="DXY31" s="62"/>
      <c r="DXZ31" s="62"/>
      <c r="DYA31" s="62"/>
      <c r="DYB31" s="62"/>
      <c r="DYC31" s="62"/>
      <c r="DYD31" s="62"/>
      <c r="DYE31" s="62"/>
      <c r="DYF31" s="62"/>
      <c r="DYG31" s="62"/>
      <c r="DYH31" s="62"/>
      <c r="DYI31" s="62"/>
      <c r="DYJ31" s="62"/>
      <c r="DYK31" s="62"/>
      <c r="DYL31" s="62"/>
      <c r="DYM31" s="62"/>
      <c r="DYN31" s="62"/>
      <c r="DYO31" s="62"/>
      <c r="DYP31" s="62"/>
      <c r="DYQ31" s="62"/>
      <c r="DYR31" s="62"/>
      <c r="DYS31" s="62"/>
      <c r="DYT31" s="62"/>
      <c r="DYU31" s="62"/>
      <c r="DYV31" s="62"/>
      <c r="DYW31" s="62"/>
      <c r="DYX31" s="62"/>
      <c r="DYY31" s="62"/>
      <c r="DYZ31" s="62"/>
      <c r="DZA31" s="62"/>
      <c r="DZB31" s="62"/>
      <c r="DZC31" s="62"/>
      <c r="DZD31" s="62"/>
      <c r="DZE31" s="62"/>
      <c r="DZF31" s="62"/>
      <c r="DZG31" s="62"/>
      <c r="DZH31" s="62"/>
      <c r="DZI31" s="62"/>
      <c r="DZJ31" s="62"/>
      <c r="DZK31" s="62"/>
      <c r="DZL31" s="62"/>
      <c r="DZM31" s="62"/>
      <c r="DZN31" s="62"/>
      <c r="DZO31" s="62"/>
      <c r="DZP31" s="62"/>
      <c r="DZQ31" s="62"/>
      <c r="DZR31" s="62"/>
      <c r="DZS31" s="62"/>
      <c r="DZT31" s="62"/>
      <c r="DZU31" s="62"/>
      <c r="DZV31" s="62"/>
      <c r="DZW31" s="62"/>
      <c r="DZX31" s="62"/>
      <c r="DZY31" s="62"/>
      <c r="DZZ31" s="62"/>
      <c r="EAA31" s="62"/>
      <c r="EAB31" s="62"/>
      <c r="EAC31" s="62"/>
      <c r="EAD31" s="62"/>
      <c r="EAE31" s="62"/>
      <c r="EAF31" s="62"/>
      <c r="EAG31" s="62"/>
      <c r="EAH31" s="62"/>
      <c r="EAI31" s="62"/>
      <c r="EAJ31" s="62"/>
      <c r="EAK31" s="62"/>
      <c r="EAL31" s="62"/>
      <c r="EAM31" s="62"/>
      <c r="EAN31" s="62"/>
      <c r="EAO31" s="62"/>
      <c r="EAP31" s="62"/>
      <c r="EAQ31" s="62"/>
      <c r="EAR31" s="62"/>
      <c r="EAS31" s="62"/>
      <c r="EAT31" s="62"/>
      <c r="EAU31" s="62"/>
      <c r="EAV31" s="62"/>
      <c r="EAW31" s="62"/>
      <c r="EAX31" s="62"/>
      <c r="EAY31" s="62"/>
      <c r="EAZ31" s="62"/>
      <c r="EBA31" s="62"/>
      <c r="EBB31" s="62"/>
      <c r="EBC31" s="62"/>
      <c r="EBD31" s="62"/>
      <c r="EBE31" s="62"/>
      <c r="EBF31" s="62"/>
      <c r="EBG31" s="62"/>
      <c r="EBH31" s="62"/>
      <c r="EBI31" s="62"/>
      <c r="EBJ31" s="62"/>
      <c r="EBK31" s="62"/>
      <c r="EBL31" s="62"/>
      <c r="EBM31" s="62"/>
      <c r="EBN31" s="62"/>
      <c r="EBO31" s="62"/>
      <c r="EBP31" s="62"/>
      <c r="EBQ31" s="62"/>
      <c r="EBR31" s="62"/>
      <c r="EBS31" s="62"/>
      <c r="EBT31" s="62"/>
      <c r="EBU31" s="62"/>
      <c r="EBV31" s="62"/>
      <c r="EBW31" s="62"/>
      <c r="EBX31" s="62"/>
      <c r="EBY31" s="62"/>
      <c r="EBZ31" s="62"/>
      <c r="ECA31" s="62"/>
      <c r="ECB31" s="62"/>
      <c r="ECC31" s="62"/>
      <c r="ECD31" s="62"/>
      <c r="ECE31" s="62"/>
      <c r="ECF31" s="62"/>
      <c r="ECG31" s="62"/>
      <c r="ECH31" s="62"/>
      <c r="ECI31" s="62"/>
      <c r="ECJ31" s="62"/>
      <c r="ECK31" s="62"/>
      <c r="ECL31" s="62"/>
      <c r="ECM31" s="62"/>
      <c r="ECN31" s="62"/>
      <c r="ECO31" s="62"/>
      <c r="ECP31" s="62"/>
      <c r="ECQ31" s="62"/>
      <c r="ECR31" s="62"/>
      <c r="ECS31" s="62"/>
      <c r="ECT31" s="62"/>
      <c r="ECU31" s="62"/>
      <c r="ECV31" s="62"/>
      <c r="ECW31" s="62"/>
      <c r="ECX31" s="62"/>
      <c r="ECY31" s="62"/>
      <c r="ECZ31" s="62"/>
      <c r="EDA31" s="62"/>
      <c r="EDB31" s="62"/>
      <c r="EDC31" s="62"/>
      <c r="EDD31" s="62"/>
      <c r="EDE31" s="62"/>
      <c r="EDF31" s="62"/>
      <c r="EDG31" s="62"/>
      <c r="EDH31" s="62"/>
      <c r="EDI31" s="62"/>
      <c r="EDJ31" s="62"/>
      <c r="EDK31" s="62"/>
      <c r="EDL31" s="62"/>
      <c r="EDM31" s="62"/>
      <c r="EDN31" s="62"/>
      <c r="EDO31" s="62"/>
      <c r="EDP31" s="62"/>
      <c r="EDQ31" s="62"/>
      <c r="EDR31" s="62"/>
      <c r="EDS31" s="62"/>
      <c r="EDT31" s="62"/>
      <c r="EDU31" s="62"/>
      <c r="EDV31" s="62"/>
      <c r="EDW31" s="62"/>
      <c r="EDX31" s="62"/>
      <c r="EDY31" s="62"/>
      <c r="EDZ31" s="62"/>
      <c r="EEA31" s="62"/>
      <c r="EEB31" s="62"/>
      <c r="EEC31" s="62"/>
      <c r="EED31" s="62"/>
      <c r="EEE31" s="62"/>
      <c r="EEF31" s="62"/>
      <c r="EEG31" s="62"/>
      <c r="EEH31" s="62"/>
      <c r="EEI31" s="62"/>
      <c r="EEJ31" s="62"/>
      <c r="EEK31" s="62"/>
      <c r="EEL31" s="62"/>
      <c r="EEM31" s="62"/>
      <c r="EEN31" s="62"/>
      <c r="EEO31" s="62"/>
      <c r="EEP31" s="62"/>
      <c r="EEQ31" s="62"/>
      <c r="EER31" s="62"/>
      <c r="EES31" s="62"/>
      <c r="EET31" s="62"/>
      <c r="EEU31" s="62"/>
      <c r="EEV31" s="62"/>
      <c r="EEW31" s="62"/>
      <c r="EEX31" s="62"/>
      <c r="EEY31" s="62"/>
      <c r="EEZ31" s="62"/>
      <c r="EFA31" s="62"/>
      <c r="EFB31" s="62"/>
      <c r="EFC31" s="62"/>
      <c r="EFD31" s="62"/>
      <c r="EFE31" s="62"/>
      <c r="EFF31" s="62"/>
      <c r="EFG31" s="62"/>
      <c r="EFH31" s="62"/>
      <c r="EFI31" s="62"/>
      <c r="EFJ31" s="62"/>
      <c r="EFK31" s="62"/>
      <c r="EFL31" s="62"/>
      <c r="EFM31" s="62"/>
      <c r="EFN31" s="62"/>
      <c r="EFO31" s="62"/>
      <c r="EFP31" s="62"/>
      <c r="EFQ31" s="62"/>
      <c r="EFR31" s="62"/>
      <c r="EFS31" s="62"/>
      <c r="EFT31" s="62"/>
      <c r="EFU31" s="62"/>
      <c r="EFV31" s="62"/>
      <c r="EFW31" s="62"/>
      <c r="EFX31" s="62"/>
      <c r="EFY31" s="62"/>
      <c r="EFZ31" s="62"/>
      <c r="EGA31" s="62"/>
      <c r="EGB31" s="62"/>
      <c r="EGC31" s="62"/>
      <c r="EGD31" s="62"/>
      <c r="EGE31" s="62"/>
      <c r="EGF31" s="62"/>
      <c r="EGG31" s="62"/>
      <c r="EGH31" s="62"/>
      <c r="EGI31" s="62"/>
      <c r="EGJ31" s="62"/>
      <c r="EGK31" s="62"/>
      <c r="EGL31" s="62"/>
      <c r="EGM31" s="62"/>
      <c r="EGN31" s="62"/>
      <c r="EGO31" s="62"/>
      <c r="EGP31" s="62"/>
      <c r="EGQ31" s="62"/>
      <c r="EGR31" s="62"/>
      <c r="EGS31" s="62"/>
      <c r="EGT31" s="62"/>
      <c r="EGU31" s="62"/>
      <c r="EGV31" s="62"/>
      <c r="EGW31" s="62"/>
      <c r="EGX31" s="62"/>
      <c r="EGY31" s="62"/>
      <c r="EGZ31" s="62"/>
      <c r="EHA31" s="62"/>
      <c r="EHB31" s="62"/>
      <c r="EHC31" s="62"/>
      <c r="EHD31" s="62"/>
      <c r="EHE31" s="62"/>
      <c r="EHF31" s="62"/>
      <c r="EHG31" s="62"/>
      <c r="EHH31" s="62"/>
      <c r="EHI31" s="62"/>
      <c r="EHJ31" s="62"/>
      <c r="EHK31" s="62"/>
      <c r="EHL31" s="62"/>
      <c r="EHM31" s="62"/>
      <c r="EHN31" s="62"/>
      <c r="EHO31" s="62"/>
      <c r="EHP31" s="62"/>
      <c r="EHQ31" s="62"/>
      <c r="EHR31" s="62"/>
      <c r="EHS31" s="62"/>
      <c r="EHT31" s="62"/>
      <c r="EHU31" s="62"/>
      <c r="EHV31" s="62"/>
      <c r="EHW31" s="62"/>
      <c r="EHX31" s="62"/>
      <c r="EHY31" s="62"/>
      <c r="EHZ31" s="62"/>
      <c r="EIA31" s="62"/>
      <c r="EIB31" s="62"/>
      <c r="EIC31" s="62"/>
      <c r="EID31" s="62"/>
      <c r="EIE31" s="62"/>
      <c r="EIF31" s="62"/>
      <c r="EIG31" s="62"/>
      <c r="EIH31" s="62"/>
      <c r="EII31" s="62"/>
      <c r="EIJ31" s="62"/>
      <c r="EIK31" s="62"/>
      <c r="EIL31" s="62"/>
      <c r="EIM31" s="62"/>
      <c r="EIN31" s="62"/>
      <c r="EIO31" s="62"/>
      <c r="EIP31" s="62"/>
      <c r="EIQ31" s="62"/>
      <c r="EIR31" s="62"/>
      <c r="EIS31" s="62"/>
      <c r="EIT31" s="62"/>
      <c r="EIU31" s="62"/>
      <c r="EIV31" s="62"/>
      <c r="EIW31" s="62"/>
      <c r="EIX31" s="62"/>
      <c r="EIY31" s="62"/>
      <c r="EIZ31" s="62"/>
      <c r="EJA31" s="62"/>
      <c r="EJB31" s="62"/>
      <c r="EJC31" s="62"/>
      <c r="EJD31" s="62"/>
      <c r="EJE31" s="62"/>
      <c r="EJF31" s="62"/>
      <c r="EJG31" s="62"/>
      <c r="EJH31" s="62"/>
      <c r="EJI31" s="62"/>
      <c r="EJJ31" s="62"/>
      <c r="EJK31" s="62"/>
      <c r="EJL31" s="62"/>
      <c r="EJM31" s="62"/>
      <c r="EJN31" s="62"/>
      <c r="EJO31" s="62"/>
      <c r="EJP31" s="62"/>
      <c r="EJQ31" s="62"/>
      <c r="EJR31" s="62"/>
      <c r="EJS31" s="62"/>
      <c r="EJT31" s="62"/>
      <c r="EJU31" s="62"/>
      <c r="EJV31" s="62"/>
      <c r="EJW31" s="62"/>
      <c r="EJX31" s="62"/>
      <c r="EJY31" s="62"/>
      <c r="EJZ31" s="62"/>
      <c r="EKA31" s="62"/>
      <c r="EKB31" s="62"/>
      <c r="EKC31" s="62"/>
      <c r="EKD31" s="62"/>
      <c r="EKE31" s="62"/>
      <c r="EKF31" s="62"/>
      <c r="EKG31" s="62"/>
      <c r="EKH31" s="62"/>
      <c r="EKI31" s="62"/>
      <c r="EKJ31" s="62"/>
      <c r="EKK31" s="62"/>
      <c r="EKL31" s="62"/>
      <c r="EKM31" s="62"/>
      <c r="EKN31" s="62"/>
      <c r="EKO31" s="62"/>
      <c r="EKP31" s="62"/>
      <c r="EKQ31" s="62"/>
      <c r="EKR31" s="62"/>
      <c r="EKS31" s="62"/>
      <c r="EKT31" s="62"/>
      <c r="EKU31" s="62"/>
      <c r="EKV31" s="62"/>
      <c r="EKW31" s="62"/>
      <c r="EKX31" s="62"/>
      <c r="EKY31" s="62"/>
      <c r="EKZ31" s="62"/>
      <c r="ELA31" s="62"/>
      <c r="ELB31" s="62"/>
      <c r="ELC31" s="62"/>
      <c r="ELD31" s="62"/>
      <c r="ELE31" s="62"/>
      <c r="ELF31" s="62"/>
      <c r="ELG31" s="62"/>
      <c r="ELH31" s="62"/>
      <c r="ELI31" s="62"/>
      <c r="ELJ31" s="62"/>
      <c r="ELK31" s="62"/>
      <c r="ELL31" s="62"/>
      <c r="ELM31" s="62"/>
      <c r="ELN31" s="62"/>
      <c r="ELO31" s="62"/>
      <c r="ELP31" s="62"/>
      <c r="ELQ31" s="62"/>
      <c r="ELR31" s="62"/>
      <c r="ELS31" s="62"/>
      <c r="ELT31" s="62"/>
      <c r="ELU31" s="62"/>
      <c r="ELV31" s="62"/>
      <c r="ELW31" s="62"/>
      <c r="ELX31" s="62"/>
      <c r="ELY31" s="62"/>
      <c r="ELZ31" s="62"/>
      <c r="EMA31" s="62"/>
      <c r="EMB31" s="62"/>
      <c r="EMC31" s="62"/>
      <c r="EMD31" s="62"/>
      <c r="EME31" s="62"/>
      <c r="EMF31" s="62"/>
      <c r="EMG31" s="62"/>
      <c r="EMH31" s="62"/>
      <c r="EMI31" s="62"/>
      <c r="EMJ31" s="62"/>
      <c r="EMK31" s="62"/>
      <c r="EML31" s="62"/>
      <c r="EMM31" s="62"/>
      <c r="EMN31" s="62"/>
      <c r="EMO31" s="62"/>
      <c r="EMP31" s="62"/>
      <c r="EMQ31" s="62"/>
      <c r="EMR31" s="62"/>
      <c r="EMS31" s="62"/>
      <c r="EMT31" s="62"/>
      <c r="EMU31" s="62"/>
      <c r="EMV31" s="62"/>
      <c r="EMW31" s="62"/>
      <c r="EMX31" s="62"/>
      <c r="EMY31" s="62"/>
      <c r="EMZ31" s="62"/>
      <c r="ENA31" s="62"/>
      <c r="ENB31" s="62"/>
      <c r="ENC31" s="62"/>
      <c r="END31" s="62"/>
      <c r="ENE31" s="62"/>
      <c r="ENF31" s="62"/>
      <c r="ENG31" s="62"/>
      <c r="ENH31" s="62"/>
      <c r="ENI31" s="62"/>
      <c r="ENJ31" s="62"/>
      <c r="ENK31" s="62"/>
      <c r="ENL31" s="62"/>
      <c r="ENM31" s="62"/>
      <c r="ENN31" s="62"/>
      <c r="ENO31" s="62"/>
      <c r="ENP31" s="62"/>
      <c r="ENQ31" s="62"/>
      <c r="ENR31" s="62"/>
      <c r="ENS31" s="62"/>
      <c r="ENT31" s="62"/>
      <c r="ENU31" s="62"/>
      <c r="ENV31" s="62"/>
      <c r="ENW31" s="62"/>
      <c r="ENX31" s="62"/>
      <c r="ENY31" s="62"/>
      <c r="ENZ31" s="62"/>
      <c r="EOA31" s="62"/>
      <c r="EOB31" s="62"/>
      <c r="EOC31" s="62"/>
      <c r="EOD31" s="62"/>
      <c r="EOE31" s="62"/>
      <c r="EOF31" s="62"/>
      <c r="EOG31" s="62"/>
      <c r="EOH31" s="62"/>
      <c r="EOI31" s="62"/>
      <c r="EOJ31" s="62"/>
      <c r="EOK31" s="62"/>
      <c r="EOL31" s="62"/>
      <c r="EOM31" s="62"/>
      <c r="EON31" s="62"/>
      <c r="EOO31" s="62"/>
      <c r="EOP31" s="62"/>
      <c r="EOQ31" s="62"/>
      <c r="EOR31" s="62"/>
      <c r="EOS31" s="62"/>
      <c r="EOT31" s="62"/>
      <c r="EOU31" s="62"/>
      <c r="EOV31" s="62"/>
      <c r="EOW31" s="62"/>
      <c r="EOX31" s="62"/>
      <c r="EOY31" s="62"/>
      <c r="EOZ31" s="62"/>
      <c r="EPA31" s="62"/>
      <c r="EPB31" s="62"/>
      <c r="EPC31" s="62"/>
      <c r="EPD31" s="62"/>
      <c r="EPE31" s="62"/>
      <c r="EPF31" s="62"/>
      <c r="EPG31" s="62"/>
      <c r="EPH31" s="62"/>
      <c r="EPI31" s="62"/>
      <c r="EPJ31" s="62"/>
      <c r="EPK31" s="62"/>
      <c r="EPL31" s="62"/>
      <c r="EPM31" s="62"/>
      <c r="EPN31" s="62"/>
      <c r="EPO31" s="62"/>
      <c r="EPP31" s="62"/>
      <c r="EPQ31" s="62"/>
      <c r="EPR31" s="62"/>
      <c r="EPS31" s="62"/>
      <c r="EPT31" s="62"/>
      <c r="EPU31" s="62"/>
      <c r="EPV31" s="62"/>
      <c r="EPW31" s="62"/>
      <c r="EPX31" s="62"/>
      <c r="EPY31" s="62"/>
      <c r="EPZ31" s="62"/>
      <c r="EQA31" s="62"/>
      <c r="EQB31" s="62"/>
      <c r="EQC31" s="62"/>
      <c r="EQD31" s="62"/>
      <c r="EQE31" s="62"/>
      <c r="EQF31" s="62"/>
      <c r="EQG31" s="62"/>
      <c r="EQH31" s="62"/>
      <c r="EQI31" s="62"/>
      <c r="EQJ31" s="62"/>
      <c r="EQK31" s="62"/>
      <c r="EQL31" s="62"/>
      <c r="EQM31" s="62"/>
      <c r="EQN31" s="62"/>
      <c r="EQO31" s="62"/>
      <c r="EQP31" s="62"/>
      <c r="EQQ31" s="62"/>
      <c r="EQR31" s="62"/>
      <c r="EQS31" s="62"/>
      <c r="EQT31" s="62"/>
      <c r="EQU31" s="62"/>
      <c r="EQV31" s="62"/>
      <c r="EQW31" s="62"/>
      <c r="EQX31" s="62"/>
      <c r="EQY31" s="62"/>
      <c r="EQZ31" s="62"/>
      <c r="ERA31" s="62"/>
      <c r="ERB31" s="62"/>
      <c r="ERC31" s="62"/>
      <c r="ERD31" s="62"/>
      <c r="ERE31" s="62"/>
      <c r="ERF31" s="62"/>
      <c r="ERG31" s="62"/>
      <c r="ERH31" s="62"/>
      <c r="ERI31" s="62"/>
      <c r="ERJ31" s="62"/>
      <c r="ERK31" s="62"/>
      <c r="ERL31" s="62"/>
      <c r="ERM31" s="62"/>
      <c r="ERN31" s="62"/>
      <c r="ERO31" s="62"/>
      <c r="ERP31" s="62"/>
      <c r="ERQ31" s="62"/>
      <c r="ERR31" s="62"/>
      <c r="ERS31" s="62"/>
      <c r="ERT31" s="62"/>
      <c r="ERU31" s="62"/>
      <c r="ERV31" s="62"/>
      <c r="ERW31" s="62"/>
      <c r="ERX31" s="62"/>
      <c r="ERY31" s="62"/>
      <c r="ERZ31" s="62"/>
      <c r="ESA31" s="62"/>
      <c r="ESB31" s="62"/>
      <c r="ESC31" s="62"/>
      <c r="ESD31" s="62"/>
      <c r="ESE31" s="62"/>
      <c r="ESF31" s="62"/>
      <c r="ESG31" s="62"/>
      <c r="ESH31" s="62"/>
      <c r="ESI31" s="62"/>
      <c r="ESJ31" s="62"/>
      <c r="ESK31" s="62"/>
      <c r="ESL31" s="62"/>
      <c r="ESM31" s="62"/>
      <c r="ESN31" s="62"/>
      <c r="ESO31" s="62"/>
      <c r="ESP31" s="62"/>
      <c r="ESQ31" s="62"/>
      <c r="ESR31" s="62"/>
      <c r="ESS31" s="62"/>
      <c r="EST31" s="62"/>
      <c r="ESU31" s="62"/>
      <c r="ESV31" s="62"/>
      <c r="ESW31" s="62"/>
      <c r="ESX31" s="62"/>
      <c r="ESY31" s="62"/>
      <c r="ESZ31" s="62"/>
      <c r="ETA31" s="62"/>
      <c r="ETB31" s="62"/>
      <c r="ETC31" s="62"/>
      <c r="ETD31" s="62"/>
      <c r="ETE31" s="62"/>
      <c r="ETF31" s="62"/>
      <c r="ETG31" s="62"/>
      <c r="ETH31" s="62"/>
      <c r="ETI31" s="62"/>
      <c r="ETJ31" s="62"/>
      <c r="ETK31" s="62"/>
      <c r="ETL31" s="62"/>
      <c r="ETM31" s="62"/>
      <c r="ETN31" s="62"/>
      <c r="ETO31" s="62"/>
      <c r="ETP31" s="62"/>
      <c r="ETQ31" s="62"/>
      <c r="ETR31" s="62"/>
      <c r="ETS31" s="62"/>
      <c r="ETT31" s="62"/>
      <c r="ETU31" s="62"/>
      <c r="ETV31" s="62"/>
      <c r="ETW31" s="62"/>
      <c r="ETX31" s="62"/>
      <c r="ETY31" s="62"/>
      <c r="ETZ31" s="62"/>
      <c r="EUA31" s="62"/>
      <c r="EUB31" s="62"/>
      <c r="EUC31" s="62"/>
      <c r="EUD31" s="62"/>
      <c r="EUE31" s="62"/>
      <c r="EUF31" s="62"/>
      <c r="EUG31" s="62"/>
      <c r="EUH31" s="62"/>
      <c r="EUI31" s="62"/>
      <c r="EUJ31" s="62"/>
      <c r="EUK31" s="62"/>
      <c r="EUL31" s="62"/>
      <c r="EUM31" s="62"/>
      <c r="EUN31" s="62"/>
      <c r="EUO31" s="62"/>
      <c r="EUP31" s="62"/>
      <c r="EUQ31" s="62"/>
      <c r="EUR31" s="62"/>
      <c r="EUS31" s="62"/>
      <c r="EUT31" s="62"/>
      <c r="EUU31" s="62"/>
      <c r="EUV31" s="62"/>
      <c r="EUW31" s="62"/>
      <c r="EUX31" s="62"/>
      <c r="EUY31" s="62"/>
      <c r="EUZ31" s="62"/>
      <c r="EVA31" s="62"/>
      <c r="EVB31" s="62"/>
      <c r="EVC31" s="62"/>
      <c r="EVD31" s="62"/>
      <c r="EVE31" s="62"/>
      <c r="EVF31" s="62"/>
      <c r="EVG31" s="62"/>
      <c r="EVH31" s="62"/>
      <c r="EVI31" s="62"/>
      <c r="EVJ31" s="62"/>
      <c r="EVK31" s="62"/>
      <c r="EVL31" s="62"/>
      <c r="EVM31" s="62"/>
      <c r="EVN31" s="62"/>
      <c r="EVO31" s="62"/>
      <c r="EVP31" s="62"/>
      <c r="EVQ31" s="62"/>
      <c r="EVR31" s="62"/>
      <c r="EVS31" s="62"/>
      <c r="EVT31" s="62"/>
      <c r="EVU31" s="62"/>
      <c r="EVV31" s="62"/>
      <c r="EVW31" s="62"/>
      <c r="EVX31" s="62"/>
      <c r="EVY31" s="62"/>
      <c r="EVZ31" s="62"/>
      <c r="EWA31" s="62"/>
      <c r="EWB31" s="62"/>
      <c r="EWC31" s="62"/>
      <c r="EWD31" s="62"/>
      <c r="EWE31" s="62"/>
      <c r="EWF31" s="62"/>
      <c r="EWG31" s="62"/>
      <c r="EWH31" s="62"/>
      <c r="EWI31" s="62"/>
      <c r="EWJ31" s="62"/>
      <c r="EWK31" s="62"/>
      <c r="EWL31" s="62"/>
      <c r="EWM31" s="62"/>
      <c r="EWN31" s="62"/>
      <c r="EWO31" s="62"/>
      <c r="EWP31" s="62"/>
      <c r="EWQ31" s="62"/>
      <c r="EWR31" s="62"/>
      <c r="EWS31" s="62"/>
      <c r="EWT31" s="62"/>
      <c r="EWU31" s="62"/>
      <c r="EWV31" s="62"/>
      <c r="EWW31" s="62"/>
      <c r="EWX31" s="62"/>
      <c r="EWY31" s="62"/>
      <c r="EWZ31" s="62"/>
      <c r="EXA31" s="62"/>
      <c r="EXB31" s="62"/>
      <c r="EXC31" s="62"/>
      <c r="EXD31" s="62"/>
      <c r="EXE31" s="62"/>
      <c r="EXF31" s="62"/>
      <c r="EXG31" s="62"/>
      <c r="EXH31" s="62"/>
      <c r="EXI31" s="62"/>
      <c r="EXJ31" s="62"/>
      <c r="EXK31" s="62"/>
      <c r="EXL31" s="62"/>
      <c r="EXM31" s="62"/>
      <c r="EXN31" s="62"/>
      <c r="EXO31" s="62"/>
      <c r="EXP31" s="62"/>
      <c r="EXQ31" s="62"/>
      <c r="EXR31" s="62"/>
      <c r="EXS31" s="62"/>
      <c r="EXT31" s="62"/>
      <c r="EXU31" s="62"/>
      <c r="EXV31" s="62"/>
      <c r="EXW31" s="62"/>
      <c r="EXX31" s="62"/>
      <c r="EXY31" s="62"/>
      <c r="EXZ31" s="62"/>
      <c r="EYA31" s="62"/>
      <c r="EYB31" s="62"/>
      <c r="EYC31" s="62"/>
      <c r="EYD31" s="62"/>
      <c r="EYE31" s="62"/>
      <c r="EYF31" s="62"/>
      <c r="EYG31" s="62"/>
      <c r="EYH31" s="62"/>
      <c r="EYI31" s="62"/>
      <c r="EYJ31" s="62"/>
      <c r="EYK31" s="62"/>
      <c r="EYL31" s="62"/>
      <c r="EYM31" s="62"/>
      <c r="EYN31" s="62"/>
      <c r="EYO31" s="62"/>
      <c r="EYP31" s="62"/>
      <c r="EYQ31" s="62"/>
      <c r="EYR31" s="62"/>
      <c r="EYS31" s="62"/>
      <c r="EYT31" s="62"/>
      <c r="EYU31" s="62"/>
      <c r="EYV31" s="62"/>
      <c r="EYW31" s="62"/>
      <c r="EYX31" s="62"/>
      <c r="EYY31" s="62"/>
      <c r="EYZ31" s="62"/>
      <c r="EZA31" s="62"/>
      <c r="EZB31" s="62"/>
      <c r="EZC31" s="62"/>
      <c r="EZD31" s="62"/>
      <c r="EZE31" s="62"/>
      <c r="EZF31" s="62"/>
      <c r="EZG31" s="62"/>
      <c r="EZH31" s="62"/>
      <c r="EZI31" s="62"/>
      <c r="EZJ31" s="62"/>
      <c r="EZK31" s="62"/>
      <c r="EZL31" s="62"/>
      <c r="EZM31" s="62"/>
      <c r="EZN31" s="62"/>
      <c r="EZO31" s="62"/>
      <c r="EZP31" s="62"/>
      <c r="EZQ31" s="62"/>
      <c r="EZR31" s="62"/>
      <c r="EZS31" s="62"/>
      <c r="EZT31" s="62"/>
      <c r="EZU31" s="62"/>
      <c r="EZV31" s="62"/>
      <c r="EZW31" s="62"/>
      <c r="EZX31" s="62"/>
      <c r="EZY31" s="62"/>
      <c r="EZZ31" s="62"/>
      <c r="FAA31" s="62"/>
      <c r="FAB31" s="62"/>
      <c r="FAC31" s="62"/>
      <c r="FAD31" s="62"/>
      <c r="FAE31" s="62"/>
      <c r="FAF31" s="62"/>
      <c r="FAG31" s="62"/>
      <c r="FAH31" s="62"/>
      <c r="FAI31" s="62"/>
      <c r="FAJ31" s="62"/>
      <c r="FAK31" s="62"/>
      <c r="FAL31" s="62"/>
      <c r="FAM31" s="62"/>
      <c r="FAN31" s="62"/>
      <c r="FAO31" s="62"/>
      <c r="FAP31" s="62"/>
      <c r="FAQ31" s="62"/>
      <c r="FAR31" s="62"/>
      <c r="FAS31" s="62"/>
      <c r="FAT31" s="62"/>
      <c r="FAU31" s="62"/>
      <c r="FAV31" s="62"/>
      <c r="FAW31" s="62"/>
      <c r="FAX31" s="62"/>
      <c r="FAY31" s="62"/>
      <c r="FAZ31" s="62"/>
      <c r="FBA31" s="62"/>
      <c r="FBB31" s="62"/>
      <c r="FBC31" s="62"/>
      <c r="FBD31" s="62"/>
      <c r="FBE31" s="62"/>
      <c r="FBF31" s="62"/>
      <c r="FBG31" s="62"/>
      <c r="FBH31" s="62"/>
      <c r="FBI31" s="62"/>
      <c r="FBJ31" s="62"/>
      <c r="FBK31" s="62"/>
      <c r="FBL31" s="62"/>
      <c r="FBM31" s="62"/>
      <c r="FBN31" s="62"/>
      <c r="FBO31" s="62"/>
      <c r="FBP31" s="62"/>
      <c r="FBQ31" s="62"/>
      <c r="FBR31" s="62"/>
      <c r="FBS31" s="62"/>
      <c r="FBT31" s="62"/>
      <c r="FBU31" s="62"/>
      <c r="FBV31" s="62"/>
      <c r="FBW31" s="62"/>
      <c r="FBX31" s="62"/>
      <c r="FBY31" s="62"/>
      <c r="FBZ31" s="62"/>
      <c r="FCA31" s="62"/>
      <c r="FCB31" s="62"/>
      <c r="FCC31" s="62"/>
      <c r="FCD31" s="62"/>
      <c r="FCE31" s="62"/>
      <c r="FCF31" s="62"/>
      <c r="FCG31" s="62"/>
      <c r="FCH31" s="62"/>
      <c r="FCI31" s="62"/>
      <c r="FCJ31" s="62"/>
      <c r="FCK31" s="62"/>
      <c r="FCL31" s="62"/>
      <c r="FCM31" s="62"/>
      <c r="FCN31" s="62"/>
      <c r="FCO31" s="62"/>
      <c r="FCP31" s="62"/>
      <c r="FCQ31" s="62"/>
      <c r="FCR31" s="62"/>
      <c r="FCS31" s="62"/>
      <c r="FCT31" s="62"/>
      <c r="FCU31" s="62"/>
      <c r="FCV31" s="62"/>
      <c r="FCW31" s="62"/>
      <c r="FCX31" s="62"/>
      <c r="FCY31" s="62"/>
      <c r="FCZ31" s="62"/>
      <c r="FDA31" s="62"/>
      <c r="FDB31" s="62"/>
      <c r="FDC31" s="62"/>
      <c r="FDD31" s="62"/>
      <c r="FDE31" s="62"/>
      <c r="FDF31" s="62"/>
      <c r="FDG31" s="62"/>
      <c r="FDH31" s="62"/>
      <c r="FDI31" s="62"/>
      <c r="FDJ31" s="62"/>
      <c r="FDK31" s="62"/>
      <c r="FDL31" s="62"/>
      <c r="FDM31" s="62"/>
      <c r="FDN31" s="62"/>
      <c r="FDO31" s="62"/>
      <c r="FDP31" s="62"/>
      <c r="FDQ31" s="62"/>
      <c r="FDR31" s="62"/>
      <c r="FDS31" s="62"/>
      <c r="FDT31" s="62"/>
      <c r="FDU31" s="62"/>
      <c r="FDV31" s="62"/>
      <c r="FDW31" s="62"/>
      <c r="FDX31" s="62"/>
      <c r="FDY31" s="62"/>
      <c r="FDZ31" s="62"/>
      <c r="FEA31" s="62"/>
      <c r="FEB31" s="62"/>
      <c r="FEC31" s="62"/>
      <c r="FED31" s="62"/>
      <c r="FEE31" s="62"/>
      <c r="FEF31" s="62"/>
      <c r="FEG31" s="62"/>
      <c r="FEH31" s="62"/>
      <c r="FEI31" s="62"/>
      <c r="FEJ31" s="62"/>
      <c r="FEK31" s="62"/>
      <c r="FEL31" s="62"/>
      <c r="FEM31" s="62"/>
      <c r="FEN31" s="62"/>
      <c r="FEO31" s="62"/>
      <c r="FEP31" s="62"/>
      <c r="FEQ31" s="62"/>
      <c r="FER31" s="62"/>
      <c r="FES31" s="62"/>
      <c r="FET31" s="62"/>
      <c r="FEU31" s="62"/>
      <c r="FEV31" s="62"/>
      <c r="FEW31" s="62"/>
      <c r="FEX31" s="62"/>
      <c r="FEY31" s="62"/>
      <c r="FEZ31" s="62"/>
      <c r="FFA31" s="62"/>
      <c r="FFB31" s="62"/>
      <c r="FFC31" s="62"/>
      <c r="FFD31" s="62"/>
      <c r="FFE31" s="62"/>
      <c r="FFF31" s="62"/>
      <c r="FFG31" s="62"/>
      <c r="FFH31" s="62"/>
      <c r="FFI31" s="62"/>
      <c r="FFJ31" s="62"/>
      <c r="FFK31" s="62"/>
      <c r="FFL31" s="62"/>
      <c r="FFM31" s="62"/>
      <c r="FFN31" s="62"/>
      <c r="FFO31" s="62"/>
      <c r="FFP31" s="62"/>
      <c r="FFQ31" s="62"/>
      <c r="FFR31" s="62"/>
      <c r="FFS31" s="62"/>
      <c r="FFT31" s="62"/>
      <c r="FFU31" s="62"/>
      <c r="FFV31" s="62"/>
      <c r="FFW31" s="62"/>
      <c r="FFX31" s="62"/>
      <c r="FFY31" s="62"/>
      <c r="FFZ31" s="62"/>
      <c r="FGA31" s="62"/>
      <c r="FGB31" s="62"/>
      <c r="FGC31" s="62"/>
      <c r="FGD31" s="62"/>
      <c r="FGE31" s="62"/>
      <c r="FGF31" s="62"/>
      <c r="FGG31" s="62"/>
      <c r="FGH31" s="62"/>
      <c r="FGI31" s="62"/>
      <c r="FGJ31" s="62"/>
      <c r="FGK31" s="62"/>
      <c r="FGL31" s="62"/>
      <c r="FGM31" s="62"/>
      <c r="FGN31" s="62"/>
      <c r="FGO31" s="62"/>
      <c r="FGP31" s="62"/>
      <c r="FGQ31" s="62"/>
      <c r="FGR31" s="62"/>
      <c r="FGS31" s="62"/>
      <c r="FGT31" s="62"/>
      <c r="FGU31" s="62"/>
      <c r="FGV31" s="62"/>
      <c r="FGW31" s="62"/>
      <c r="FGX31" s="62"/>
      <c r="FGY31" s="62"/>
      <c r="FGZ31" s="62"/>
      <c r="FHA31" s="62"/>
      <c r="FHB31" s="62"/>
      <c r="FHC31" s="62"/>
      <c r="FHD31" s="62"/>
      <c r="FHE31" s="62"/>
      <c r="FHF31" s="62"/>
      <c r="FHG31" s="62"/>
      <c r="FHH31" s="62"/>
      <c r="FHI31" s="62"/>
      <c r="FHJ31" s="62"/>
      <c r="FHK31" s="62"/>
      <c r="FHL31" s="62"/>
      <c r="FHM31" s="62"/>
      <c r="FHN31" s="62"/>
      <c r="FHO31" s="62"/>
      <c r="FHP31" s="62"/>
      <c r="FHQ31" s="62"/>
      <c r="FHR31" s="62"/>
      <c r="FHS31" s="62"/>
      <c r="FHT31" s="62"/>
      <c r="FHU31" s="62"/>
      <c r="FHV31" s="62"/>
      <c r="FHW31" s="62"/>
      <c r="FHX31" s="62"/>
      <c r="FHY31" s="62"/>
      <c r="FHZ31" s="62"/>
      <c r="FIA31" s="62"/>
      <c r="FIB31" s="62"/>
      <c r="FIC31" s="62"/>
      <c r="FID31" s="62"/>
      <c r="FIE31" s="62"/>
      <c r="FIF31" s="62"/>
      <c r="FIG31" s="62"/>
      <c r="FIH31" s="62"/>
      <c r="FII31" s="62"/>
      <c r="FIJ31" s="62"/>
      <c r="FIK31" s="62"/>
      <c r="FIL31" s="62"/>
      <c r="FIM31" s="62"/>
      <c r="FIN31" s="62"/>
      <c r="FIO31" s="62"/>
      <c r="FIP31" s="62"/>
      <c r="FIQ31" s="62"/>
      <c r="FIR31" s="62"/>
      <c r="FIS31" s="62"/>
      <c r="FIT31" s="62"/>
      <c r="FIU31" s="62"/>
      <c r="FIV31" s="62"/>
      <c r="FIW31" s="62"/>
      <c r="FIX31" s="62"/>
      <c r="FIY31" s="62"/>
      <c r="FIZ31" s="62"/>
      <c r="FJA31" s="62"/>
      <c r="FJB31" s="62"/>
      <c r="FJC31" s="62"/>
      <c r="FJD31" s="62"/>
      <c r="FJE31" s="62"/>
      <c r="FJF31" s="62"/>
      <c r="FJG31" s="62"/>
      <c r="FJH31" s="62"/>
      <c r="FJI31" s="62"/>
      <c r="FJJ31" s="62"/>
      <c r="FJK31" s="62"/>
      <c r="FJL31" s="62"/>
      <c r="FJM31" s="62"/>
      <c r="FJN31" s="62"/>
      <c r="FJO31" s="62"/>
      <c r="FJP31" s="62"/>
      <c r="FJQ31" s="62"/>
      <c r="FJR31" s="62"/>
      <c r="FJS31" s="62"/>
      <c r="FJT31" s="62"/>
      <c r="FJU31" s="62"/>
      <c r="FJV31" s="62"/>
      <c r="FJW31" s="62"/>
      <c r="FJX31" s="62"/>
      <c r="FJY31" s="62"/>
      <c r="FJZ31" s="62"/>
      <c r="FKA31" s="62"/>
      <c r="FKB31" s="62"/>
      <c r="FKC31" s="62"/>
      <c r="FKD31" s="62"/>
      <c r="FKE31" s="62"/>
      <c r="FKF31" s="62"/>
      <c r="FKG31" s="62"/>
      <c r="FKH31" s="62"/>
      <c r="FKI31" s="62"/>
      <c r="FKJ31" s="62"/>
      <c r="FKK31" s="62"/>
      <c r="FKL31" s="62"/>
      <c r="FKM31" s="62"/>
      <c r="FKN31" s="62"/>
      <c r="FKO31" s="62"/>
      <c r="FKP31" s="62"/>
      <c r="FKQ31" s="62"/>
      <c r="FKR31" s="62"/>
      <c r="FKS31" s="62"/>
      <c r="FKT31" s="62"/>
      <c r="FKU31" s="62"/>
      <c r="FKV31" s="62"/>
      <c r="FKW31" s="62"/>
      <c r="FKX31" s="62"/>
      <c r="FKY31" s="62"/>
      <c r="FKZ31" s="62"/>
      <c r="FLA31" s="62"/>
      <c r="FLB31" s="62"/>
      <c r="FLC31" s="62"/>
      <c r="FLD31" s="62"/>
      <c r="FLE31" s="62"/>
      <c r="FLF31" s="62"/>
      <c r="FLG31" s="62"/>
      <c r="FLH31" s="62"/>
      <c r="FLI31" s="62"/>
      <c r="FLJ31" s="62"/>
      <c r="FLK31" s="62"/>
      <c r="FLL31" s="62"/>
      <c r="FLM31" s="62"/>
      <c r="FLN31" s="62"/>
      <c r="FLO31" s="62"/>
      <c r="FLP31" s="62"/>
      <c r="FLQ31" s="62"/>
      <c r="FLR31" s="62"/>
      <c r="FLS31" s="62"/>
      <c r="FLT31" s="62"/>
      <c r="FLU31" s="62"/>
      <c r="FLV31" s="62"/>
      <c r="FLW31" s="62"/>
      <c r="FLX31" s="62"/>
      <c r="FLY31" s="62"/>
      <c r="FLZ31" s="62"/>
      <c r="FMA31" s="62"/>
      <c r="FMB31" s="62"/>
      <c r="FMC31" s="62"/>
      <c r="FMD31" s="62"/>
      <c r="FME31" s="62"/>
      <c r="FMF31" s="62"/>
      <c r="FMG31" s="62"/>
      <c r="FMH31" s="62"/>
      <c r="FMI31" s="62"/>
      <c r="FMJ31" s="62"/>
      <c r="FMK31" s="62"/>
      <c r="FML31" s="62"/>
      <c r="FMM31" s="62"/>
      <c r="FMN31" s="62"/>
      <c r="FMO31" s="62"/>
      <c r="FMP31" s="62"/>
      <c r="FMQ31" s="62"/>
      <c r="FMR31" s="62"/>
      <c r="FMS31" s="62"/>
      <c r="FMT31" s="62"/>
      <c r="FMU31" s="62"/>
      <c r="FMV31" s="62"/>
      <c r="FMW31" s="62"/>
      <c r="FMX31" s="62"/>
      <c r="FMY31" s="62"/>
      <c r="FMZ31" s="62"/>
      <c r="FNA31" s="62"/>
      <c r="FNB31" s="62"/>
      <c r="FNC31" s="62"/>
      <c r="FND31" s="62"/>
      <c r="FNE31" s="62"/>
      <c r="FNF31" s="62"/>
      <c r="FNG31" s="62"/>
      <c r="FNH31" s="62"/>
      <c r="FNI31" s="62"/>
      <c r="FNJ31" s="62"/>
      <c r="FNK31" s="62"/>
      <c r="FNL31" s="62"/>
      <c r="FNM31" s="62"/>
      <c r="FNN31" s="62"/>
      <c r="FNO31" s="62"/>
      <c r="FNP31" s="62"/>
      <c r="FNQ31" s="62"/>
      <c r="FNR31" s="62"/>
      <c r="FNS31" s="62"/>
      <c r="FNT31" s="62"/>
      <c r="FNU31" s="62"/>
      <c r="FNV31" s="62"/>
      <c r="FNW31" s="62"/>
      <c r="FNX31" s="62"/>
      <c r="FNY31" s="62"/>
      <c r="FNZ31" s="62"/>
      <c r="FOA31" s="62"/>
      <c r="FOB31" s="62"/>
      <c r="FOC31" s="62"/>
      <c r="FOD31" s="62"/>
      <c r="FOE31" s="62"/>
      <c r="FOF31" s="62"/>
      <c r="FOG31" s="62"/>
      <c r="FOH31" s="62"/>
      <c r="FOI31" s="62"/>
      <c r="FOJ31" s="62"/>
      <c r="FOK31" s="62"/>
      <c r="FOL31" s="62"/>
      <c r="FOM31" s="62"/>
      <c r="FON31" s="62"/>
      <c r="FOO31" s="62"/>
      <c r="FOP31" s="62"/>
      <c r="FOQ31" s="62"/>
      <c r="FOR31" s="62"/>
      <c r="FOS31" s="62"/>
      <c r="FOT31" s="62"/>
      <c r="FOU31" s="62"/>
      <c r="FOV31" s="62"/>
      <c r="FOW31" s="62"/>
      <c r="FOX31" s="62"/>
      <c r="FOY31" s="62"/>
      <c r="FOZ31" s="62"/>
      <c r="FPA31" s="62"/>
      <c r="FPB31" s="62"/>
      <c r="FPC31" s="62"/>
      <c r="FPD31" s="62"/>
      <c r="FPE31" s="62"/>
      <c r="FPF31" s="62"/>
      <c r="FPG31" s="62"/>
      <c r="FPH31" s="62"/>
      <c r="FPI31" s="62"/>
      <c r="FPJ31" s="62"/>
      <c r="FPK31" s="62"/>
      <c r="FPL31" s="62"/>
      <c r="FPM31" s="62"/>
      <c r="FPN31" s="62"/>
      <c r="FPO31" s="62"/>
      <c r="FPP31" s="62"/>
      <c r="FPQ31" s="62"/>
      <c r="FPR31" s="62"/>
      <c r="FPS31" s="62"/>
      <c r="FPT31" s="62"/>
      <c r="FPU31" s="62"/>
      <c r="FPV31" s="62"/>
      <c r="FPW31" s="62"/>
      <c r="FPX31" s="62"/>
      <c r="FPY31" s="62"/>
      <c r="FPZ31" s="62"/>
      <c r="FQA31" s="62"/>
      <c r="FQB31" s="62"/>
      <c r="FQC31" s="62"/>
      <c r="FQD31" s="62"/>
      <c r="FQE31" s="62"/>
      <c r="FQF31" s="62"/>
      <c r="FQG31" s="62"/>
      <c r="FQH31" s="62"/>
      <c r="FQI31" s="62"/>
      <c r="FQJ31" s="62"/>
      <c r="FQK31" s="62"/>
      <c r="FQL31" s="62"/>
      <c r="FQM31" s="62"/>
      <c r="FQN31" s="62"/>
      <c r="FQO31" s="62"/>
      <c r="FQP31" s="62"/>
      <c r="FQQ31" s="62"/>
      <c r="FQR31" s="62"/>
      <c r="FQS31" s="62"/>
      <c r="FQT31" s="62"/>
      <c r="FQU31" s="62"/>
      <c r="FQV31" s="62"/>
      <c r="FQW31" s="62"/>
      <c r="FQX31" s="62"/>
      <c r="FQY31" s="62"/>
      <c r="FQZ31" s="62"/>
      <c r="FRA31" s="62"/>
      <c r="FRB31" s="62"/>
      <c r="FRC31" s="62"/>
      <c r="FRD31" s="62"/>
      <c r="FRE31" s="62"/>
      <c r="FRF31" s="62"/>
      <c r="FRG31" s="62"/>
      <c r="FRH31" s="62"/>
      <c r="FRI31" s="62"/>
      <c r="FRJ31" s="62"/>
      <c r="FRK31" s="62"/>
      <c r="FRL31" s="62"/>
      <c r="FRM31" s="62"/>
      <c r="FRN31" s="62"/>
      <c r="FRO31" s="62"/>
      <c r="FRP31" s="62"/>
      <c r="FRQ31" s="62"/>
      <c r="FRR31" s="62"/>
      <c r="FRS31" s="62"/>
      <c r="FRT31" s="62"/>
      <c r="FRU31" s="62"/>
      <c r="FRV31" s="62"/>
      <c r="FRW31" s="62"/>
      <c r="FRX31" s="62"/>
      <c r="FRY31" s="62"/>
      <c r="FRZ31" s="62"/>
      <c r="FSA31" s="62"/>
      <c r="FSB31" s="62"/>
      <c r="FSC31" s="62"/>
      <c r="FSD31" s="62"/>
      <c r="FSE31" s="62"/>
      <c r="FSF31" s="62"/>
      <c r="FSG31" s="62"/>
      <c r="FSH31" s="62"/>
      <c r="FSI31" s="62"/>
      <c r="FSJ31" s="62"/>
      <c r="FSK31" s="62"/>
      <c r="FSL31" s="62"/>
      <c r="FSM31" s="62"/>
      <c r="FSN31" s="62"/>
      <c r="FSO31" s="62"/>
      <c r="FSP31" s="62"/>
      <c r="FSQ31" s="62"/>
      <c r="FSR31" s="62"/>
      <c r="FSS31" s="62"/>
      <c r="FST31" s="62"/>
      <c r="FSU31" s="62"/>
      <c r="FSV31" s="62"/>
      <c r="FSW31" s="62"/>
      <c r="FSX31" s="62"/>
      <c r="FSY31" s="62"/>
      <c r="FSZ31" s="62"/>
      <c r="FTA31" s="62"/>
      <c r="FTB31" s="62"/>
      <c r="FTC31" s="62"/>
      <c r="FTD31" s="62"/>
      <c r="FTE31" s="62"/>
      <c r="FTF31" s="62"/>
      <c r="FTG31" s="62"/>
      <c r="FTH31" s="62"/>
      <c r="FTI31" s="62"/>
      <c r="FTJ31" s="62"/>
      <c r="FTK31" s="62"/>
      <c r="FTL31" s="62"/>
      <c r="FTM31" s="62"/>
      <c r="FTN31" s="62"/>
      <c r="FTO31" s="62"/>
      <c r="FTP31" s="62"/>
      <c r="FTQ31" s="62"/>
      <c r="FTR31" s="62"/>
      <c r="FTS31" s="62"/>
      <c r="FTT31" s="62"/>
      <c r="FTU31" s="62"/>
      <c r="FTV31" s="62"/>
      <c r="FTW31" s="62"/>
      <c r="FTX31" s="62"/>
      <c r="FTY31" s="62"/>
      <c r="FTZ31" s="62"/>
      <c r="FUA31" s="62"/>
      <c r="FUB31" s="62"/>
      <c r="FUC31" s="62"/>
      <c r="FUD31" s="62"/>
      <c r="FUE31" s="62"/>
      <c r="FUF31" s="62"/>
      <c r="FUG31" s="62"/>
      <c r="FUH31" s="62"/>
      <c r="FUI31" s="62"/>
      <c r="FUJ31" s="62"/>
      <c r="FUK31" s="62"/>
      <c r="FUL31" s="62"/>
      <c r="FUM31" s="62"/>
      <c r="FUN31" s="62"/>
      <c r="FUO31" s="62"/>
      <c r="FUP31" s="62"/>
      <c r="FUQ31" s="62"/>
      <c r="FUR31" s="62"/>
      <c r="FUS31" s="62"/>
      <c r="FUT31" s="62"/>
      <c r="FUU31" s="62"/>
      <c r="FUV31" s="62"/>
      <c r="FUW31" s="62"/>
      <c r="FUX31" s="62"/>
      <c r="FUY31" s="62"/>
      <c r="FUZ31" s="62"/>
      <c r="FVA31" s="62"/>
      <c r="FVB31" s="62"/>
      <c r="FVC31" s="62"/>
      <c r="FVD31" s="62"/>
      <c r="FVE31" s="62"/>
      <c r="FVF31" s="62"/>
      <c r="FVG31" s="62"/>
      <c r="FVH31" s="62"/>
      <c r="FVI31" s="62"/>
      <c r="FVJ31" s="62"/>
      <c r="FVK31" s="62"/>
      <c r="FVL31" s="62"/>
      <c r="FVM31" s="62"/>
      <c r="FVN31" s="62"/>
      <c r="FVO31" s="62"/>
      <c r="FVP31" s="62"/>
      <c r="FVQ31" s="62"/>
      <c r="FVR31" s="62"/>
      <c r="FVS31" s="62"/>
      <c r="FVT31" s="62"/>
      <c r="FVU31" s="62"/>
      <c r="FVV31" s="62"/>
      <c r="FVW31" s="62"/>
      <c r="FVX31" s="62"/>
      <c r="FVY31" s="62"/>
      <c r="FVZ31" s="62"/>
      <c r="FWA31" s="62"/>
      <c r="FWB31" s="62"/>
      <c r="FWC31" s="62"/>
      <c r="FWD31" s="62"/>
      <c r="FWE31" s="62"/>
      <c r="FWF31" s="62"/>
      <c r="FWG31" s="62"/>
      <c r="FWH31" s="62"/>
      <c r="FWI31" s="62"/>
      <c r="FWJ31" s="62"/>
      <c r="FWK31" s="62"/>
      <c r="FWL31" s="62"/>
      <c r="FWM31" s="62"/>
      <c r="FWN31" s="62"/>
      <c r="FWO31" s="62"/>
      <c r="FWP31" s="62"/>
      <c r="FWQ31" s="62"/>
      <c r="FWR31" s="62"/>
      <c r="FWS31" s="62"/>
      <c r="FWT31" s="62"/>
      <c r="FWU31" s="62"/>
      <c r="FWV31" s="62"/>
      <c r="FWW31" s="62"/>
      <c r="FWX31" s="62"/>
      <c r="FWY31" s="62"/>
      <c r="FWZ31" s="62"/>
      <c r="FXA31" s="62"/>
      <c r="FXB31" s="62"/>
      <c r="FXC31" s="62"/>
      <c r="FXD31" s="62"/>
      <c r="FXE31" s="62"/>
      <c r="FXF31" s="62"/>
      <c r="FXG31" s="62"/>
      <c r="FXH31" s="62"/>
      <c r="FXI31" s="62"/>
      <c r="FXJ31" s="62"/>
      <c r="FXK31" s="62"/>
      <c r="FXL31" s="62"/>
      <c r="FXM31" s="62"/>
      <c r="FXN31" s="62"/>
      <c r="FXO31" s="62"/>
      <c r="FXP31" s="62"/>
      <c r="FXQ31" s="62"/>
      <c r="FXR31" s="62"/>
      <c r="FXS31" s="62"/>
      <c r="FXT31" s="62"/>
      <c r="FXU31" s="62"/>
      <c r="FXV31" s="62"/>
      <c r="FXW31" s="62"/>
      <c r="FXX31" s="62"/>
      <c r="FXY31" s="62"/>
      <c r="FXZ31" s="62"/>
      <c r="FYA31" s="62"/>
      <c r="FYB31" s="62"/>
      <c r="FYC31" s="62"/>
      <c r="FYD31" s="62"/>
      <c r="FYE31" s="62"/>
      <c r="FYF31" s="62"/>
      <c r="FYG31" s="62"/>
      <c r="FYH31" s="62"/>
      <c r="FYI31" s="62"/>
      <c r="FYJ31" s="62"/>
      <c r="FYK31" s="62"/>
      <c r="FYL31" s="62"/>
      <c r="FYM31" s="62"/>
      <c r="FYN31" s="62"/>
      <c r="FYO31" s="62"/>
      <c r="FYP31" s="62"/>
      <c r="FYQ31" s="62"/>
      <c r="FYR31" s="62"/>
      <c r="FYS31" s="62"/>
      <c r="FYT31" s="62"/>
      <c r="FYU31" s="62"/>
      <c r="FYV31" s="62"/>
      <c r="FYW31" s="62"/>
      <c r="FYX31" s="62"/>
      <c r="FYY31" s="62"/>
      <c r="FYZ31" s="62"/>
      <c r="FZA31" s="62"/>
      <c r="FZB31" s="62"/>
      <c r="FZC31" s="62"/>
      <c r="FZD31" s="62"/>
      <c r="FZE31" s="62"/>
      <c r="FZF31" s="62"/>
      <c r="FZG31" s="62"/>
      <c r="FZH31" s="62"/>
      <c r="FZI31" s="62"/>
      <c r="FZJ31" s="62"/>
      <c r="FZK31" s="62"/>
      <c r="FZL31" s="62"/>
      <c r="FZM31" s="62"/>
      <c r="FZN31" s="62"/>
      <c r="FZO31" s="62"/>
      <c r="FZP31" s="62"/>
      <c r="FZQ31" s="62"/>
      <c r="FZR31" s="62"/>
      <c r="FZS31" s="62"/>
      <c r="FZT31" s="62"/>
      <c r="FZU31" s="62"/>
      <c r="FZV31" s="62"/>
      <c r="FZW31" s="62"/>
      <c r="FZX31" s="62"/>
      <c r="FZY31" s="62"/>
      <c r="FZZ31" s="62"/>
      <c r="GAA31" s="62"/>
      <c r="GAB31" s="62"/>
      <c r="GAC31" s="62"/>
      <c r="GAD31" s="62"/>
      <c r="GAE31" s="62"/>
      <c r="GAF31" s="62"/>
      <c r="GAG31" s="62"/>
      <c r="GAH31" s="62"/>
      <c r="GAI31" s="62"/>
      <c r="GAJ31" s="62"/>
      <c r="GAK31" s="62"/>
      <c r="GAL31" s="62"/>
      <c r="GAM31" s="62"/>
      <c r="GAN31" s="62"/>
      <c r="GAO31" s="62"/>
      <c r="GAP31" s="62"/>
      <c r="GAQ31" s="62"/>
      <c r="GAR31" s="62"/>
      <c r="GAS31" s="62"/>
      <c r="GAT31" s="62"/>
      <c r="GAU31" s="62"/>
      <c r="GAV31" s="62"/>
      <c r="GAW31" s="62"/>
      <c r="GAX31" s="62"/>
      <c r="GAY31" s="62"/>
      <c r="GAZ31" s="62"/>
      <c r="GBA31" s="62"/>
      <c r="GBB31" s="62"/>
      <c r="GBC31" s="62"/>
      <c r="GBD31" s="62"/>
      <c r="GBE31" s="62"/>
      <c r="GBF31" s="62"/>
      <c r="GBG31" s="62"/>
      <c r="GBH31" s="62"/>
      <c r="GBI31" s="62"/>
      <c r="GBJ31" s="62"/>
      <c r="GBK31" s="62"/>
      <c r="GBL31" s="62"/>
      <c r="GBM31" s="62"/>
      <c r="GBN31" s="62"/>
      <c r="GBO31" s="62"/>
      <c r="GBP31" s="62"/>
      <c r="GBQ31" s="62"/>
      <c r="GBR31" s="62"/>
      <c r="GBS31" s="62"/>
      <c r="GBT31" s="62"/>
      <c r="GBU31" s="62"/>
      <c r="GBV31" s="62"/>
      <c r="GBW31" s="62"/>
      <c r="GBX31" s="62"/>
      <c r="GBY31" s="62"/>
      <c r="GBZ31" s="62"/>
      <c r="GCA31" s="62"/>
      <c r="GCB31" s="62"/>
      <c r="GCC31" s="62"/>
      <c r="GCD31" s="62"/>
      <c r="GCE31" s="62"/>
      <c r="GCF31" s="62"/>
      <c r="GCG31" s="62"/>
      <c r="GCH31" s="62"/>
      <c r="GCI31" s="62"/>
      <c r="GCJ31" s="62"/>
      <c r="GCK31" s="62"/>
      <c r="GCL31" s="62"/>
      <c r="GCM31" s="62"/>
      <c r="GCN31" s="62"/>
      <c r="GCO31" s="62"/>
      <c r="GCP31" s="62"/>
      <c r="GCQ31" s="62"/>
      <c r="GCR31" s="62"/>
      <c r="GCS31" s="62"/>
      <c r="GCT31" s="62"/>
      <c r="GCU31" s="62"/>
      <c r="GCV31" s="62"/>
      <c r="GCW31" s="62"/>
      <c r="GCX31" s="62"/>
      <c r="GCY31" s="62"/>
      <c r="GCZ31" s="62"/>
      <c r="GDA31" s="62"/>
      <c r="GDB31" s="62"/>
      <c r="GDC31" s="62"/>
      <c r="GDD31" s="62"/>
      <c r="GDE31" s="62"/>
      <c r="GDF31" s="62"/>
      <c r="GDG31" s="62"/>
      <c r="GDH31" s="62"/>
      <c r="GDI31" s="62"/>
      <c r="GDJ31" s="62"/>
      <c r="GDK31" s="62"/>
      <c r="GDL31" s="62"/>
      <c r="GDM31" s="62"/>
      <c r="GDN31" s="62"/>
      <c r="GDO31" s="62"/>
      <c r="GDP31" s="62"/>
      <c r="GDQ31" s="62"/>
      <c r="GDR31" s="62"/>
      <c r="GDS31" s="62"/>
      <c r="GDT31" s="62"/>
      <c r="GDU31" s="62"/>
      <c r="GDV31" s="62"/>
      <c r="GDW31" s="62"/>
      <c r="GDX31" s="62"/>
      <c r="GDY31" s="62"/>
      <c r="GDZ31" s="62"/>
      <c r="GEA31" s="62"/>
      <c r="GEB31" s="62"/>
      <c r="GEC31" s="62"/>
      <c r="GED31" s="62"/>
      <c r="GEE31" s="62"/>
      <c r="GEF31" s="62"/>
      <c r="GEG31" s="62"/>
      <c r="GEH31" s="62"/>
      <c r="GEI31" s="62"/>
      <c r="GEJ31" s="62"/>
      <c r="GEK31" s="62"/>
      <c r="GEL31" s="62"/>
      <c r="GEM31" s="62"/>
      <c r="GEN31" s="62"/>
      <c r="GEO31" s="62"/>
      <c r="GEP31" s="62"/>
      <c r="GEQ31" s="62"/>
      <c r="GER31" s="62"/>
      <c r="GES31" s="62"/>
      <c r="GET31" s="62"/>
      <c r="GEU31" s="62"/>
      <c r="GEV31" s="62"/>
      <c r="GEW31" s="62"/>
      <c r="GEX31" s="62"/>
      <c r="GEY31" s="62"/>
      <c r="GEZ31" s="62"/>
      <c r="GFA31" s="62"/>
      <c r="GFB31" s="62"/>
      <c r="GFC31" s="62"/>
      <c r="GFD31" s="62"/>
      <c r="GFE31" s="62"/>
      <c r="GFF31" s="62"/>
      <c r="GFG31" s="62"/>
      <c r="GFH31" s="62"/>
      <c r="GFI31" s="62"/>
      <c r="GFJ31" s="62"/>
      <c r="GFK31" s="62"/>
      <c r="GFL31" s="62"/>
      <c r="GFM31" s="62"/>
      <c r="GFN31" s="62"/>
      <c r="GFO31" s="62"/>
      <c r="GFP31" s="62"/>
      <c r="GFQ31" s="62"/>
      <c r="GFR31" s="62"/>
      <c r="GFS31" s="62"/>
      <c r="GFT31" s="62"/>
      <c r="GFU31" s="62"/>
      <c r="GFV31" s="62"/>
      <c r="GFW31" s="62"/>
      <c r="GFX31" s="62"/>
      <c r="GFY31" s="62"/>
      <c r="GFZ31" s="62"/>
      <c r="GGA31" s="62"/>
      <c r="GGB31" s="62"/>
      <c r="GGC31" s="62"/>
      <c r="GGD31" s="62"/>
      <c r="GGE31" s="62"/>
      <c r="GGF31" s="62"/>
      <c r="GGG31" s="62"/>
      <c r="GGH31" s="62"/>
      <c r="GGI31" s="62"/>
      <c r="GGJ31" s="62"/>
      <c r="GGK31" s="62"/>
      <c r="GGL31" s="62"/>
      <c r="GGM31" s="62"/>
      <c r="GGN31" s="62"/>
      <c r="GGO31" s="62"/>
      <c r="GGP31" s="62"/>
      <c r="GGQ31" s="62"/>
      <c r="GGR31" s="62"/>
      <c r="GGS31" s="62"/>
      <c r="GGT31" s="62"/>
      <c r="GGU31" s="62"/>
      <c r="GGV31" s="62"/>
      <c r="GGW31" s="62"/>
      <c r="GGX31" s="62"/>
      <c r="GGY31" s="62"/>
      <c r="GGZ31" s="62"/>
      <c r="GHA31" s="62"/>
      <c r="GHB31" s="62"/>
      <c r="GHC31" s="62"/>
      <c r="GHD31" s="62"/>
      <c r="GHE31" s="62"/>
      <c r="GHF31" s="62"/>
      <c r="GHG31" s="62"/>
      <c r="GHH31" s="62"/>
      <c r="GHI31" s="62"/>
      <c r="GHJ31" s="62"/>
      <c r="GHK31" s="62"/>
      <c r="GHL31" s="62"/>
      <c r="GHM31" s="62"/>
      <c r="GHN31" s="62"/>
      <c r="GHO31" s="62"/>
      <c r="GHP31" s="62"/>
      <c r="GHQ31" s="62"/>
      <c r="GHR31" s="62"/>
      <c r="GHS31" s="62"/>
      <c r="GHT31" s="62"/>
      <c r="GHU31" s="62"/>
      <c r="GHV31" s="62"/>
      <c r="GHW31" s="62"/>
      <c r="GHX31" s="62"/>
      <c r="GHY31" s="62"/>
      <c r="GHZ31" s="62"/>
      <c r="GIA31" s="62"/>
      <c r="GIB31" s="62"/>
      <c r="GIC31" s="62"/>
      <c r="GID31" s="62"/>
      <c r="GIE31" s="62"/>
      <c r="GIF31" s="62"/>
      <c r="GIG31" s="62"/>
      <c r="GIH31" s="62"/>
      <c r="GII31" s="62"/>
      <c r="GIJ31" s="62"/>
      <c r="GIK31" s="62"/>
      <c r="GIL31" s="62"/>
      <c r="GIM31" s="62"/>
      <c r="GIN31" s="62"/>
      <c r="GIO31" s="62"/>
      <c r="GIP31" s="62"/>
      <c r="GIQ31" s="62"/>
      <c r="GIR31" s="62"/>
      <c r="GIS31" s="62"/>
      <c r="GIT31" s="62"/>
      <c r="GIU31" s="62"/>
      <c r="GIV31" s="62"/>
      <c r="GIW31" s="62"/>
      <c r="GIX31" s="62"/>
      <c r="GIY31" s="62"/>
      <c r="GIZ31" s="62"/>
      <c r="GJA31" s="62"/>
      <c r="GJB31" s="62"/>
      <c r="GJC31" s="62"/>
      <c r="GJD31" s="62"/>
      <c r="GJE31" s="62"/>
      <c r="GJF31" s="62"/>
      <c r="GJG31" s="62"/>
      <c r="GJH31" s="62"/>
      <c r="GJI31" s="62"/>
      <c r="GJJ31" s="62"/>
      <c r="GJK31" s="62"/>
      <c r="GJL31" s="62"/>
      <c r="GJM31" s="62"/>
      <c r="GJN31" s="62"/>
      <c r="GJO31" s="62"/>
      <c r="GJP31" s="62"/>
      <c r="GJQ31" s="62"/>
      <c r="GJR31" s="62"/>
      <c r="GJS31" s="62"/>
      <c r="GJT31" s="62"/>
      <c r="GJU31" s="62"/>
      <c r="GJV31" s="62"/>
      <c r="GJW31" s="62"/>
      <c r="GJX31" s="62"/>
      <c r="GJY31" s="62"/>
      <c r="GJZ31" s="62"/>
      <c r="GKA31" s="62"/>
      <c r="GKB31" s="62"/>
      <c r="GKC31" s="62"/>
      <c r="GKD31" s="62"/>
      <c r="GKE31" s="62"/>
      <c r="GKF31" s="62"/>
      <c r="GKG31" s="62"/>
      <c r="GKH31" s="62"/>
      <c r="GKI31" s="62"/>
      <c r="GKJ31" s="62"/>
      <c r="GKK31" s="62"/>
      <c r="GKL31" s="62"/>
      <c r="GKM31" s="62"/>
      <c r="GKN31" s="62"/>
      <c r="GKO31" s="62"/>
      <c r="GKP31" s="62"/>
      <c r="GKQ31" s="62"/>
      <c r="GKR31" s="62"/>
      <c r="GKS31" s="62"/>
      <c r="GKT31" s="62"/>
      <c r="GKU31" s="62"/>
      <c r="GKV31" s="62"/>
      <c r="GKW31" s="62"/>
      <c r="GKX31" s="62"/>
      <c r="GKY31" s="62"/>
      <c r="GKZ31" s="62"/>
      <c r="GLA31" s="62"/>
      <c r="GLB31" s="62"/>
      <c r="GLC31" s="62"/>
      <c r="GLD31" s="62"/>
      <c r="GLE31" s="62"/>
      <c r="GLF31" s="62"/>
      <c r="GLG31" s="62"/>
      <c r="GLH31" s="62"/>
      <c r="GLI31" s="62"/>
      <c r="GLJ31" s="62"/>
      <c r="GLK31" s="62"/>
      <c r="GLL31" s="62"/>
      <c r="GLM31" s="62"/>
      <c r="GLN31" s="62"/>
      <c r="GLO31" s="62"/>
      <c r="GLP31" s="62"/>
      <c r="GLQ31" s="62"/>
      <c r="GLR31" s="62"/>
      <c r="GLS31" s="62"/>
      <c r="GLT31" s="62"/>
      <c r="GLU31" s="62"/>
      <c r="GLV31" s="62"/>
      <c r="GLW31" s="62"/>
      <c r="GLX31" s="62"/>
      <c r="GLY31" s="62"/>
      <c r="GLZ31" s="62"/>
      <c r="GMA31" s="62"/>
      <c r="GMB31" s="62"/>
      <c r="GMC31" s="62"/>
      <c r="GMD31" s="62"/>
      <c r="GME31" s="62"/>
      <c r="GMF31" s="62"/>
      <c r="GMG31" s="62"/>
      <c r="GMH31" s="62"/>
      <c r="GMI31" s="62"/>
      <c r="GMJ31" s="62"/>
      <c r="GMK31" s="62"/>
      <c r="GML31" s="62"/>
      <c r="GMM31" s="62"/>
      <c r="GMN31" s="62"/>
      <c r="GMO31" s="62"/>
      <c r="GMP31" s="62"/>
      <c r="GMQ31" s="62"/>
      <c r="GMR31" s="62"/>
      <c r="GMS31" s="62"/>
      <c r="GMT31" s="62"/>
      <c r="GMU31" s="62"/>
      <c r="GMV31" s="62"/>
      <c r="GMW31" s="62"/>
      <c r="GMX31" s="62"/>
      <c r="GMY31" s="62"/>
      <c r="GMZ31" s="62"/>
      <c r="GNA31" s="62"/>
      <c r="GNB31" s="62"/>
      <c r="GNC31" s="62"/>
      <c r="GND31" s="62"/>
      <c r="GNE31" s="62"/>
      <c r="GNF31" s="62"/>
      <c r="GNG31" s="62"/>
      <c r="GNH31" s="62"/>
      <c r="GNI31" s="62"/>
      <c r="GNJ31" s="62"/>
      <c r="GNK31" s="62"/>
      <c r="GNL31" s="62"/>
      <c r="GNM31" s="62"/>
      <c r="GNN31" s="62"/>
      <c r="GNO31" s="62"/>
      <c r="GNP31" s="62"/>
      <c r="GNQ31" s="62"/>
      <c r="GNR31" s="62"/>
      <c r="GNS31" s="62"/>
      <c r="GNT31" s="62"/>
      <c r="GNU31" s="62"/>
      <c r="GNV31" s="62"/>
      <c r="GNW31" s="62"/>
      <c r="GNX31" s="62"/>
      <c r="GNY31" s="62"/>
      <c r="GNZ31" s="62"/>
      <c r="GOA31" s="62"/>
      <c r="GOB31" s="62"/>
      <c r="GOC31" s="62"/>
      <c r="GOD31" s="62"/>
      <c r="GOE31" s="62"/>
      <c r="GOF31" s="62"/>
      <c r="GOG31" s="62"/>
      <c r="GOH31" s="62"/>
      <c r="GOI31" s="62"/>
      <c r="GOJ31" s="62"/>
      <c r="GOK31" s="62"/>
      <c r="GOL31" s="62"/>
      <c r="GOM31" s="62"/>
      <c r="GON31" s="62"/>
      <c r="GOO31" s="62"/>
      <c r="GOP31" s="62"/>
      <c r="GOQ31" s="62"/>
      <c r="GOR31" s="62"/>
      <c r="GOS31" s="62"/>
      <c r="GOT31" s="62"/>
      <c r="GOU31" s="62"/>
      <c r="GOV31" s="62"/>
      <c r="GOW31" s="62"/>
      <c r="GOX31" s="62"/>
      <c r="GOY31" s="62"/>
      <c r="GOZ31" s="62"/>
      <c r="GPA31" s="62"/>
      <c r="GPB31" s="62"/>
      <c r="GPC31" s="62"/>
      <c r="GPD31" s="62"/>
      <c r="GPE31" s="62"/>
      <c r="GPF31" s="62"/>
      <c r="GPG31" s="62"/>
      <c r="GPH31" s="62"/>
      <c r="GPI31" s="62"/>
      <c r="GPJ31" s="62"/>
      <c r="GPK31" s="62"/>
      <c r="GPL31" s="62"/>
      <c r="GPM31" s="62"/>
      <c r="GPN31" s="62"/>
      <c r="GPO31" s="62"/>
      <c r="GPP31" s="62"/>
      <c r="GPQ31" s="62"/>
      <c r="GPR31" s="62"/>
      <c r="GPS31" s="62"/>
      <c r="GPT31" s="62"/>
      <c r="GPU31" s="62"/>
      <c r="GPV31" s="62"/>
      <c r="GPW31" s="62"/>
      <c r="GPX31" s="62"/>
      <c r="GPY31" s="62"/>
      <c r="GPZ31" s="62"/>
      <c r="GQA31" s="62"/>
      <c r="GQB31" s="62"/>
      <c r="GQC31" s="62"/>
      <c r="GQD31" s="62"/>
      <c r="GQE31" s="62"/>
      <c r="GQF31" s="62"/>
      <c r="GQG31" s="62"/>
      <c r="GQH31" s="62"/>
      <c r="GQI31" s="62"/>
      <c r="GQJ31" s="62"/>
      <c r="GQK31" s="62"/>
      <c r="GQL31" s="62"/>
      <c r="GQM31" s="62"/>
      <c r="GQN31" s="62"/>
      <c r="GQO31" s="62"/>
      <c r="GQP31" s="62"/>
      <c r="GQQ31" s="62"/>
      <c r="GQR31" s="62"/>
      <c r="GQS31" s="62"/>
      <c r="GQT31" s="62"/>
      <c r="GQU31" s="62"/>
      <c r="GQV31" s="62"/>
      <c r="GQW31" s="62"/>
      <c r="GQX31" s="62"/>
      <c r="GQY31" s="62"/>
      <c r="GQZ31" s="62"/>
      <c r="GRA31" s="62"/>
      <c r="GRB31" s="62"/>
      <c r="GRC31" s="62"/>
      <c r="GRD31" s="62"/>
      <c r="GRE31" s="62"/>
      <c r="GRF31" s="62"/>
      <c r="GRG31" s="62"/>
      <c r="GRH31" s="62"/>
      <c r="GRI31" s="62"/>
      <c r="GRJ31" s="62"/>
      <c r="GRK31" s="62"/>
      <c r="GRL31" s="62"/>
      <c r="GRM31" s="62"/>
      <c r="GRN31" s="62"/>
      <c r="GRO31" s="62"/>
      <c r="GRP31" s="62"/>
      <c r="GRQ31" s="62"/>
      <c r="GRR31" s="62"/>
      <c r="GRS31" s="62"/>
      <c r="GRT31" s="62"/>
      <c r="GRU31" s="62"/>
      <c r="GRV31" s="62"/>
      <c r="GRW31" s="62"/>
      <c r="GRX31" s="62"/>
      <c r="GRY31" s="62"/>
      <c r="GRZ31" s="62"/>
      <c r="GSA31" s="62"/>
      <c r="GSB31" s="62"/>
      <c r="GSC31" s="62"/>
      <c r="GSD31" s="62"/>
      <c r="GSE31" s="62"/>
      <c r="GSF31" s="62"/>
      <c r="GSG31" s="62"/>
      <c r="GSH31" s="62"/>
      <c r="GSI31" s="62"/>
      <c r="GSJ31" s="62"/>
      <c r="GSK31" s="62"/>
      <c r="GSL31" s="62"/>
      <c r="GSM31" s="62"/>
      <c r="GSN31" s="62"/>
      <c r="GSO31" s="62"/>
      <c r="GSP31" s="62"/>
      <c r="GSQ31" s="62"/>
      <c r="GSR31" s="62"/>
      <c r="GSS31" s="62"/>
      <c r="GST31" s="62"/>
      <c r="GSU31" s="62"/>
      <c r="GSV31" s="62"/>
      <c r="GSW31" s="62"/>
      <c r="GSX31" s="62"/>
      <c r="GSY31" s="62"/>
      <c r="GSZ31" s="62"/>
      <c r="GTA31" s="62"/>
      <c r="GTB31" s="62"/>
      <c r="GTC31" s="62"/>
      <c r="GTD31" s="62"/>
      <c r="GTE31" s="62"/>
      <c r="GTF31" s="62"/>
      <c r="GTG31" s="62"/>
      <c r="GTH31" s="62"/>
      <c r="GTI31" s="62"/>
      <c r="GTJ31" s="62"/>
      <c r="GTK31" s="62"/>
      <c r="GTL31" s="62"/>
      <c r="GTM31" s="62"/>
      <c r="GTN31" s="62"/>
      <c r="GTO31" s="62"/>
      <c r="GTP31" s="62"/>
      <c r="GTQ31" s="62"/>
      <c r="GTR31" s="62"/>
      <c r="GTS31" s="62"/>
      <c r="GTT31" s="62"/>
      <c r="GTU31" s="62"/>
      <c r="GTV31" s="62"/>
      <c r="GTW31" s="62"/>
      <c r="GTX31" s="62"/>
      <c r="GTY31" s="62"/>
      <c r="GTZ31" s="62"/>
      <c r="GUA31" s="62"/>
      <c r="GUB31" s="62"/>
      <c r="GUC31" s="62"/>
      <c r="GUD31" s="62"/>
      <c r="GUE31" s="62"/>
      <c r="GUF31" s="62"/>
      <c r="GUG31" s="62"/>
      <c r="GUH31" s="62"/>
      <c r="GUI31" s="62"/>
      <c r="GUJ31" s="62"/>
      <c r="GUK31" s="62"/>
      <c r="GUL31" s="62"/>
      <c r="GUM31" s="62"/>
      <c r="GUN31" s="62"/>
      <c r="GUO31" s="62"/>
      <c r="GUP31" s="62"/>
      <c r="GUQ31" s="62"/>
      <c r="GUR31" s="62"/>
      <c r="GUS31" s="62"/>
      <c r="GUT31" s="62"/>
      <c r="GUU31" s="62"/>
      <c r="GUV31" s="62"/>
      <c r="GUW31" s="62"/>
      <c r="GUX31" s="62"/>
      <c r="GUY31" s="62"/>
      <c r="GUZ31" s="62"/>
      <c r="GVA31" s="62"/>
      <c r="GVB31" s="62"/>
      <c r="GVC31" s="62"/>
      <c r="GVD31" s="62"/>
      <c r="GVE31" s="62"/>
      <c r="GVF31" s="62"/>
      <c r="GVG31" s="62"/>
      <c r="GVH31" s="62"/>
      <c r="GVI31" s="62"/>
      <c r="GVJ31" s="62"/>
      <c r="GVK31" s="62"/>
      <c r="GVL31" s="62"/>
      <c r="GVM31" s="62"/>
      <c r="GVN31" s="62"/>
      <c r="GVO31" s="62"/>
      <c r="GVP31" s="62"/>
      <c r="GVQ31" s="62"/>
      <c r="GVR31" s="62"/>
      <c r="GVS31" s="62"/>
      <c r="GVT31" s="62"/>
      <c r="GVU31" s="62"/>
      <c r="GVV31" s="62"/>
      <c r="GVW31" s="62"/>
      <c r="GVX31" s="62"/>
      <c r="GVY31" s="62"/>
      <c r="GVZ31" s="62"/>
      <c r="GWA31" s="62"/>
      <c r="GWB31" s="62"/>
      <c r="GWC31" s="62"/>
      <c r="GWD31" s="62"/>
      <c r="GWE31" s="62"/>
      <c r="GWF31" s="62"/>
      <c r="GWG31" s="62"/>
      <c r="GWH31" s="62"/>
      <c r="GWI31" s="62"/>
      <c r="GWJ31" s="62"/>
      <c r="GWK31" s="62"/>
      <c r="GWL31" s="62"/>
      <c r="GWM31" s="62"/>
      <c r="GWN31" s="62"/>
      <c r="GWO31" s="62"/>
      <c r="GWP31" s="62"/>
      <c r="GWQ31" s="62"/>
      <c r="GWR31" s="62"/>
      <c r="GWS31" s="62"/>
      <c r="GWT31" s="62"/>
      <c r="GWU31" s="62"/>
      <c r="GWV31" s="62"/>
      <c r="GWW31" s="62"/>
      <c r="GWX31" s="62"/>
      <c r="GWY31" s="62"/>
      <c r="GWZ31" s="62"/>
      <c r="GXA31" s="62"/>
      <c r="GXB31" s="62"/>
      <c r="GXC31" s="62"/>
      <c r="GXD31" s="62"/>
      <c r="GXE31" s="62"/>
      <c r="GXF31" s="62"/>
      <c r="GXG31" s="62"/>
      <c r="GXH31" s="62"/>
      <c r="GXI31" s="62"/>
      <c r="GXJ31" s="62"/>
      <c r="GXK31" s="62"/>
      <c r="GXL31" s="62"/>
      <c r="GXM31" s="62"/>
      <c r="GXN31" s="62"/>
      <c r="GXO31" s="62"/>
      <c r="GXP31" s="62"/>
      <c r="GXQ31" s="62"/>
      <c r="GXR31" s="62"/>
      <c r="GXS31" s="62"/>
      <c r="GXT31" s="62"/>
      <c r="GXU31" s="62"/>
      <c r="GXV31" s="62"/>
      <c r="GXW31" s="62"/>
      <c r="GXX31" s="62"/>
      <c r="GXY31" s="62"/>
      <c r="GXZ31" s="62"/>
      <c r="GYA31" s="62"/>
      <c r="GYB31" s="62"/>
      <c r="GYC31" s="62"/>
      <c r="GYD31" s="62"/>
      <c r="GYE31" s="62"/>
      <c r="GYF31" s="62"/>
      <c r="GYG31" s="62"/>
      <c r="GYH31" s="62"/>
      <c r="GYI31" s="62"/>
      <c r="GYJ31" s="62"/>
      <c r="GYK31" s="62"/>
      <c r="GYL31" s="62"/>
      <c r="GYM31" s="62"/>
      <c r="GYN31" s="62"/>
      <c r="GYO31" s="62"/>
      <c r="GYP31" s="62"/>
      <c r="GYQ31" s="62"/>
      <c r="GYR31" s="62"/>
      <c r="GYS31" s="62"/>
      <c r="GYT31" s="62"/>
      <c r="GYU31" s="62"/>
      <c r="GYV31" s="62"/>
      <c r="GYW31" s="62"/>
      <c r="GYX31" s="62"/>
      <c r="GYY31" s="62"/>
      <c r="GYZ31" s="62"/>
      <c r="GZA31" s="62"/>
      <c r="GZB31" s="62"/>
      <c r="GZC31" s="62"/>
      <c r="GZD31" s="62"/>
      <c r="GZE31" s="62"/>
      <c r="GZF31" s="62"/>
      <c r="GZG31" s="62"/>
      <c r="GZH31" s="62"/>
      <c r="GZI31" s="62"/>
      <c r="GZJ31" s="62"/>
      <c r="GZK31" s="62"/>
      <c r="GZL31" s="62"/>
      <c r="GZM31" s="62"/>
      <c r="GZN31" s="62"/>
      <c r="GZO31" s="62"/>
      <c r="GZP31" s="62"/>
      <c r="GZQ31" s="62"/>
      <c r="GZR31" s="62"/>
      <c r="GZS31" s="62"/>
      <c r="GZT31" s="62"/>
      <c r="GZU31" s="62"/>
      <c r="GZV31" s="62"/>
      <c r="GZW31" s="62"/>
      <c r="GZX31" s="62"/>
      <c r="GZY31" s="62"/>
      <c r="GZZ31" s="62"/>
      <c r="HAA31" s="62"/>
      <c r="HAB31" s="62"/>
      <c r="HAC31" s="62"/>
      <c r="HAD31" s="62"/>
      <c r="HAE31" s="62"/>
      <c r="HAF31" s="62"/>
      <c r="HAG31" s="62"/>
      <c r="HAH31" s="62"/>
      <c r="HAI31" s="62"/>
      <c r="HAJ31" s="62"/>
      <c r="HAK31" s="62"/>
      <c r="HAL31" s="62"/>
      <c r="HAM31" s="62"/>
      <c r="HAN31" s="62"/>
      <c r="HAO31" s="62"/>
      <c r="HAP31" s="62"/>
      <c r="HAQ31" s="62"/>
      <c r="HAR31" s="62"/>
      <c r="HAS31" s="62"/>
      <c r="HAT31" s="62"/>
      <c r="HAU31" s="62"/>
      <c r="HAV31" s="62"/>
      <c r="HAW31" s="62"/>
      <c r="HAX31" s="62"/>
      <c r="HAY31" s="62"/>
      <c r="HAZ31" s="62"/>
      <c r="HBA31" s="62"/>
      <c r="HBB31" s="62"/>
      <c r="HBC31" s="62"/>
      <c r="HBD31" s="62"/>
      <c r="HBE31" s="62"/>
      <c r="HBF31" s="62"/>
      <c r="HBG31" s="62"/>
      <c r="HBH31" s="62"/>
      <c r="HBI31" s="62"/>
      <c r="HBJ31" s="62"/>
      <c r="HBK31" s="62"/>
      <c r="HBL31" s="62"/>
      <c r="HBM31" s="62"/>
      <c r="HBN31" s="62"/>
      <c r="HBO31" s="62"/>
      <c r="HBP31" s="62"/>
      <c r="HBQ31" s="62"/>
      <c r="HBR31" s="62"/>
      <c r="HBS31" s="62"/>
      <c r="HBT31" s="62"/>
      <c r="HBU31" s="62"/>
      <c r="HBV31" s="62"/>
      <c r="HBW31" s="62"/>
      <c r="HBX31" s="62"/>
      <c r="HBY31" s="62"/>
      <c r="HBZ31" s="62"/>
      <c r="HCA31" s="62"/>
      <c r="HCB31" s="62"/>
      <c r="HCC31" s="62"/>
      <c r="HCD31" s="62"/>
      <c r="HCE31" s="62"/>
      <c r="HCF31" s="62"/>
      <c r="HCG31" s="62"/>
      <c r="HCH31" s="62"/>
      <c r="HCI31" s="62"/>
      <c r="HCJ31" s="62"/>
      <c r="HCK31" s="62"/>
      <c r="HCL31" s="62"/>
      <c r="HCM31" s="62"/>
      <c r="HCN31" s="62"/>
      <c r="HCO31" s="62"/>
      <c r="HCP31" s="62"/>
      <c r="HCQ31" s="62"/>
      <c r="HCR31" s="62"/>
      <c r="HCS31" s="62"/>
      <c r="HCT31" s="62"/>
      <c r="HCU31" s="62"/>
      <c r="HCV31" s="62"/>
      <c r="HCW31" s="62"/>
      <c r="HCX31" s="62"/>
      <c r="HCY31" s="62"/>
      <c r="HCZ31" s="62"/>
      <c r="HDA31" s="62"/>
      <c r="HDB31" s="62"/>
      <c r="HDC31" s="62"/>
      <c r="HDD31" s="62"/>
      <c r="HDE31" s="62"/>
      <c r="HDF31" s="62"/>
      <c r="HDG31" s="62"/>
      <c r="HDH31" s="62"/>
      <c r="HDI31" s="62"/>
      <c r="HDJ31" s="62"/>
      <c r="HDK31" s="62"/>
      <c r="HDL31" s="62"/>
      <c r="HDM31" s="62"/>
      <c r="HDN31" s="62"/>
      <c r="HDO31" s="62"/>
      <c r="HDP31" s="62"/>
      <c r="HDQ31" s="62"/>
      <c r="HDR31" s="62"/>
      <c r="HDS31" s="62"/>
      <c r="HDT31" s="62"/>
      <c r="HDU31" s="62"/>
      <c r="HDV31" s="62"/>
      <c r="HDW31" s="62"/>
      <c r="HDX31" s="62"/>
      <c r="HDY31" s="62"/>
      <c r="HDZ31" s="62"/>
      <c r="HEA31" s="62"/>
      <c r="HEB31" s="62"/>
      <c r="HEC31" s="62"/>
      <c r="HED31" s="62"/>
      <c r="HEE31" s="62"/>
      <c r="HEF31" s="62"/>
      <c r="HEG31" s="62"/>
      <c r="HEH31" s="62"/>
      <c r="HEI31" s="62"/>
      <c r="HEJ31" s="62"/>
      <c r="HEK31" s="62"/>
      <c r="HEL31" s="62"/>
      <c r="HEM31" s="62"/>
      <c r="HEN31" s="62"/>
      <c r="HEO31" s="62"/>
      <c r="HEP31" s="62"/>
      <c r="HEQ31" s="62"/>
      <c r="HER31" s="62"/>
      <c r="HES31" s="62"/>
      <c r="HET31" s="62"/>
      <c r="HEU31" s="62"/>
      <c r="HEV31" s="62"/>
      <c r="HEW31" s="62"/>
      <c r="HEX31" s="62"/>
      <c r="HEY31" s="62"/>
      <c r="HEZ31" s="62"/>
      <c r="HFA31" s="62"/>
      <c r="HFB31" s="62"/>
      <c r="HFC31" s="62"/>
      <c r="HFD31" s="62"/>
      <c r="HFE31" s="62"/>
      <c r="HFF31" s="62"/>
      <c r="HFG31" s="62"/>
      <c r="HFH31" s="62"/>
      <c r="HFI31" s="62"/>
      <c r="HFJ31" s="62"/>
      <c r="HFK31" s="62"/>
      <c r="HFL31" s="62"/>
      <c r="HFM31" s="62"/>
      <c r="HFN31" s="62"/>
      <c r="HFO31" s="62"/>
      <c r="HFP31" s="62"/>
      <c r="HFQ31" s="62"/>
      <c r="HFR31" s="62"/>
      <c r="HFS31" s="62"/>
      <c r="HFT31" s="62"/>
      <c r="HFU31" s="62"/>
      <c r="HFV31" s="62"/>
      <c r="HFW31" s="62"/>
      <c r="HFX31" s="62"/>
      <c r="HFY31" s="62"/>
      <c r="HFZ31" s="62"/>
      <c r="HGA31" s="62"/>
      <c r="HGB31" s="62"/>
      <c r="HGC31" s="62"/>
      <c r="HGD31" s="62"/>
      <c r="HGE31" s="62"/>
      <c r="HGF31" s="62"/>
      <c r="HGG31" s="62"/>
      <c r="HGH31" s="62"/>
      <c r="HGI31" s="62"/>
      <c r="HGJ31" s="62"/>
      <c r="HGK31" s="62"/>
      <c r="HGL31" s="62"/>
      <c r="HGM31" s="62"/>
      <c r="HGN31" s="62"/>
      <c r="HGO31" s="62"/>
      <c r="HGP31" s="62"/>
      <c r="HGQ31" s="62"/>
      <c r="HGR31" s="62"/>
      <c r="HGS31" s="62"/>
      <c r="HGT31" s="62"/>
      <c r="HGU31" s="62"/>
      <c r="HGV31" s="62"/>
      <c r="HGW31" s="62"/>
      <c r="HGX31" s="62"/>
      <c r="HGY31" s="62"/>
      <c r="HGZ31" s="62"/>
      <c r="HHA31" s="62"/>
      <c r="HHB31" s="62"/>
      <c r="HHC31" s="62"/>
      <c r="HHD31" s="62"/>
      <c r="HHE31" s="62"/>
      <c r="HHF31" s="62"/>
      <c r="HHG31" s="62"/>
      <c r="HHH31" s="62"/>
      <c r="HHI31" s="62"/>
      <c r="HHJ31" s="62"/>
      <c r="HHK31" s="62"/>
      <c r="HHL31" s="62"/>
      <c r="HHM31" s="62"/>
      <c r="HHN31" s="62"/>
      <c r="HHO31" s="62"/>
      <c r="HHP31" s="62"/>
      <c r="HHQ31" s="62"/>
      <c r="HHR31" s="62"/>
      <c r="HHS31" s="62"/>
      <c r="HHT31" s="62"/>
      <c r="HHU31" s="62"/>
      <c r="HHV31" s="62"/>
      <c r="HHW31" s="62"/>
      <c r="HHX31" s="62"/>
      <c r="HHY31" s="62"/>
      <c r="HHZ31" s="62"/>
      <c r="HIA31" s="62"/>
      <c r="HIB31" s="62"/>
      <c r="HIC31" s="62"/>
      <c r="HID31" s="62"/>
      <c r="HIE31" s="62"/>
      <c r="HIF31" s="62"/>
      <c r="HIG31" s="62"/>
      <c r="HIH31" s="62"/>
      <c r="HII31" s="62"/>
      <c r="HIJ31" s="62"/>
      <c r="HIK31" s="62"/>
      <c r="HIL31" s="62"/>
      <c r="HIM31" s="62"/>
      <c r="HIN31" s="62"/>
      <c r="HIO31" s="62"/>
      <c r="HIP31" s="62"/>
      <c r="HIQ31" s="62"/>
      <c r="HIR31" s="62"/>
      <c r="HIS31" s="62"/>
      <c r="HIT31" s="62"/>
      <c r="HIU31" s="62"/>
      <c r="HIV31" s="62"/>
      <c r="HIW31" s="62"/>
      <c r="HIX31" s="62"/>
      <c r="HIY31" s="62"/>
      <c r="HIZ31" s="62"/>
      <c r="HJA31" s="62"/>
      <c r="HJB31" s="62"/>
      <c r="HJC31" s="62"/>
      <c r="HJD31" s="62"/>
      <c r="HJE31" s="62"/>
      <c r="HJF31" s="62"/>
      <c r="HJG31" s="62"/>
      <c r="HJH31" s="62"/>
      <c r="HJI31" s="62"/>
      <c r="HJJ31" s="62"/>
      <c r="HJK31" s="62"/>
      <c r="HJL31" s="62"/>
      <c r="HJM31" s="62"/>
      <c r="HJN31" s="62"/>
      <c r="HJO31" s="62"/>
      <c r="HJP31" s="62"/>
      <c r="HJQ31" s="62"/>
      <c r="HJR31" s="62"/>
      <c r="HJS31" s="62"/>
      <c r="HJT31" s="62"/>
      <c r="HJU31" s="62"/>
      <c r="HJV31" s="62"/>
      <c r="HJW31" s="62"/>
      <c r="HJX31" s="62"/>
      <c r="HJY31" s="62"/>
      <c r="HJZ31" s="62"/>
      <c r="HKA31" s="62"/>
      <c r="HKB31" s="62"/>
      <c r="HKC31" s="62"/>
      <c r="HKD31" s="62"/>
      <c r="HKE31" s="62"/>
      <c r="HKF31" s="62"/>
      <c r="HKG31" s="62"/>
      <c r="HKH31" s="62"/>
      <c r="HKI31" s="62"/>
      <c r="HKJ31" s="62"/>
      <c r="HKK31" s="62"/>
      <c r="HKL31" s="62"/>
      <c r="HKM31" s="62"/>
      <c r="HKN31" s="62"/>
      <c r="HKO31" s="62"/>
      <c r="HKP31" s="62"/>
      <c r="HKQ31" s="62"/>
      <c r="HKR31" s="62"/>
      <c r="HKS31" s="62"/>
      <c r="HKT31" s="62"/>
      <c r="HKU31" s="62"/>
      <c r="HKV31" s="62"/>
      <c r="HKW31" s="62"/>
      <c r="HKX31" s="62"/>
      <c r="HKY31" s="62"/>
      <c r="HKZ31" s="62"/>
      <c r="HLA31" s="62"/>
      <c r="HLB31" s="62"/>
      <c r="HLC31" s="62"/>
      <c r="HLD31" s="62"/>
      <c r="HLE31" s="62"/>
      <c r="HLF31" s="62"/>
      <c r="HLG31" s="62"/>
      <c r="HLH31" s="62"/>
      <c r="HLI31" s="62"/>
      <c r="HLJ31" s="62"/>
      <c r="HLK31" s="62"/>
      <c r="HLL31" s="62"/>
      <c r="HLM31" s="62"/>
      <c r="HLN31" s="62"/>
      <c r="HLO31" s="62"/>
      <c r="HLP31" s="62"/>
      <c r="HLQ31" s="62"/>
      <c r="HLR31" s="62"/>
      <c r="HLS31" s="62"/>
      <c r="HLT31" s="62"/>
      <c r="HLU31" s="62"/>
      <c r="HLV31" s="62"/>
      <c r="HLW31" s="62"/>
      <c r="HLX31" s="62"/>
      <c r="HLY31" s="62"/>
      <c r="HLZ31" s="62"/>
      <c r="HMA31" s="62"/>
      <c r="HMB31" s="62"/>
      <c r="HMC31" s="62"/>
      <c r="HMD31" s="62"/>
      <c r="HME31" s="62"/>
      <c r="HMF31" s="62"/>
      <c r="HMG31" s="62"/>
      <c r="HMH31" s="62"/>
      <c r="HMI31" s="62"/>
      <c r="HMJ31" s="62"/>
      <c r="HMK31" s="62"/>
      <c r="HML31" s="62"/>
      <c r="HMM31" s="62"/>
      <c r="HMN31" s="62"/>
      <c r="HMO31" s="62"/>
      <c r="HMP31" s="62"/>
      <c r="HMQ31" s="62"/>
      <c r="HMR31" s="62"/>
      <c r="HMS31" s="62"/>
      <c r="HMT31" s="62"/>
      <c r="HMU31" s="62"/>
      <c r="HMV31" s="62"/>
      <c r="HMW31" s="62"/>
      <c r="HMX31" s="62"/>
      <c r="HMY31" s="62"/>
      <c r="HMZ31" s="62"/>
      <c r="HNA31" s="62"/>
      <c r="HNB31" s="62"/>
      <c r="HNC31" s="62"/>
      <c r="HND31" s="62"/>
      <c r="HNE31" s="62"/>
      <c r="HNF31" s="62"/>
      <c r="HNG31" s="62"/>
      <c r="HNH31" s="62"/>
      <c r="HNI31" s="62"/>
      <c r="HNJ31" s="62"/>
      <c r="HNK31" s="62"/>
      <c r="HNL31" s="62"/>
      <c r="HNM31" s="62"/>
      <c r="HNN31" s="62"/>
      <c r="HNO31" s="62"/>
      <c r="HNP31" s="62"/>
      <c r="HNQ31" s="62"/>
      <c r="HNR31" s="62"/>
      <c r="HNS31" s="62"/>
      <c r="HNT31" s="62"/>
      <c r="HNU31" s="62"/>
      <c r="HNV31" s="62"/>
      <c r="HNW31" s="62"/>
      <c r="HNX31" s="62"/>
      <c r="HNY31" s="62"/>
      <c r="HNZ31" s="62"/>
      <c r="HOA31" s="62"/>
      <c r="HOB31" s="62"/>
      <c r="HOC31" s="62"/>
      <c r="HOD31" s="62"/>
      <c r="HOE31" s="62"/>
      <c r="HOF31" s="62"/>
      <c r="HOG31" s="62"/>
      <c r="HOH31" s="62"/>
      <c r="HOI31" s="62"/>
      <c r="HOJ31" s="62"/>
      <c r="HOK31" s="62"/>
      <c r="HOL31" s="62"/>
      <c r="HOM31" s="62"/>
      <c r="HON31" s="62"/>
      <c r="HOO31" s="62"/>
      <c r="HOP31" s="62"/>
      <c r="HOQ31" s="62"/>
      <c r="HOR31" s="62"/>
      <c r="HOS31" s="62"/>
      <c r="HOT31" s="62"/>
      <c r="HOU31" s="62"/>
      <c r="HOV31" s="62"/>
      <c r="HOW31" s="62"/>
      <c r="HOX31" s="62"/>
      <c r="HOY31" s="62"/>
      <c r="HOZ31" s="62"/>
      <c r="HPA31" s="62"/>
      <c r="HPB31" s="62"/>
      <c r="HPC31" s="62"/>
      <c r="HPD31" s="62"/>
      <c r="HPE31" s="62"/>
      <c r="HPF31" s="62"/>
      <c r="HPG31" s="62"/>
      <c r="HPH31" s="62"/>
      <c r="HPI31" s="62"/>
      <c r="HPJ31" s="62"/>
      <c r="HPK31" s="62"/>
      <c r="HPL31" s="62"/>
      <c r="HPM31" s="62"/>
      <c r="HPN31" s="62"/>
      <c r="HPO31" s="62"/>
      <c r="HPP31" s="62"/>
      <c r="HPQ31" s="62"/>
      <c r="HPR31" s="62"/>
      <c r="HPS31" s="62"/>
      <c r="HPT31" s="62"/>
      <c r="HPU31" s="62"/>
      <c r="HPV31" s="62"/>
      <c r="HPW31" s="62"/>
      <c r="HPX31" s="62"/>
      <c r="HPY31" s="62"/>
      <c r="HPZ31" s="62"/>
      <c r="HQA31" s="62"/>
      <c r="HQB31" s="62"/>
      <c r="HQC31" s="62"/>
      <c r="HQD31" s="62"/>
      <c r="HQE31" s="62"/>
      <c r="HQF31" s="62"/>
      <c r="HQG31" s="62"/>
      <c r="HQH31" s="62"/>
      <c r="HQI31" s="62"/>
      <c r="HQJ31" s="62"/>
      <c r="HQK31" s="62"/>
      <c r="HQL31" s="62"/>
      <c r="HQM31" s="62"/>
      <c r="HQN31" s="62"/>
      <c r="HQO31" s="62"/>
      <c r="HQP31" s="62"/>
      <c r="HQQ31" s="62"/>
      <c r="HQR31" s="62"/>
      <c r="HQS31" s="62"/>
      <c r="HQT31" s="62"/>
      <c r="HQU31" s="62"/>
      <c r="HQV31" s="62"/>
      <c r="HQW31" s="62"/>
      <c r="HQX31" s="62"/>
      <c r="HQY31" s="62"/>
      <c r="HQZ31" s="62"/>
      <c r="HRA31" s="62"/>
      <c r="HRB31" s="62"/>
      <c r="HRC31" s="62"/>
      <c r="HRD31" s="62"/>
      <c r="HRE31" s="62"/>
      <c r="HRF31" s="62"/>
      <c r="HRG31" s="62"/>
      <c r="HRH31" s="62"/>
      <c r="HRI31" s="62"/>
      <c r="HRJ31" s="62"/>
      <c r="HRK31" s="62"/>
      <c r="HRL31" s="62"/>
      <c r="HRM31" s="62"/>
      <c r="HRN31" s="62"/>
      <c r="HRO31" s="62"/>
      <c r="HRP31" s="62"/>
      <c r="HRQ31" s="62"/>
      <c r="HRR31" s="62"/>
      <c r="HRS31" s="62"/>
      <c r="HRT31" s="62"/>
      <c r="HRU31" s="62"/>
      <c r="HRV31" s="62"/>
      <c r="HRW31" s="62"/>
      <c r="HRX31" s="62"/>
      <c r="HRY31" s="62"/>
      <c r="HRZ31" s="62"/>
      <c r="HSA31" s="62"/>
      <c r="HSB31" s="62"/>
      <c r="HSC31" s="62"/>
      <c r="HSD31" s="62"/>
      <c r="HSE31" s="62"/>
      <c r="HSF31" s="62"/>
      <c r="HSG31" s="62"/>
      <c r="HSH31" s="62"/>
      <c r="HSI31" s="62"/>
      <c r="HSJ31" s="62"/>
      <c r="HSK31" s="62"/>
      <c r="HSL31" s="62"/>
      <c r="HSM31" s="62"/>
      <c r="HSN31" s="62"/>
      <c r="HSO31" s="62"/>
      <c r="HSP31" s="62"/>
      <c r="HSQ31" s="62"/>
      <c r="HSR31" s="62"/>
      <c r="HSS31" s="62"/>
      <c r="HST31" s="62"/>
      <c r="HSU31" s="62"/>
      <c r="HSV31" s="62"/>
      <c r="HSW31" s="62"/>
      <c r="HSX31" s="62"/>
      <c r="HSY31" s="62"/>
      <c r="HSZ31" s="62"/>
      <c r="HTA31" s="62"/>
      <c r="HTB31" s="62"/>
      <c r="HTC31" s="62"/>
      <c r="HTD31" s="62"/>
      <c r="HTE31" s="62"/>
      <c r="HTF31" s="62"/>
      <c r="HTG31" s="62"/>
      <c r="HTH31" s="62"/>
      <c r="HTI31" s="62"/>
      <c r="HTJ31" s="62"/>
      <c r="HTK31" s="62"/>
      <c r="HTL31" s="62"/>
      <c r="HTM31" s="62"/>
      <c r="HTN31" s="62"/>
      <c r="HTO31" s="62"/>
      <c r="HTP31" s="62"/>
      <c r="HTQ31" s="62"/>
      <c r="HTR31" s="62"/>
      <c r="HTS31" s="62"/>
      <c r="HTT31" s="62"/>
      <c r="HTU31" s="62"/>
      <c r="HTV31" s="62"/>
      <c r="HTW31" s="62"/>
      <c r="HTX31" s="62"/>
      <c r="HTY31" s="62"/>
      <c r="HTZ31" s="62"/>
      <c r="HUA31" s="62"/>
      <c r="HUB31" s="62"/>
      <c r="HUC31" s="62"/>
      <c r="HUD31" s="62"/>
      <c r="HUE31" s="62"/>
      <c r="HUF31" s="62"/>
      <c r="HUG31" s="62"/>
      <c r="HUH31" s="62"/>
      <c r="HUI31" s="62"/>
      <c r="HUJ31" s="62"/>
      <c r="HUK31" s="62"/>
      <c r="HUL31" s="62"/>
      <c r="HUM31" s="62"/>
      <c r="HUN31" s="62"/>
      <c r="HUO31" s="62"/>
      <c r="HUP31" s="62"/>
      <c r="HUQ31" s="62"/>
      <c r="HUR31" s="62"/>
      <c r="HUS31" s="62"/>
      <c r="HUT31" s="62"/>
      <c r="HUU31" s="62"/>
      <c r="HUV31" s="62"/>
      <c r="HUW31" s="62"/>
      <c r="HUX31" s="62"/>
      <c r="HUY31" s="62"/>
      <c r="HUZ31" s="62"/>
      <c r="HVA31" s="62"/>
      <c r="HVB31" s="62"/>
      <c r="HVC31" s="62"/>
      <c r="HVD31" s="62"/>
      <c r="HVE31" s="62"/>
      <c r="HVF31" s="62"/>
      <c r="HVG31" s="62"/>
      <c r="HVH31" s="62"/>
      <c r="HVI31" s="62"/>
      <c r="HVJ31" s="62"/>
      <c r="HVK31" s="62"/>
      <c r="HVL31" s="62"/>
      <c r="HVM31" s="62"/>
      <c r="HVN31" s="62"/>
      <c r="HVO31" s="62"/>
      <c r="HVP31" s="62"/>
      <c r="HVQ31" s="62"/>
      <c r="HVR31" s="62"/>
      <c r="HVS31" s="62"/>
      <c r="HVT31" s="62"/>
      <c r="HVU31" s="62"/>
      <c r="HVV31" s="62"/>
      <c r="HVW31" s="62"/>
      <c r="HVX31" s="62"/>
      <c r="HVY31" s="62"/>
      <c r="HVZ31" s="62"/>
      <c r="HWA31" s="62"/>
      <c r="HWB31" s="62"/>
      <c r="HWC31" s="62"/>
      <c r="HWD31" s="62"/>
      <c r="HWE31" s="62"/>
      <c r="HWF31" s="62"/>
      <c r="HWG31" s="62"/>
      <c r="HWH31" s="62"/>
      <c r="HWI31" s="62"/>
      <c r="HWJ31" s="62"/>
      <c r="HWK31" s="62"/>
      <c r="HWL31" s="62"/>
      <c r="HWM31" s="62"/>
      <c r="HWN31" s="62"/>
      <c r="HWO31" s="62"/>
      <c r="HWP31" s="62"/>
      <c r="HWQ31" s="62"/>
      <c r="HWR31" s="62"/>
      <c r="HWS31" s="62"/>
      <c r="HWT31" s="62"/>
      <c r="HWU31" s="62"/>
      <c r="HWV31" s="62"/>
      <c r="HWW31" s="62"/>
      <c r="HWX31" s="62"/>
      <c r="HWY31" s="62"/>
      <c r="HWZ31" s="62"/>
      <c r="HXA31" s="62"/>
      <c r="HXB31" s="62"/>
      <c r="HXC31" s="62"/>
      <c r="HXD31" s="62"/>
      <c r="HXE31" s="62"/>
      <c r="HXF31" s="62"/>
      <c r="HXG31" s="62"/>
      <c r="HXH31" s="62"/>
      <c r="HXI31" s="62"/>
      <c r="HXJ31" s="62"/>
      <c r="HXK31" s="62"/>
      <c r="HXL31" s="62"/>
      <c r="HXM31" s="62"/>
      <c r="HXN31" s="62"/>
      <c r="HXO31" s="62"/>
      <c r="HXP31" s="62"/>
      <c r="HXQ31" s="62"/>
      <c r="HXR31" s="62"/>
      <c r="HXS31" s="62"/>
      <c r="HXT31" s="62"/>
      <c r="HXU31" s="62"/>
      <c r="HXV31" s="62"/>
      <c r="HXW31" s="62"/>
      <c r="HXX31" s="62"/>
      <c r="HXY31" s="62"/>
      <c r="HXZ31" s="62"/>
      <c r="HYA31" s="62"/>
      <c r="HYB31" s="62"/>
      <c r="HYC31" s="62"/>
      <c r="HYD31" s="62"/>
      <c r="HYE31" s="62"/>
      <c r="HYF31" s="62"/>
      <c r="HYG31" s="62"/>
      <c r="HYH31" s="62"/>
      <c r="HYI31" s="62"/>
      <c r="HYJ31" s="62"/>
      <c r="HYK31" s="62"/>
      <c r="HYL31" s="62"/>
      <c r="HYM31" s="62"/>
      <c r="HYN31" s="62"/>
      <c r="HYO31" s="62"/>
      <c r="HYP31" s="62"/>
      <c r="HYQ31" s="62"/>
      <c r="HYR31" s="62"/>
      <c r="HYS31" s="62"/>
      <c r="HYT31" s="62"/>
      <c r="HYU31" s="62"/>
      <c r="HYV31" s="62"/>
      <c r="HYW31" s="62"/>
      <c r="HYX31" s="62"/>
      <c r="HYY31" s="62"/>
      <c r="HYZ31" s="62"/>
      <c r="HZA31" s="62"/>
      <c r="HZB31" s="62"/>
      <c r="HZC31" s="62"/>
      <c r="HZD31" s="62"/>
      <c r="HZE31" s="62"/>
      <c r="HZF31" s="62"/>
      <c r="HZG31" s="62"/>
      <c r="HZH31" s="62"/>
      <c r="HZI31" s="62"/>
      <c r="HZJ31" s="62"/>
      <c r="HZK31" s="62"/>
      <c r="HZL31" s="62"/>
      <c r="HZM31" s="62"/>
      <c r="HZN31" s="62"/>
      <c r="HZO31" s="62"/>
      <c r="HZP31" s="62"/>
      <c r="HZQ31" s="62"/>
      <c r="HZR31" s="62"/>
      <c r="HZS31" s="62"/>
      <c r="HZT31" s="62"/>
      <c r="HZU31" s="62"/>
      <c r="HZV31" s="62"/>
      <c r="HZW31" s="62"/>
      <c r="HZX31" s="62"/>
      <c r="HZY31" s="62"/>
      <c r="HZZ31" s="62"/>
      <c r="IAA31" s="62"/>
      <c r="IAB31" s="62"/>
      <c r="IAC31" s="62"/>
      <c r="IAD31" s="62"/>
      <c r="IAE31" s="62"/>
      <c r="IAF31" s="62"/>
      <c r="IAG31" s="62"/>
      <c r="IAH31" s="62"/>
      <c r="IAI31" s="62"/>
      <c r="IAJ31" s="62"/>
      <c r="IAK31" s="62"/>
      <c r="IAL31" s="62"/>
      <c r="IAM31" s="62"/>
      <c r="IAN31" s="62"/>
      <c r="IAO31" s="62"/>
      <c r="IAP31" s="62"/>
      <c r="IAQ31" s="62"/>
      <c r="IAR31" s="62"/>
      <c r="IAS31" s="62"/>
      <c r="IAT31" s="62"/>
      <c r="IAU31" s="62"/>
      <c r="IAV31" s="62"/>
      <c r="IAW31" s="62"/>
      <c r="IAX31" s="62"/>
      <c r="IAY31" s="62"/>
      <c r="IAZ31" s="62"/>
      <c r="IBA31" s="62"/>
      <c r="IBB31" s="62"/>
      <c r="IBC31" s="62"/>
      <c r="IBD31" s="62"/>
      <c r="IBE31" s="62"/>
      <c r="IBF31" s="62"/>
      <c r="IBG31" s="62"/>
      <c r="IBH31" s="62"/>
      <c r="IBI31" s="62"/>
      <c r="IBJ31" s="62"/>
      <c r="IBK31" s="62"/>
      <c r="IBL31" s="62"/>
      <c r="IBM31" s="62"/>
      <c r="IBN31" s="62"/>
      <c r="IBO31" s="62"/>
      <c r="IBP31" s="62"/>
      <c r="IBQ31" s="62"/>
      <c r="IBR31" s="62"/>
      <c r="IBS31" s="62"/>
      <c r="IBT31" s="62"/>
      <c r="IBU31" s="62"/>
      <c r="IBV31" s="62"/>
      <c r="IBW31" s="62"/>
      <c r="IBX31" s="62"/>
      <c r="IBY31" s="62"/>
      <c r="IBZ31" s="62"/>
      <c r="ICA31" s="62"/>
      <c r="ICB31" s="62"/>
      <c r="ICC31" s="62"/>
      <c r="ICD31" s="62"/>
      <c r="ICE31" s="62"/>
      <c r="ICF31" s="62"/>
      <c r="ICG31" s="62"/>
      <c r="ICH31" s="62"/>
      <c r="ICI31" s="62"/>
      <c r="ICJ31" s="62"/>
      <c r="ICK31" s="62"/>
      <c r="ICL31" s="62"/>
      <c r="ICM31" s="62"/>
      <c r="ICN31" s="62"/>
      <c r="ICO31" s="62"/>
      <c r="ICP31" s="62"/>
      <c r="ICQ31" s="62"/>
      <c r="ICR31" s="62"/>
      <c r="ICS31" s="62"/>
      <c r="ICT31" s="62"/>
      <c r="ICU31" s="62"/>
      <c r="ICV31" s="62"/>
      <c r="ICW31" s="62"/>
      <c r="ICX31" s="62"/>
      <c r="ICY31" s="62"/>
      <c r="ICZ31" s="62"/>
      <c r="IDA31" s="62"/>
      <c r="IDB31" s="62"/>
      <c r="IDC31" s="62"/>
      <c r="IDD31" s="62"/>
      <c r="IDE31" s="62"/>
      <c r="IDF31" s="62"/>
      <c r="IDG31" s="62"/>
      <c r="IDH31" s="62"/>
      <c r="IDI31" s="62"/>
      <c r="IDJ31" s="62"/>
      <c r="IDK31" s="62"/>
      <c r="IDL31" s="62"/>
      <c r="IDM31" s="62"/>
      <c r="IDN31" s="62"/>
      <c r="IDO31" s="62"/>
      <c r="IDP31" s="62"/>
      <c r="IDQ31" s="62"/>
      <c r="IDR31" s="62"/>
      <c r="IDS31" s="62"/>
      <c r="IDT31" s="62"/>
      <c r="IDU31" s="62"/>
      <c r="IDV31" s="62"/>
      <c r="IDW31" s="62"/>
      <c r="IDX31" s="62"/>
      <c r="IDY31" s="62"/>
      <c r="IDZ31" s="62"/>
      <c r="IEA31" s="62"/>
      <c r="IEB31" s="62"/>
      <c r="IEC31" s="62"/>
      <c r="IED31" s="62"/>
      <c r="IEE31" s="62"/>
      <c r="IEF31" s="62"/>
      <c r="IEG31" s="62"/>
      <c r="IEH31" s="62"/>
      <c r="IEI31" s="62"/>
      <c r="IEJ31" s="62"/>
      <c r="IEK31" s="62"/>
      <c r="IEL31" s="62"/>
      <c r="IEM31" s="62"/>
      <c r="IEN31" s="62"/>
      <c r="IEO31" s="62"/>
      <c r="IEP31" s="62"/>
      <c r="IEQ31" s="62"/>
      <c r="IER31" s="62"/>
      <c r="IES31" s="62"/>
      <c r="IET31" s="62"/>
      <c r="IEU31" s="62"/>
      <c r="IEV31" s="62"/>
      <c r="IEW31" s="62"/>
      <c r="IEX31" s="62"/>
      <c r="IEY31" s="62"/>
      <c r="IEZ31" s="62"/>
      <c r="IFA31" s="62"/>
      <c r="IFB31" s="62"/>
      <c r="IFC31" s="62"/>
      <c r="IFD31" s="62"/>
      <c r="IFE31" s="62"/>
      <c r="IFF31" s="62"/>
      <c r="IFG31" s="62"/>
      <c r="IFH31" s="62"/>
      <c r="IFI31" s="62"/>
      <c r="IFJ31" s="62"/>
      <c r="IFK31" s="62"/>
      <c r="IFL31" s="62"/>
      <c r="IFM31" s="62"/>
      <c r="IFN31" s="62"/>
      <c r="IFO31" s="62"/>
      <c r="IFP31" s="62"/>
      <c r="IFQ31" s="62"/>
      <c r="IFR31" s="62"/>
      <c r="IFS31" s="62"/>
      <c r="IFT31" s="62"/>
      <c r="IFU31" s="62"/>
      <c r="IFV31" s="62"/>
      <c r="IFW31" s="62"/>
      <c r="IFX31" s="62"/>
      <c r="IFY31" s="62"/>
      <c r="IFZ31" s="62"/>
      <c r="IGA31" s="62"/>
      <c r="IGB31" s="62"/>
      <c r="IGC31" s="62"/>
      <c r="IGD31" s="62"/>
      <c r="IGE31" s="62"/>
      <c r="IGF31" s="62"/>
      <c r="IGG31" s="62"/>
      <c r="IGH31" s="62"/>
      <c r="IGI31" s="62"/>
      <c r="IGJ31" s="62"/>
      <c r="IGK31" s="62"/>
      <c r="IGL31" s="62"/>
      <c r="IGM31" s="62"/>
      <c r="IGN31" s="62"/>
      <c r="IGO31" s="62"/>
      <c r="IGP31" s="62"/>
      <c r="IGQ31" s="62"/>
      <c r="IGR31" s="62"/>
      <c r="IGS31" s="62"/>
      <c r="IGT31" s="62"/>
      <c r="IGU31" s="62"/>
      <c r="IGV31" s="62"/>
      <c r="IGW31" s="62"/>
      <c r="IGX31" s="62"/>
      <c r="IGY31" s="62"/>
      <c r="IGZ31" s="62"/>
      <c r="IHA31" s="62"/>
      <c r="IHB31" s="62"/>
      <c r="IHC31" s="62"/>
      <c r="IHD31" s="62"/>
      <c r="IHE31" s="62"/>
      <c r="IHF31" s="62"/>
      <c r="IHG31" s="62"/>
      <c r="IHH31" s="62"/>
      <c r="IHI31" s="62"/>
      <c r="IHJ31" s="62"/>
      <c r="IHK31" s="62"/>
      <c r="IHL31" s="62"/>
      <c r="IHM31" s="62"/>
      <c r="IHN31" s="62"/>
      <c r="IHO31" s="62"/>
      <c r="IHP31" s="62"/>
      <c r="IHQ31" s="62"/>
      <c r="IHR31" s="62"/>
      <c r="IHS31" s="62"/>
      <c r="IHT31" s="62"/>
      <c r="IHU31" s="62"/>
      <c r="IHV31" s="62"/>
      <c r="IHW31" s="62"/>
      <c r="IHX31" s="62"/>
      <c r="IHY31" s="62"/>
      <c r="IHZ31" s="62"/>
      <c r="IIA31" s="62"/>
      <c r="IIB31" s="62"/>
      <c r="IIC31" s="62"/>
      <c r="IID31" s="62"/>
      <c r="IIE31" s="62"/>
      <c r="IIF31" s="62"/>
      <c r="IIG31" s="62"/>
      <c r="IIH31" s="62"/>
      <c r="III31" s="62"/>
      <c r="IIJ31" s="62"/>
      <c r="IIK31" s="62"/>
      <c r="IIL31" s="62"/>
      <c r="IIM31" s="62"/>
      <c r="IIN31" s="62"/>
      <c r="IIO31" s="62"/>
      <c r="IIP31" s="62"/>
      <c r="IIQ31" s="62"/>
      <c r="IIR31" s="62"/>
      <c r="IIS31" s="62"/>
      <c r="IIT31" s="62"/>
      <c r="IIU31" s="62"/>
      <c r="IIV31" s="62"/>
      <c r="IIW31" s="62"/>
      <c r="IIX31" s="62"/>
      <c r="IIY31" s="62"/>
      <c r="IIZ31" s="62"/>
      <c r="IJA31" s="62"/>
      <c r="IJB31" s="62"/>
      <c r="IJC31" s="62"/>
      <c r="IJD31" s="62"/>
      <c r="IJE31" s="62"/>
      <c r="IJF31" s="62"/>
      <c r="IJG31" s="62"/>
      <c r="IJH31" s="62"/>
      <c r="IJI31" s="62"/>
      <c r="IJJ31" s="62"/>
      <c r="IJK31" s="62"/>
      <c r="IJL31" s="62"/>
      <c r="IJM31" s="62"/>
      <c r="IJN31" s="62"/>
      <c r="IJO31" s="62"/>
      <c r="IJP31" s="62"/>
      <c r="IJQ31" s="62"/>
      <c r="IJR31" s="62"/>
      <c r="IJS31" s="62"/>
      <c r="IJT31" s="62"/>
      <c r="IJU31" s="62"/>
      <c r="IJV31" s="62"/>
      <c r="IJW31" s="62"/>
      <c r="IJX31" s="62"/>
      <c r="IJY31" s="62"/>
      <c r="IJZ31" s="62"/>
      <c r="IKA31" s="62"/>
      <c r="IKB31" s="62"/>
      <c r="IKC31" s="62"/>
      <c r="IKD31" s="62"/>
      <c r="IKE31" s="62"/>
      <c r="IKF31" s="62"/>
      <c r="IKG31" s="62"/>
      <c r="IKH31" s="62"/>
      <c r="IKI31" s="62"/>
      <c r="IKJ31" s="62"/>
      <c r="IKK31" s="62"/>
      <c r="IKL31" s="62"/>
      <c r="IKM31" s="62"/>
      <c r="IKN31" s="62"/>
      <c r="IKO31" s="62"/>
      <c r="IKP31" s="62"/>
      <c r="IKQ31" s="62"/>
      <c r="IKR31" s="62"/>
      <c r="IKS31" s="62"/>
      <c r="IKT31" s="62"/>
      <c r="IKU31" s="62"/>
      <c r="IKV31" s="62"/>
      <c r="IKW31" s="62"/>
      <c r="IKX31" s="62"/>
      <c r="IKY31" s="62"/>
      <c r="IKZ31" s="62"/>
      <c r="ILA31" s="62"/>
      <c r="ILB31" s="62"/>
      <c r="ILC31" s="62"/>
      <c r="ILD31" s="62"/>
      <c r="ILE31" s="62"/>
      <c r="ILF31" s="62"/>
      <c r="ILG31" s="62"/>
      <c r="ILH31" s="62"/>
      <c r="ILI31" s="62"/>
      <c r="ILJ31" s="62"/>
      <c r="ILK31" s="62"/>
      <c r="ILL31" s="62"/>
      <c r="ILM31" s="62"/>
      <c r="ILN31" s="62"/>
      <c r="ILO31" s="62"/>
      <c r="ILP31" s="62"/>
      <c r="ILQ31" s="62"/>
      <c r="ILR31" s="62"/>
      <c r="ILS31" s="62"/>
      <c r="ILT31" s="62"/>
      <c r="ILU31" s="62"/>
      <c r="ILV31" s="62"/>
      <c r="ILW31" s="62"/>
      <c r="ILX31" s="62"/>
      <c r="ILY31" s="62"/>
      <c r="ILZ31" s="62"/>
      <c r="IMA31" s="62"/>
      <c r="IMB31" s="62"/>
      <c r="IMC31" s="62"/>
      <c r="IMD31" s="62"/>
      <c r="IME31" s="62"/>
      <c r="IMF31" s="62"/>
      <c r="IMG31" s="62"/>
      <c r="IMH31" s="62"/>
      <c r="IMI31" s="62"/>
      <c r="IMJ31" s="62"/>
      <c r="IMK31" s="62"/>
      <c r="IML31" s="62"/>
      <c r="IMM31" s="62"/>
      <c r="IMN31" s="62"/>
      <c r="IMO31" s="62"/>
      <c r="IMP31" s="62"/>
      <c r="IMQ31" s="62"/>
      <c r="IMR31" s="62"/>
      <c r="IMS31" s="62"/>
      <c r="IMT31" s="62"/>
      <c r="IMU31" s="62"/>
      <c r="IMV31" s="62"/>
      <c r="IMW31" s="62"/>
      <c r="IMX31" s="62"/>
      <c r="IMY31" s="62"/>
      <c r="IMZ31" s="62"/>
      <c r="INA31" s="62"/>
      <c r="INB31" s="62"/>
      <c r="INC31" s="62"/>
      <c r="IND31" s="62"/>
      <c r="INE31" s="62"/>
      <c r="INF31" s="62"/>
      <c r="ING31" s="62"/>
      <c r="INH31" s="62"/>
      <c r="INI31" s="62"/>
      <c r="INJ31" s="62"/>
      <c r="INK31" s="62"/>
      <c r="INL31" s="62"/>
      <c r="INM31" s="62"/>
      <c r="INN31" s="62"/>
      <c r="INO31" s="62"/>
      <c r="INP31" s="62"/>
      <c r="INQ31" s="62"/>
      <c r="INR31" s="62"/>
      <c r="INS31" s="62"/>
      <c r="INT31" s="62"/>
      <c r="INU31" s="62"/>
      <c r="INV31" s="62"/>
      <c r="INW31" s="62"/>
      <c r="INX31" s="62"/>
      <c r="INY31" s="62"/>
      <c r="INZ31" s="62"/>
      <c r="IOA31" s="62"/>
      <c r="IOB31" s="62"/>
      <c r="IOC31" s="62"/>
      <c r="IOD31" s="62"/>
      <c r="IOE31" s="62"/>
      <c r="IOF31" s="62"/>
      <c r="IOG31" s="62"/>
      <c r="IOH31" s="62"/>
      <c r="IOI31" s="62"/>
      <c r="IOJ31" s="62"/>
      <c r="IOK31" s="62"/>
      <c r="IOL31" s="62"/>
      <c r="IOM31" s="62"/>
      <c r="ION31" s="62"/>
      <c r="IOO31" s="62"/>
      <c r="IOP31" s="62"/>
      <c r="IOQ31" s="62"/>
      <c r="IOR31" s="62"/>
      <c r="IOS31" s="62"/>
      <c r="IOT31" s="62"/>
      <c r="IOU31" s="62"/>
      <c r="IOV31" s="62"/>
      <c r="IOW31" s="62"/>
      <c r="IOX31" s="62"/>
      <c r="IOY31" s="62"/>
      <c r="IOZ31" s="62"/>
      <c r="IPA31" s="62"/>
      <c r="IPB31" s="62"/>
      <c r="IPC31" s="62"/>
      <c r="IPD31" s="62"/>
      <c r="IPE31" s="62"/>
      <c r="IPF31" s="62"/>
      <c r="IPG31" s="62"/>
      <c r="IPH31" s="62"/>
      <c r="IPI31" s="62"/>
      <c r="IPJ31" s="62"/>
      <c r="IPK31" s="62"/>
      <c r="IPL31" s="62"/>
      <c r="IPM31" s="62"/>
      <c r="IPN31" s="62"/>
      <c r="IPO31" s="62"/>
      <c r="IPP31" s="62"/>
      <c r="IPQ31" s="62"/>
      <c r="IPR31" s="62"/>
      <c r="IPS31" s="62"/>
      <c r="IPT31" s="62"/>
      <c r="IPU31" s="62"/>
      <c r="IPV31" s="62"/>
      <c r="IPW31" s="62"/>
      <c r="IPX31" s="62"/>
      <c r="IPY31" s="62"/>
      <c r="IPZ31" s="62"/>
      <c r="IQA31" s="62"/>
      <c r="IQB31" s="62"/>
      <c r="IQC31" s="62"/>
      <c r="IQD31" s="62"/>
      <c r="IQE31" s="62"/>
      <c r="IQF31" s="62"/>
      <c r="IQG31" s="62"/>
      <c r="IQH31" s="62"/>
      <c r="IQI31" s="62"/>
      <c r="IQJ31" s="62"/>
      <c r="IQK31" s="62"/>
      <c r="IQL31" s="62"/>
      <c r="IQM31" s="62"/>
      <c r="IQN31" s="62"/>
      <c r="IQO31" s="62"/>
      <c r="IQP31" s="62"/>
      <c r="IQQ31" s="62"/>
      <c r="IQR31" s="62"/>
      <c r="IQS31" s="62"/>
      <c r="IQT31" s="62"/>
      <c r="IQU31" s="62"/>
      <c r="IQV31" s="62"/>
      <c r="IQW31" s="62"/>
      <c r="IQX31" s="62"/>
      <c r="IQY31" s="62"/>
      <c r="IQZ31" s="62"/>
      <c r="IRA31" s="62"/>
      <c r="IRB31" s="62"/>
      <c r="IRC31" s="62"/>
      <c r="IRD31" s="62"/>
      <c r="IRE31" s="62"/>
      <c r="IRF31" s="62"/>
      <c r="IRG31" s="62"/>
      <c r="IRH31" s="62"/>
      <c r="IRI31" s="62"/>
      <c r="IRJ31" s="62"/>
      <c r="IRK31" s="62"/>
      <c r="IRL31" s="62"/>
      <c r="IRM31" s="62"/>
      <c r="IRN31" s="62"/>
      <c r="IRO31" s="62"/>
      <c r="IRP31" s="62"/>
      <c r="IRQ31" s="62"/>
      <c r="IRR31" s="62"/>
      <c r="IRS31" s="62"/>
      <c r="IRT31" s="62"/>
      <c r="IRU31" s="62"/>
      <c r="IRV31" s="62"/>
      <c r="IRW31" s="62"/>
      <c r="IRX31" s="62"/>
      <c r="IRY31" s="62"/>
      <c r="IRZ31" s="62"/>
      <c r="ISA31" s="62"/>
      <c r="ISB31" s="62"/>
      <c r="ISC31" s="62"/>
      <c r="ISD31" s="62"/>
      <c r="ISE31" s="62"/>
      <c r="ISF31" s="62"/>
      <c r="ISG31" s="62"/>
      <c r="ISH31" s="62"/>
      <c r="ISI31" s="62"/>
      <c r="ISJ31" s="62"/>
      <c r="ISK31" s="62"/>
      <c r="ISL31" s="62"/>
      <c r="ISM31" s="62"/>
      <c r="ISN31" s="62"/>
      <c r="ISO31" s="62"/>
      <c r="ISP31" s="62"/>
      <c r="ISQ31" s="62"/>
      <c r="ISR31" s="62"/>
      <c r="ISS31" s="62"/>
      <c r="IST31" s="62"/>
      <c r="ISU31" s="62"/>
      <c r="ISV31" s="62"/>
      <c r="ISW31" s="62"/>
      <c r="ISX31" s="62"/>
      <c r="ISY31" s="62"/>
      <c r="ISZ31" s="62"/>
      <c r="ITA31" s="62"/>
      <c r="ITB31" s="62"/>
      <c r="ITC31" s="62"/>
      <c r="ITD31" s="62"/>
      <c r="ITE31" s="62"/>
      <c r="ITF31" s="62"/>
      <c r="ITG31" s="62"/>
      <c r="ITH31" s="62"/>
      <c r="ITI31" s="62"/>
      <c r="ITJ31" s="62"/>
      <c r="ITK31" s="62"/>
      <c r="ITL31" s="62"/>
      <c r="ITM31" s="62"/>
      <c r="ITN31" s="62"/>
      <c r="ITO31" s="62"/>
      <c r="ITP31" s="62"/>
      <c r="ITQ31" s="62"/>
      <c r="ITR31" s="62"/>
      <c r="ITS31" s="62"/>
      <c r="ITT31" s="62"/>
      <c r="ITU31" s="62"/>
      <c r="ITV31" s="62"/>
      <c r="ITW31" s="62"/>
      <c r="ITX31" s="62"/>
      <c r="ITY31" s="62"/>
      <c r="ITZ31" s="62"/>
      <c r="IUA31" s="62"/>
      <c r="IUB31" s="62"/>
      <c r="IUC31" s="62"/>
      <c r="IUD31" s="62"/>
      <c r="IUE31" s="62"/>
      <c r="IUF31" s="62"/>
      <c r="IUG31" s="62"/>
      <c r="IUH31" s="62"/>
      <c r="IUI31" s="62"/>
      <c r="IUJ31" s="62"/>
      <c r="IUK31" s="62"/>
      <c r="IUL31" s="62"/>
      <c r="IUM31" s="62"/>
      <c r="IUN31" s="62"/>
      <c r="IUO31" s="62"/>
      <c r="IUP31" s="62"/>
      <c r="IUQ31" s="62"/>
      <c r="IUR31" s="62"/>
      <c r="IUS31" s="62"/>
      <c r="IUT31" s="62"/>
      <c r="IUU31" s="62"/>
      <c r="IUV31" s="62"/>
      <c r="IUW31" s="62"/>
      <c r="IUX31" s="62"/>
      <c r="IUY31" s="62"/>
      <c r="IUZ31" s="62"/>
      <c r="IVA31" s="62"/>
      <c r="IVB31" s="62"/>
      <c r="IVC31" s="62"/>
      <c r="IVD31" s="62"/>
      <c r="IVE31" s="62"/>
      <c r="IVF31" s="62"/>
      <c r="IVG31" s="62"/>
      <c r="IVH31" s="62"/>
      <c r="IVI31" s="62"/>
      <c r="IVJ31" s="62"/>
      <c r="IVK31" s="62"/>
      <c r="IVL31" s="62"/>
      <c r="IVM31" s="62"/>
      <c r="IVN31" s="62"/>
      <c r="IVO31" s="62"/>
      <c r="IVP31" s="62"/>
      <c r="IVQ31" s="62"/>
      <c r="IVR31" s="62"/>
      <c r="IVS31" s="62"/>
      <c r="IVT31" s="62"/>
      <c r="IVU31" s="62"/>
      <c r="IVV31" s="62"/>
      <c r="IVW31" s="62"/>
      <c r="IVX31" s="62"/>
      <c r="IVY31" s="62"/>
      <c r="IVZ31" s="62"/>
      <c r="IWA31" s="62"/>
      <c r="IWB31" s="62"/>
      <c r="IWC31" s="62"/>
      <c r="IWD31" s="62"/>
      <c r="IWE31" s="62"/>
      <c r="IWF31" s="62"/>
      <c r="IWG31" s="62"/>
      <c r="IWH31" s="62"/>
      <c r="IWI31" s="62"/>
      <c r="IWJ31" s="62"/>
      <c r="IWK31" s="62"/>
      <c r="IWL31" s="62"/>
      <c r="IWM31" s="62"/>
      <c r="IWN31" s="62"/>
      <c r="IWO31" s="62"/>
      <c r="IWP31" s="62"/>
      <c r="IWQ31" s="62"/>
      <c r="IWR31" s="62"/>
      <c r="IWS31" s="62"/>
      <c r="IWT31" s="62"/>
      <c r="IWU31" s="62"/>
      <c r="IWV31" s="62"/>
      <c r="IWW31" s="62"/>
      <c r="IWX31" s="62"/>
      <c r="IWY31" s="62"/>
      <c r="IWZ31" s="62"/>
      <c r="IXA31" s="62"/>
      <c r="IXB31" s="62"/>
      <c r="IXC31" s="62"/>
      <c r="IXD31" s="62"/>
      <c r="IXE31" s="62"/>
      <c r="IXF31" s="62"/>
      <c r="IXG31" s="62"/>
      <c r="IXH31" s="62"/>
      <c r="IXI31" s="62"/>
      <c r="IXJ31" s="62"/>
      <c r="IXK31" s="62"/>
      <c r="IXL31" s="62"/>
      <c r="IXM31" s="62"/>
      <c r="IXN31" s="62"/>
      <c r="IXO31" s="62"/>
      <c r="IXP31" s="62"/>
      <c r="IXQ31" s="62"/>
      <c r="IXR31" s="62"/>
      <c r="IXS31" s="62"/>
      <c r="IXT31" s="62"/>
      <c r="IXU31" s="62"/>
      <c r="IXV31" s="62"/>
      <c r="IXW31" s="62"/>
      <c r="IXX31" s="62"/>
      <c r="IXY31" s="62"/>
      <c r="IXZ31" s="62"/>
      <c r="IYA31" s="62"/>
      <c r="IYB31" s="62"/>
      <c r="IYC31" s="62"/>
      <c r="IYD31" s="62"/>
      <c r="IYE31" s="62"/>
      <c r="IYF31" s="62"/>
      <c r="IYG31" s="62"/>
      <c r="IYH31" s="62"/>
      <c r="IYI31" s="62"/>
      <c r="IYJ31" s="62"/>
      <c r="IYK31" s="62"/>
      <c r="IYL31" s="62"/>
      <c r="IYM31" s="62"/>
      <c r="IYN31" s="62"/>
      <c r="IYO31" s="62"/>
      <c r="IYP31" s="62"/>
      <c r="IYQ31" s="62"/>
      <c r="IYR31" s="62"/>
      <c r="IYS31" s="62"/>
      <c r="IYT31" s="62"/>
      <c r="IYU31" s="62"/>
      <c r="IYV31" s="62"/>
      <c r="IYW31" s="62"/>
      <c r="IYX31" s="62"/>
      <c r="IYY31" s="62"/>
      <c r="IYZ31" s="62"/>
      <c r="IZA31" s="62"/>
      <c r="IZB31" s="62"/>
      <c r="IZC31" s="62"/>
      <c r="IZD31" s="62"/>
      <c r="IZE31" s="62"/>
      <c r="IZF31" s="62"/>
      <c r="IZG31" s="62"/>
      <c r="IZH31" s="62"/>
      <c r="IZI31" s="62"/>
      <c r="IZJ31" s="62"/>
      <c r="IZK31" s="62"/>
      <c r="IZL31" s="62"/>
      <c r="IZM31" s="62"/>
      <c r="IZN31" s="62"/>
      <c r="IZO31" s="62"/>
      <c r="IZP31" s="62"/>
      <c r="IZQ31" s="62"/>
      <c r="IZR31" s="62"/>
      <c r="IZS31" s="62"/>
      <c r="IZT31" s="62"/>
      <c r="IZU31" s="62"/>
      <c r="IZV31" s="62"/>
      <c r="IZW31" s="62"/>
      <c r="IZX31" s="62"/>
      <c r="IZY31" s="62"/>
      <c r="IZZ31" s="62"/>
      <c r="JAA31" s="62"/>
      <c r="JAB31" s="62"/>
      <c r="JAC31" s="62"/>
      <c r="JAD31" s="62"/>
      <c r="JAE31" s="62"/>
      <c r="JAF31" s="62"/>
      <c r="JAG31" s="62"/>
      <c r="JAH31" s="62"/>
      <c r="JAI31" s="62"/>
      <c r="JAJ31" s="62"/>
      <c r="JAK31" s="62"/>
      <c r="JAL31" s="62"/>
      <c r="JAM31" s="62"/>
      <c r="JAN31" s="62"/>
      <c r="JAO31" s="62"/>
      <c r="JAP31" s="62"/>
      <c r="JAQ31" s="62"/>
      <c r="JAR31" s="62"/>
      <c r="JAS31" s="62"/>
      <c r="JAT31" s="62"/>
      <c r="JAU31" s="62"/>
      <c r="JAV31" s="62"/>
      <c r="JAW31" s="62"/>
      <c r="JAX31" s="62"/>
      <c r="JAY31" s="62"/>
      <c r="JAZ31" s="62"/>
      <c r="JBA31" s="62"/>
      <c r="JBB31" s="62"/>
      <c r="JBC31" s="62"/>
      <c r="JBD31" s="62"/>
      <c r="JBE31" s="62"/>
      <c r="JBF31" s="62"/>
      <c r="JBG31" s="62"/>
      <c r="JBH31" s="62"/>
      <c r="JBI31" s="62"/>
      <c r="JBJ31" s="62"/>
      <c r="JBK31" s="62"/>
      <c r="JBL31" s="62"/>
      <c r="JBM31" s="62"/>
      <c r="JBN31" s="62"/>
      <c r="JBO31" s="62"/>
      <c r="JBP31" s="62"/>
      <c r="JBQ31" s="62"/>
      <c r="JBR31" s="62"/>
      <c r="JBS31" s="62"/>
      <c r="JBT31" s="62"/>
      <c r="JBU31" s="62"/>
      <c r="JBV31" s="62"/>
      <c r="JBW31" s="62"/>
      <c r="JBX31" s="62"/>
      <c r="JBY31" s="62"/>
      <c r="JBZ31" s="62"/>
      <c r="JCA31" s="62"/>
      <c r="JCB31" s="62"/>
      <c r="JCC31" s="62"/>
      <c r="JCD31" s="62"/>
      <c r="JCE31" s="62"/>
      <c r="JCF31" s="62"/>
      <c r="JCG31" s="62"/>
      <c r="JCH31" s="62"/>
      <c r="JCI31" s="62"/>
      <c r="JCJ31" s="62"/>
      <c r="JCK31" s="62"/>
      <c r="JCL31" s="62"/>
      <c r="JCM31" s="62"/>
      <c r="JCN31" s="62"/>
      <c r="JCO31" s="62"/>
      <c r="JCP31" s="62"/>
      <c r="JCQ31" s="62"/>
      <c r="JCR31" s="62"/>
      <c r="JCS31" s="62"/>
      <c r="JCT31" s="62"/>
      <c r="JCU31" s="62"/>
      <c r="JCV31" s="62"/>
      <c r="JCW31" s="62"/>
      <c r="JCX31" s="62"/>
      <c r="JCY31" s="62"/>
      <c r="JCZ31" s="62"/>
      <c r="JDA31" s="62"/>
      <c r="JDB31" s="62"/>
      <c r="JDC31" s="62"/>
      <c r="JDD31" s="62"/>
      <c r="JDE31" s="62"/>
      <c r="JDF31" s="62"/>
      <c r="JDG31" s="62"/>
      <c r="JDH31" s="62"/>
      <c r="JDI31" s="62"/>
      <c r="JDJ31" s="62"/>
      <c r="JDK31" s="62"/>
      <c r="JDL31" s="62"/>
      <c r="JDM31" s="62"/>
      <c r="JDN31" s="62"/>
      <c r="JDO31" s="62"/>
      <c r="JDP31" s="62"/>
      <c r="JDQ31" s="62"/>
      <c r="JDR31" s="62"/>
      <c r="JDS31" s="62"/>
      <c r="JDT31" s="62"/>
      <c r="JDU31" s="62"/>
      <c r="JDV31" s="62"/>
      <c r="JDW31" s="62"/>
      <c r="JDX31" s="62"/>
      <c r="JDY31" s="62"/>
      <c r="JDZ31" s="62"/>
      <c r="JEA31" s="62"/>
      <c r="JEB31" s="62"/>
      <c r="JEC31" s="62"/>
      <c r="JED31" s="62"/>
      <c r="JEE31" s="62"/>
      <c r="JEF31" s="62"/>
      <c r="JEG31" s="62"/>
      <c r="JEH31" s="62"/>
      <c r="JEI31" s="62"/>
      <c r="JEJ31" s="62"/>
      <c r="JEK31" s="62"/>
      <c r="JEL31" s="62"/>
      <c r="JEM31" s="62"/>
      <c r="JEN31" s="62"/>
      <c r="JEO31" s="62"/>
      <c r="JEP31" s="62"/>
      <c r="JEQ31" s="62"/>
      <c r="JER31" s="62"/>
      <c r="JES31" s="62"/>
      <c r="JET31" s="62"/>
      <c r="JEU31" s="62"/>
      <c r="JEV31" s="62"/>
      <c r="JEW31" s="62"/>
      <c r="JEX31" s="62"/>
      <c r="JEY31" s="62"/>
      <c r="JEZ31" s="62"/>
      <c r="JFA31" s="62"/>
      <c r="JFB31" s="62"/>
      <c r="JFC31" s="62"/>
      <c r="JFD31" s="62"/>
      <c r="JFE31" s="62"/>
      <c r="JFF31" s="62"/>
      <c r="JFG31" s="62"/>
      <c r="JFH31" s="62"/>
      <c r="JFI31" s="62"/>
      <c r="JFJ31" s="62"/>
      <c r="JFK31" s="62"/>
      <c r="JFL31" s="62"/>
      <c r="JFM31" s="62"/>
      <c r="JFN31" s="62"/>
      <c r="JFO31" s="62"/>
      <c r="JFP31" s="62"/>
      <c r="JFQ31" s="62"/>
      <c r="JFR31" s="62"/>
      <c r="JFS31" s="62"/>
      <c r="JFT31" s="62"/>
      <c r="JFU31" s="62"/>
      <c r="JFV31" s="62"/>
      <c r="JFW31" s="62"/>
      <c r="JFX31" s="62"/>
      <c r="JFY31" s="62"/>
      <c r="JFZ31" s="62"/>
      <c r="JGA31" s="62"/>
      <c r="JGB31" s="62"/>
      <c r="JGC31" s="62"/>
      <c r="JGD31" s="62"/>
      <c r="JGE31" s="62"/>
      <c r="JGF31" s="62"/>
      <c r="JGG31" s="62"/>
      <c r="JGH31" s="62"/>
      <c r="JGI31" s="62"/>
      <c r="JGJ31" s="62"/>
      <c r="JGK31" s="62"/>
      <c r="JGL31" s="62"/>
      <c r="JGM31" s="62"/>
      <c r="JGN31" s="62"/>
      <c r="JGO31" s="62"/>
      <c r="JGP31" s="62"/>
      <c r="JGQ31" s="62"/>
      <c r="JGR31" s="62"/>
      <c r="JGS31" s="62"/>
      <c r="JGT31" s="62"/>
      <c r="JGU31" s="62"/>
      <c r="JGV31" s="62"/>
      <c r="JGW31" s="62"/>
      <c r="JGX31" s="62"/>
      <c r="JGY31" s="62"/>
      <c r="JGZ31" s="62"/>
      <c r="JHA31" s="62"/>
      <c r="JHB31" s="62"/>
      <c r="JHC31" s="62"/>
      <c r="JHD31" s="62"/>
      <c r="JHE31" s="62"/>
      <c r="JHF31" s="62"/>
      <c r="JHG31" s="62"/>
      <c r="JHH31" s="62"/>
      <c r="JHI31" s="62"/>
      <c r="JHJ31" s="62"/>
      <c r="JHK31" s="62"/>
      <c r="JHL31" s="62"/>
      <c r="JHM31" s="62"/>
      <c r="JHN31" s="62"/>
      <c r="JHO31" s="62"/>
      <c r="JHP31" s="62"/>
      <c r="JHQ31" s="62"/>
      <c r="JHR31" s="62"/>
      <c r="JHS31" s="62"/>
      <c r="JHT31" s="62"/>
      <c r="JHU31" s="62"/>
      <c r="JHV31" s="62"/>
      <c r="JHW31" s="62"/>
      <c r="JHX31" s="62"/>
      <c r="JHY31" s="62"/>
      <c r="JHZ31" s="62"/>
      <c r="JIA31" s="62"/>
      <c r="JIB31" s="62"/>
      <c r="JIC31" s="62"/>
      <c r="JID31" s="62"/>
      <c r="JIE31" s="62"/>
      <c r="JIF31" s="62"/>
      <c r="JIG31" s="62"/>
      <c r="JIH31" s="62"/>
      <c r="JII31" s="62"/>
      <c r="JIJ31" s="62"/>
      <c r="JIK31" s="62"/>
      <c r="JIL31" s="62"/>
      <c r="JIM31" s="62"/>
      <c r="JIN31" s="62"/>
      <c r="JIO31" s="62"/>
      <c r="JIP31" s="62"/>
      <c r="JIQ31" s="62"/>
      <c r="JIR31" s="62"/>
      <c r="JIS31" s="62"/>
      <c r="JIT31" s="62"/>
      <c r="JIU31" s="62"/>
      <c r="JIV31" s="62"/>
      <c r="JIW31" s="62"/>
      <c r="JIX31" s="62"/>
      <c r="JIY31" s="62"/>
      <c r="JIZ31" s="62"/>
      <c r="JJA31" s="62"/>
      <c r="JJB31" s="62"/>
      <c r="JJC31" s="62"/>
      <c r="JJD31" s="62"/>
      <c r="JJE31" s="62"/>
      <c r="JJF31" s="62"/>
      <c r="JJG31" s="62"/>
      <c r="JJH31" s="62"/>
      <c r="JJI31" s="62"/>
      <c r="JJJ31" s="62"/>
      <c r="JJK31" s="62"/>
      <c r="JJL31" s="62"/>
      <c r="JJM31" s="62"/>
      <c r="JJN31" s="62"/>
      <c r="JJO31" s="62"/>
      <c r="JJP31" s="62"/>
      <c r="JJQ31" s="62"/>
      <c r="JJR31" s="62"/>
      <c r="JJS31" s="62"/>
      <c r="JJT31" s="62"/>
      <c r="JJU31" s="62"/>
      <c r="JJV31" s="62"/>
      <c r="JJW31" s="62"/>
      <c r="JJX31" s="62"/>
      <c r="JJY31" s="62"/>
      <c r="JJZ31" s="62"/>
      <c r="JKA31" s="62"/>
      <c r="JKB31" s="62"/>
      <c r="JKC31" s="62"/>
      <c r="JKD31" s="62"/>
      <c r="JKE31" s="62"/>
      <c r="JKF31" s="62"/>
      <c r="JKG31" s="62"/>
      <c r="JKH31" s="62"/>
      <c r="JKI31" s="62"/>
      <c r="JKJ31" s="62"/>
      <c r="JKK31" s="62"/>
      <c r="JKL31" s="62"/>
      <c r="JKM31" s="62"/>
      <c r="JKN31" s="62"/>
      <c r="JKO31" s="62"/>
      <c r="JKP31" s="62"/>
      <c r="JKQ31" s="62"/>
      <c r="JKR31" s="62"/>
      <c r="JKS31" s="62"/>
      <c r="JKT31" s="62"/>
      <c r="JKU31" s="62"/>
      <c r="JKV31" s="62"/>
      <c r="JKW31" s="62"/>
      <c r="JKX31" s="62"/>
      <c r="JKY31" s="62"/>
      <c r="JKZ31" s="62"/>
      <c r="JLA31" s="62"/>
      <c r="JLB31" s="62"/>
      <c r="JLC31" s="62"/>
      <c r="JLD31" s="62"/>
      <c r="JLE31" s="62"/>
      <c r="JLF31" s="62"/>
      <c r="JLG31" s="62"/>
      <c r="JLH31" s="62"/>
      <c r="JLI31" s="62"/>
      <c r="JLJ31" s="62"/>
      <c r="JLK31" s="62"/>
      <c r="JLL31" s="62"/>
      <c r="JLM31" s="62"/>
      <c r="JLN31" s="62"/>
      <c r="JLO31" s="62"/>
      <c r="JLP31" s="62"/>
      <c r="JLQ31" s="62"/>
      <c r="JLR31" s="62"/>
      <c r="JLS31" s="62"/>
      <c r="JLT31" s="62"/>
      <c r="JLU31" s="62"/>
      <c r="JLV31" s="62"/>
      <c r="JLW31" s="62"/>
      <c r="JLX31" s="62"/>
      <c r="JLY31" s="62"/>
      <c r="JLZ31" s="62"/>
      <c r="JMA31" s="62"/>
      <c r="JMB31" s="62"/>
      <c r="JMC31" s="62"/>
      <c r="JMD31" s="62"/>
      <c r="JME31" s="62"/>
      <c r="JMF31" s="62"/>
      <c r="JMG31" s="62"/>
      <c r="JMH31" s="62"/>
      <c r="JMI31" s="62"/>
      <c r="JMJ31" s="62"/>
      <c r="JMK31" s="62"/>
      <c r="JML31" s="62"/>
      <c r="JMM31" s="62"/>
      <c r="JMN31" s="62"/>
      <c r="JMO31" s="62"/>
      <c r="JMP31" s="62"/>
      <c r="JMQ31" s="62"/>
      <c r="JMR31" s="62"/>
      <c r="JMS31" s="62"/>
      <c r="JMT31" s="62"/>
      <c r="JMU31" s="62"/>
      <c r="JMV31" s="62"/>
      <c r="JMW31" s="62"/>
      <c r="JMX31" s="62"/>
      <c r="JMY31" s="62"/>
      <c r="JMZ31" s="62"/>
      <c r="JNA31" s="62"/>
      <c r="JNB31" s="62"/>
      <c r="JNC31" s="62"/>
      <c r="JND31" s="62"/>
      <c r="JNE31" s="62"/>
      <c r="JNF31" s="62"/>
      <c r="JNG31" s="62"/>
      <c r="JNH31" s="62"/>
      <c r="JNI31" s="62"/>
      <c r="JNJ31" s="62"/>
      <c r="JNK31" s="62"/>
      <c r="JNL31" s="62"/>
      <c r="JNM31" s="62"/>
      <c r="JNN31" s="62"/>
      <c r="JNO31" s="62"/>
      <c r="JNP31" s="62"/>
      <c r="JNQ31" s="62"/>
      <c r="JNR31" s="62"/>
      <c r="JNS31" s="62"/>
      <c r="JNT31" s="62"/>
      <c r="JNU31" s="62"/>
      <c r="JNV31" s="62"/>
      <c r="JNW31" s="62"/>
      <c r="JNX31" s="62"/>
      <c r="JNY31" s="62"/>
      <c r="JNZ31" s="62"/>
      <c r="JOA31" s="62"/>
      <c r="JOB31" s="62"/>
      <c r="JOC31" s="62"/>
      <c r="JOD31" s="62"/>
      <c r="JOE31" s="62"/>
      <c r="JOF31" s="62"/>
      <c r="JOG31" s="62"/>
      <c r="JOH31" s="62"/>
      <c r="JOI31" s="62"/>
      <c r="JOJ31" s="62"/>
      <c r="JOK31" s="62"/>
      <c r="JOL31" s="62"/>
      <c r="JOM31" s="62"/>
      <c r="JON31" s="62"/>
      <c r="JOO31" s="62"/>
      <c r="JOP31" s="62"/>
      <c r="JOQ31" s="62"/>
      <c r="JOR31" s="62"/>
      <c r="JOS31" s="62"/>
      <c r="JOT31" s="62"/>
      <c r="JOU31" s="62"/>
      <c r="JOV31" s="62"/>
      <c r="JOW31" s="62"/>
      <c r="JOX31" s="62"/>
      <c r="JOY31" s="62"/>
      <c r="JOZ31" s="62"/>
      <c r="JPA31" s="62"/>
      <c r="JPB31" s="62"/>
      <c r="JPC31" s="62"/>
      <c r="JPD31" s="62"/>
      <c r="JPE31" s="62"/>
      <c r="JPF31" s="62"/>
      <c r="JPG31" s="62"/>
      <c r="JPH31" s="62"/>
      <c r="JPI31" s="62"/>
      <c r="JPJ31" s="62"/>
      <c r="JPK31" s="62"/>
      <c r="JPL31" s="62"/>
      <c r="JPM31" s="62"/>
      <c r="JPN31" s="62"/>
      <c r="JPO31" s="62"/>
      <c r="JPP31" s="62"/>
      <c r="JPQ31" s="62"/>
      <c r="JPR31" s="62"/>
      <c r="JPS31" s="62"/>
      <c r="JPT31" s="62"/>
      <c r="JPU31" s="62"/>
      <c r="JPV31" s="62"/>
      <c r="JPW31" s="62"/>
      <c r="JPX31" s="62"/>
      <c r="JPY31" s="62"/>
      <c r="JPZ31" s="62"/>
      <c r="JQA31" s="62"/>
      <c r="JQB31" s="62"/>
      <c r="JQC31" s="62"/>
      <c r="JQD31" s="62"/>
      <c r="JQE31" s="62"/>
      <c r="JQF31" s="62"/>
      <c r="JQG31" s="62"/>
      <c r="JQH31" s="62"/>
      <c r="JQI31" s="62"/>
      <c r="JQJ31" s="62"/>
      <c r="JQK31" s="62"/>
      <c r="JQL31" s="62"/>
      <c r="JQM31" s="62"/>
      <c r="JQN31" s="62"/>
      <c r="JQO31" s="62"/>
      <c r="JQP31" s="62"/>
      <c r="JQQ31" s="62"/>
      <c r="JQR31" s="62"/>
      <c r="JQS31" s="62"/>
      <c r="JQT31" s="62"/>
      <c r="JQU31" s="62"/>
      <c r="JQV31" s="62"/>
      <c r="JQW31" s="62"/>
      <c r="JQX31" s="62"/>
      <c r="JQY31" s="62"/>
      <c r="JQZ31" s="62"/>
      <c r="JRA31" s="62"/>
      <c r="JRB31" s="62"/>
      <c r="JRC31" s="62"/>
      <c r="JRD31" s="62"/>
      <c r="JRE31" s="62"/>
      <c r="JRF31" s="62"/>
      <c r="JRG31" s="62"/>
      <c r="JRH31" s="62"/>
      <c r="JRI31" s="62"/>
      <c r="JRJ31" s="62"/>
      <c r="JRK31" s="62"/>
      <c r="JRL31" s="62"/>
      <c r="JRM31" s="62"/>
      <c r="JRN31" s="62"/>
      <c r="JRO31" s="62"/>
      <c r="JRP31" s="62"/>
      <c r="JRQ31" s="62"/>
      <c r="JRR31" s="62"/>
      <c r="JRS31" s="62"/>
      <c r="JRT31" s="62"/>
      <c r="JRU31" s="62"/>
      <c r="JRV31" s="62"/>
      <c r="JRW31" s="62"/>
      <c r="JRX31" s="62"/>
      <c r="JRY31" s="62"/>
      <c r="JRZ31" s="62"/>
      <c r="JSA31" s="62"/>
      <c r="JSB31" s="62"/>
      <c r="JSC31" s="62"/>
      <c r="JSD31" s="62"/>
      <c r="JSE31" s="62"/>
      <c r="JSF31" s="62"/>
      <c r="JSG31" s="62"/>
      <c r="JSH31" s="62"/>
      <c r="JSI31" s="62"/>
      <c r="JSJ31" s="62"/>
      <c r="JSK31" s="62"/>
      <c r="JSL31" s="62"/>
      <c r="JSM31" s="62"/>
      <c r="JSN31" s="62"/>
      <c r="JSO31" s="62"/>
      <c r="JSP31" s="62"/>
      <c r="JSQ31" s="62"/>
      <c r="JSR31" s="62"/>
      <c r="JSS31" s="62"/>
      <c r="JST31" s="62"/>
      <c r="JSU31" s="62"/>
      <c r="JSV31" s="62"/>
      <c r="JSW31" s="62"/>
      <c r="JSX31" s="62"/>
      <c r="JSY31" s="62"/>
      <c r="JSZ31" s="62"/>
      <c r="JTA31" s="62"/>
      <c r="JTB31" s="62"/>
      <c r="JTC31" s="62"/>
      <c r="JTD31" s="62"/>
      <c r="JTE31" s="62"/>
      <c r="JTF31" s="62"/>
      <c r="JTG31" s="62"/>
      <c r="JTH31" s="62"/>
      <c r="JTI31" s="62"/>
      <c r="JTJ31" s="62"/>
      <c r="JTK31" s="62"/>
      <c r="JTL31" s="62"/>
      <c r="JTM31" s="62"/>
      <c r="JTN31" s="62"/>
      <c r="JTO31" s="62"/>
      <c r="JTP31" s="62"/>
      <c r="JTQ31" s="62"/>
      <c r="JTR31" s="62"/>
      <c r="JTS31" s="62"/>
      <c r="JTT31" s="62"/>
      <c r="JTU31" s="62"/>
      <c r="JTV31" s="62"/>
      <c r="JTW31" s="62"/>
      <c r="JTX31" s="62"/>
      <c r="JTY31" s="62"/>
      <c r="JTZ31" s="62"/>
      <c r="JUA31" s="62"/>
      <c r="JUB31" s="62"/>
      <c r="JUC31" s="62"/>
      <c r="JUD31" s="62"/>
      <c r="JUE31" s="62"/>
      <c r="JUF31" s="62"/>
      <c r="JUG31" s="62"/>
      <c r="JUH31" s="62"/>
      <c r="JUI31" s="62"/>
      <c r="JUJ31" s="62"/>
      <c r="JUK31" s="62"/>
      <c r="JUL31" s="62"/>
      <c r="JUM31" s="62"/>
      <c r="JUN31" s="62"/>
      <c r="JUO31" s="62"/>
      <c r="JUP31" s="62"/>
      <c r="JUQ31" s="62"/>
      <c r="JUR31" s="62"/>
      <c r="JUS31" s="62"/>
      <c r="JUT31" s="62"/>
      <c r="JUU31" s="62"/>
      <c r="JUV31" s="62"/>
      <c r="JUW31" s="62"/>
      <c r="JUX31" s="62"/>
      <c r="JUY31" s="62"/>
      <c r="JUZ31" s="62"/>
      <c r="JVA31" s="62"/>
      <c r="JVB31" s="62"/>
      <c r="JVC31" s="62"/>
      <c r="JVD31" s="62"/>
      <c r="JVE31" s="62"/>
      <c r="JVF31" s="62"/>
      <c r="JVG31" s="62"/>
      <c r="JVH31" s="62"/>
      <c r="JVI31" s="62"/>
      <c r="JVJ31" s="62"/>
      <c r="JVK31" s="62"/>
      <c r="JVL31" s="62"/>
      <c r="JVM31" s="62"/>
      <c r="JVN31" s="62"/>
      <c r="JVO31" s="62"/>
      <c r="JVP31" s="62"/>
      <c r="JVQ31" s="62"/>
      <c r="JVR31" s="62"/>
      <c r="JVS31" s="62"/>
      <c r="JVT31" s="62"/>
      <c r="JVU31" s="62"/>
      <c r="JVV31" s="62"/>
      <c r="JVW31" s="62"/>
      <c r="JVX31" s="62"/>
      <c r="JVY31" s="62"/>
      <c r="JVZ31" s="62"/>
      <c r="JWA31" s="62"/>
      <c r="JWB31" s="62"/>
      <c r="JWC31" s="62"/>
      <c r="JWD31" s="62"/>
      <c r="JWE31" s="62"/>
      <c r="JWF31" s="62"/>
      <c r="JWG31" s="62"/>
      <c r="JWH31" s="62"/>
      <c r="JWI31" s="62"/>
      <c r="JWJ31" s="62"/>
      <c r="JWK31" s="62"/>
      <c r="JWL31" s="62"/>
      <c r="JWM31" s="62"/>
      <c r="JWN31" s="62"/>
      <c r="JWO31" s="62"/>
      <c r="JWP31" s="62"/>
      <c r="JWQ31" s="62"/>
      <c r="JWR31" s="62"/>
      <c r="JWS31" s="62"/>
      <c r="JWT31" s="62"/>
      <c r="JWU31" s="62"/>
      <c r="JWV31" s="62"/>
      <c r="JWW31" s="62"/>
      <c r="JWX31" s="62"/>
      <c r="JWY31" s="62"/>
      <c r="JWZ31" s="62"/>
      <c r="JXA31" s="62"/>
      <c r="JXB31" s="62"/>
      <c r="JXC31" s="62"/>
      <c r="JXD31" s="62"/>
      <c r="JXE31" s="62"/>
      <c r="JXF31" s="62"/>
      <c r="JXG31" s="62"/>
      <c r="JXH31" s="62"/>
      <c r="JXI31" s="62"/>
      <c r="JXJ31" s="62"/>
      <c r="JXK31" s="62"/>
      <c r="JXL31" s="62"/>
      <c r="JXM31" s="62"/>
      <c r="JXN31" s="62"/>
      <c r="JXO31" s="62"/>
      <c r="JXP31" s="62"/>
      <c r="JXQ31" s="62"/>
      <c r="JXR31" s="62"/>
      <c r="JXS31" s="62"/>
      <c r="JXT31" s="62"/>
      <c r="JXU31" s="62"/>
      <c r="JXV31" s="62"/>
      <c r="JXW31" s="62"/>
      <c r="JXX31" s="62"/>
      <c r="JXY31" s="62"/>
      <c r="JXZ31" s="62"/>
      <c r="JYA31" s="62"/>
      <c r="JYB31" s="62"/>
      <c r="JYC31" s="62"/>
      <c r="JYD31" s="62"/>
      <c r="JYE31" s="62"/>
      <c r="JYF31" s="62"/>
      <c r="JYG31" s="62"/>
      <c r="JYH31" s="62"/>
      <c r="JYI31" s="62"/>
      <c r="JYJ31" s="62"/>
      <c r="JYK31" s="62"/>
      <c r="JYL31" s="62"/>
      <c r="JYM31" s="62"/>
      <c r="JYN31" s="62"/>
      <c r="JYO31" s="62"/>
      <c r="JYP31" s="62"/>
      <c r="JYQ31" s="62"/>
      <c r="JYR31" s="62"/>
      <c r="JYS31" s="62"/>
      <c r="JYT31" s="62"/>
      <c r="JYU31" s="62"/>
      <c r="JYV31" s="62"/>
      <c r="JYW31" s="62"/>
      <c r="JYX31" s="62"/>
      <c r="JYY31" s="62"/>
      <c r="JYZ31" s="62"/>
      <c r="JZA31" s="62"/>
      <c r="JZB31" s="62"/>
      <c r="JZC31" s="62"/>
      <c r="JZD31" s="62"/>
      <c r="JZE31" s="62"/>
      <c r="JZF31" s="62"/>
      <c r="JZG31" s="62"/>
      <c r="JZH31" s="62"/>
      <c r="JZI31" s="62"/>
      <c r="JZJ31" s="62"/>
      <c r="JZK31" s="62"/>
      <c r="JZL31" s="62"/>
      <c r="JZM31" s="62"/>
      <c r="JZN31" s="62"/>
      <c r="JZO31" s="62"/>
      <c r="JZP31" s="62"/>
      <c r="JZQ31" s="62"/>
      <c r="JZR31" s="62"/>
      <c r="JZS31" s="62"/>
      <c r="JZT31" s="62"/>
      <c r="JZU31" s="62"/>
      <c r="JZV31" s="62"/>
      <c r="JZW31" s="62"/>
      <c r="JZX31" s="62"/>
      <c r="JZY31" s="62"/>
      <c r="JZZ31" s="62"/>
      <c r="KAA31" s="62"/>
      <c r="KAB31" s="62"/>
      <c r="KAC31" s="62"/>
      <c r="KAD31" s="62"/>
      <c r="KAE31" s="62"/>
      <c r="KAF31" s="62"/>
      <c r="KAG31" s="62"/>
      <c r="KAH31" s="62"/>
      <c r="KAI31" s="62"/>
      <c r="KAJ31" s="62"/>
      <c r="KAK31" s="62"/>
      <c r="KAL31" s="62"/>
      <c r="KAM31" s="62"/>
      <c r="KAN31" s="62"/>
      <c r="KAO31" s="62"/>
      <c r="KAP31" s="62"/>
      <c r="KAQ31" s="62"/>
      <c r="KAR31" s="62"/>
      <c r="KAS31" s="62"/>
      <c r="KAT31" s="62"/>
      <c r="KAU31" s="62"/>
      <c r="KAV31" s="62"/>
      <c r="KAW31" s="62"/>
      <c r="KAX31" s="62"/>
      <c r="KAY31" s="62"/>
      <c r="KAZ31" s="62"/>
      <c r="KBA31" s="62"/>
      <c r="KBB31" s="62"/>
      <c r="KBC31" s="62"/>
      <c r="KBD31" s="62"/>
      <c r="KBE31" s="62"/>
      <c r="KBF31" s="62"/>
      <c r="KBG31" s="62"/>
      <c r="KBH31" s="62"/>
      <c r="KBI31" s="62"/>
      <c r="KBJ31" s="62"/>
      <c r="KBK31" s="62"/>
      <c r="KBL31" s="62"/>
      <c r="KBM31" s="62"/>
      <c r="KBN31" s="62"/>
      <c r="KBO31" s="62"/>
      <c r="KBP31" s="62"/>
      <c r="KBQ31" s="62"/>
      <c r="KBR31" s="62"/>
      <c r="KBS31" s="62"/>
      <c r="KBT31" s="62"/>
      <c r="KBU31" s="62"/>
      <c r="KBV31" s="62"/>
      <c r="KBW31" s="62"/>
      <c r="KBX31" s="62"/>
      <c r="KBY31" s="62"/>
      <c r="KBZ31" s="62"/>
      <c r="KCA31" s="62"/>
      <c r="KCB31" s="62"/>
      <c r="KCC31" s="62"/>
      <c r="KCD31" s="62"/>
      <c r="KCE31" s="62"/>
      <c r="KCF31" s="62"/>
      <c r="KCG31" s="62"/>
      <c r="KCH31" s="62"/>
      <c r="KCI31" s="62"/>
      <c r="KCJ31" s="62"/>
      <c r="KCK31" s="62"/>
      <c r="KCL31" s="62"/>
      <c r="KCM31" s="62"/>
      <c r="KCN31" s="62"/>
      <c r="KCO31" s="62"/>
      <c r="KCP31" s="62"/>
      <c r="KCQ31" s="62"/>
      <c r="KCR31" s="62"/>
      <c r="KCS31" s="62"/>
      <c r="KCT31" s="62"/>
      <c r="KCU31" s="62"/>
      <c r="KCV31" s="62"/>
      <c r="KCW31" s="62"/>
      <c r="KCX31" s="62"/>
      <c r="KCY31" s="62"/>
      <c r="KCZ31" s="62"/>
      <c r="KDA31" s="62"/>
      <c r="KDB31" s="62"/>
      <c r="KDC31" s="62"/>
      <c r="KDD31" s="62"/>
      <c r="KDE31" s="62"/>
      <c r="KDF31" s="62"/>
      <c r="KDG31" s="62"/>
      <c r="KDH31" s="62"/>
      <c r="KDI31" s="62"/>
      <c r="KDJ31" s="62"/>
      <c r="KDK31" s="62"/>
      <c r="KDL31" s="62"/>
      <c r="KDM31" s="62"/>
      <c r="KDN31" s="62"/>
      <c r="KDO31" s="62"/>
      <c r="KDP31" s="62"/>
      <c r="KDQ31" s="62"/>
      <c r="KDR31" s="62"/>
      <c r="KDS31" s="62"/>
      <c r="KDT31" s="62"/>
      <c r="KDU31" s="62"/>
      <c r="KDV31" s="62"/>
      <c r="KDW31" s="62"/>
      <c r="KDX31" s="62"/>
      <c r="KDY31" s="62"/>
      <c r="KDZ31" s="62"/>
      <c r="KEA31" s="62"/>
      <c r="KEB31" s="62"/>
      <c r="KEC31" s="62"/>
      <c r="KED31" s="62"/>
      <c r="KEE31" s="62"/>
      <c r="KEF31" s="62"/>
      <c r="KEG31" s="62"/>
      <c r="KEH31" s="62"/>
      <c r="KEI31" s="62"/>
      <c r="KEJ31" s="62"/>
      <c r="KEK31" s="62"/>
      <c r="KEL31" s="62"/>
      <c r="KEM31" s="62"/>
      <c r="KEN31" s="62"/>
      <c r="KEO31" s="62"/>
      <c r="KEP31" s="62"/>
      <c r="KEQ31" s="62"/>
      <c r="KER31" s="62"/>
      <c r="KES31" s="62"/>
      <c r="KET31" s="62"/>
      <c r="KEU31" s="62"/>
      <c r="KEV31" s="62"/>
      <c r="KEW31" s="62"/>
      <c r="KEX31" s="62"/>
      <c r="KEY31" s="62"/>
      <c r="KEZ31" s="62"/>
      <c r="KFA31" s="62"/>
      <c r="KFB31" s="62"/>
      <c r="KFC31" s="62"/>
      <c r="KFD31" s="62"/>
      <c r="KFE31" s="62"/>
      <c r="KFF31" s="62"/>
      <c r="KFG31" s="62"/>
      <c r="KFH31" s="62"/>
      <c r="KFI31" s="62"/>
      <c r="KFJ31" s="62"/>
      <c r="KFK31" s="62"/>
      <c r="KFL31" s="62"/>
      <c r="KFM31" s="62"/>
      <c r="KFN31" s="62"/>
      <c r="KFO31" s="62"/>
      <c r="KFP31" s="62"/>
      <c r="KFQ31" s="62"/>
      <c r="KFR31" s="62"/>
      <c r="KFS31" s="62"/>
      <c r="KFT31" s="62"/>
      <c r="KFU31" s="62"/>
      <c r="KFV31" s="62"/>
      <c r="KFW31" s="62"/>
      <c r="KFX31" s="62"/>
      <c r="KFY31" s="62"/>
      <c r="KFZ31" s="62"/>
      <c r="KGA31" s="62"/>
      <c r="KGB31" s="62"/>
      <c r="KGC31" s="62"/>
      <c r="KGD31" s="62"/>
      <c r="KGE31" s="62"/>
      <c r="KGF31" s="62"/>
      <c r="KGG31" s="62"/>
      <c r="KGH31" s="62"/>
      <c r="KGI31" s="62"/>
      <c r="KGJ31" s="62"/>
      <c r="KGK31" s="62"/>
      <c r="KGL31" s="62"/>
      <c r="KGM31" s="62"/>
      <c r="KGN31" s="62"/>
      <c r="KGO31" s="62"/>
      <c r="KGP31" s="62"/>
      <c r="KGQ31" s="62"/>
      <c r="KGR31" s="62"/>
      <c r="KGS31" s="62"/>
      <c r="KGT31" s="62"/>
      <c r="KGU31" s="62"/>
      <c r="KGV31" s="62"/>
      <c r="KGW31" s="62"/>
      <c r="KGX31" s="62"/>
      <c r="KGY31" s="62"/>
      <c r="KGZ31" s="62"/>
      <c r="KHA31" s="62"/>
      <c r="KHB31" s="62"/>
      <c r="KHC31" s="62"/>
      <c r="KHD31" s="62"/>
      <c r="KHE31" s="62"/>
      <c r="KHF31" s="62"/>
      <c r="KHG31" s="62"/>
      <c r="KHH31" s="62"/>
      <c r="KHI31" s="62"/>
      <c r="KHJ31" s="62"/>
      <c r="KHK31" s="62"/>
      <c r="KHL31" s="62"/>
      <c r="KHM31" s="62"/>
      <c r="KHN31" s="62"/>
      <c r="KHO31" s="62"/>
      <c r="KHP31" s="62"/>
      <c r="KHQ31" s="62"/>
      <c r="KHR31" s="62"/>
      <c r="KHS31" s="62"/>
      <c r="KHT31" s="62"/>
      <c r="KHU31" s="62"/>
      <c r="KHV31" s="62"/>
      <c r="KHW31" s="62"/>
      <c r="KHX31" s="62"/>
      <c r="KHY31" s="62"/>
      <c r="KHZ31" s="62"/>
      <c r="KIA31" s="62"/>
      <c r="KIB31" s="62"/>
      <c r="KIC31" s="62"/>
      <c r="KID31" s="62"/>
      <c r="KIE31" s="62"/>
      <c r="KIF31" s="62"/>
      <c r="KIG31" s="62"/>
      <c r="KIH31" s="62"/>
      <c r="KII31" s="62"/>
      <c r="KIJ31" s="62"/>
      <c r="KIK31" s="62"/>
      <c r="KIL31" s="62"/>
      <c r="KIM31" s="62"/>
      <c r="KIN31" s="62"/>
      <c r="KIO31" s="62"/>
      <c r="KIP31" s="62"/>
      <c r="KIQ31" s="62"/>
      <c r="KIR31" s="62"/>
      <c r="KIS31" s="62"/>
      <c r="KIT31" s="62"/>
      <c r="KIU31" s="62"/>
      <c r="KIV31" s="62"/>
      <c r="KIW31" s="62"/>
      <c r="KIX31" s="62"/>
      <c r="KIY31" s="62"/>
      <c r="KIZ31" s="62"/>
      <c r="KJA31" s="62"/>
      <c r="KJB31" s="62"/>
      <c r="KJC31" s="62"/>
      <c r="KJD31" s="62"/>
      <c r="KJE31" s="62"/>
      <c r="KJF31" s="62"/>
      <c r="KJG31" s="62"/>
      <c r="KJH31" s="62"/>
      <c r="KJI31" s="62"/>
      <c r="KJJ31" s="62"/>
      <c r="KJK31" s="62"/>
      <c r="KJL31" s="62"/>
      <c r="KJM31" s="62"/>
      <c r="KJN31" s="62"/>
      <c r="KJO31" s="62"/>
      <c r="KJP31" s="62"/>
      <c r="KJQ31" s="62"/>
      <c r="KJR31" s="62"/>
      <c r="KJS31" s="62"/>
      <c r="KJT31" s="62"/>
      <c r="KJU31" s="62"/>
      <c r="KJV31" s="62"/>
      <c r="KJW31" s="62"/>
      <c r="KJX31" s="62"/>
      <c r="KJY31" s="62"/>
      <c r="KJZ31" s="62"/>
      <c r="KKA31" s="62"/>
      <c r="KKB31" s="62"/>
      <c r="KKC31" s="62"/>
      <c r="KKD31" s="62"/>
      <c r="KKE31" s="62"/>
      <c r="KKF31" s="62"/>
      <c r="KKG31" s="62"/>
      <c r="KKH31" s="62"/>
      <c r="KKI31" s="62"/>
      <c r="KKJ31" s="62"/>
      <c r="KKK31" s="62"/>
      <c r="KKL31" s="62"/>
      <c r="KKM31" s="62"/>
      <c r="KKN31" s="62"/>
      <c r="KKO31" s="62"/>
      <c r="KKP31" s="62"/>
      <c r="KKQ31" s="62"/>
      <c r="KKR31" s="62"/>
      <c r="KKS31" s="62"/>
      <c r="KKT31" s="62"/>
      <c r="KKU31" s="62"/>
      <c r="KKV31" s="62"/>
      <c r="KKW31" s="62"/>
      <c r="KKX31" s="62"/>
      <c r="KKY31" s="62"/>
      <c r="KKZ31" s="62"/>
      <c r="KLA31" s="62"/>
      <c r="KLB31" s="62"/>
      <c r="KLC31" s="62"/>
      <c r="KLD31" s="62"/>
      <c r="KLE31" s="62"/>
      <c r="KLF31" s="62"/>
      <c r="KLG31" s="62"/>
      <c r="KLH31" s="62"/>
      <c r="KLI31" s="62"/>
      <c r="KLJ31" s="62"/>
      <c r="KLK31" s="62"/>
      <c r="KLL31" s="62"/>
      <c r="KLM31" s="62"/>
      <c r="KLN31" s="62"/>
      <c r="KLO31" s="62"/>
      <c r="KLP31" s="62"/>
      <c r="KLQ31" s="62"/>
      <c r="KLR31" s="62"/>
      <c r="KLS31" s="62"/>
      <c r="KLT31" s="62"/>
      <c r="KLU31" s="62"/>
      <c r="KLV31" s="62"/>
      <c r="KLW31" s="62"/>
      <c r="KLX31" s="62"/>
      <c r="KLY31" s="62"/>
      <c r="KLZ31" s="62"/>
      <c r="KMA31" s="62"/>
      <c r="KMB31" s="62"/>
      <c r="KMC31" s="62"/>
      <c r="KMD31" s="62"/>
      <c r="KME31" s="62"/>
      <c r="KMF31" s="62"/>
      <c r="KMG31" s="62"/>
      <c r="KMH31" s="62"/>
      <c r="KMI31" s="62"/>
      <c r="KMJ31" s="62"/>
      <c r="KMK31" s="62"/>
      <c r="KML31" s="62"/>
      <c r="KMM31" s="62"/>
      <c r="KMN31" s="62"/>
      <c r="KMO31" s="62"/>
      <c r="KMP31" s="62"/>
      <c r="KMQ31" s="62"/>
      <c r="KMR31" s="62"/>
      <c r="KMS31" s="62"/>
      <c r="KMT31" s="62"/>
      <c r="KMU31" s="62"/>
      <c r="KMV31" s="62"/>
      <c r="KMW31" s="62"/>
      <c r="KMX31" s="62"/>
      <c r="KMY31" s="62"/>
      <c r="KMZ31" s="62"/>
      <c r="KNA31" s="62"/>
      <c r="KNB31" s="62"/>
      <c r="KNC31" s="62"/>
      <c r="KND31" s="62"/>
      <c r="KNE31" s="62"/>
      <c r="KNF31" s="62"/>
      <c r="KNG31" s="62"/>
      <c r="KNH31" s="62"/>
      <c r="KNI31" s="62"/>
      <c r="KNJ31" s="62"/>
      <c r="KNK31" s="62"/>
      <c r="KNL31" s="62"/>
      <c r="KNM31" s="62"/>
      <c r="KNN31" s="62"/>
      <c r="KNO31" s="62"/>
      <c r="KNP31" s="62"/>
      <c r="KNQ31" s="62"/>
      <c r="KNR31" s="62"/>
      <c r="KNS31" s="62"/>
      <c r="KNT31" s="62"/>
      <c r="KNU31" s="62"/>
      <c r="KNV31" s="62"/>
      <c r="KNW31" s="62"/>
      <c r="KNX31" s="62"/>
      <c r="KNY31" s="62"/>
      <c r="KNZ31" s="62"/>
      <c r="KOA31" s="62"/>
      <c r="KOB31" s="62"/>
      <c r="KOC31" s="62"/>
      <c r="KOD31" s="62"/>
      <c r="KOE31" s="62"/>
      <c r="KOF31" s="62"/>
      <c r="KOG31" s="62"/>
      <c r="KOH31" s="62"/>
      <c r="KOI31" s="62"/>
      <c r="KOJ31" s="62"/>
      <c r="KOK31" s="62"/>
      <c r="KOL31" s="62"/>
      <c r="KOM31" s="62"/>
      <c r="KON31" s="62"/>
      <c r="KOO31" s="62"/>
      <c r="KOP31" s="62"/>
      <c r="KOQ31" s="62"/>
      <c r="KOR31" s="62"/>
      <c r="KOS31" s="62"/>
      <c r="KOT31" s="62"/>
      <c r="KOU31" s="62"/>
      <c r="KOV31" s="62"/>
      <c r="KOW31" s="62"/>
      <c r="KOX31" s="62"/>
      <c r="KOY31" s="62"/>
      <c r="KOZ31" s="62"/>
      <c r="KPA31" s="62"/>
      <c r="KPB31" s="62"/>
      <c r="KPC31" s="62"/>
      <c r="KPD31" s="62"/>
      <c r="KPE31" s="62"/>
      <c r="KPF31" s="62"/>
      <c r="KPG31" s="62"/>
      <c r="KPH31" s="62"/>
      <c r="KPI31" s="62"/>
      <c r="KPJ31" s="62"/>
      <c r="KPK31" s="62"/>
      <c r="KPL31" s="62"/>
      <c r="KPM31" s="62"/>
      <c r="KPN31" s="62"/>
      <c r="KPO31" s="62"/>
      <c r="KPP31" s="62"/>
      <c r="KPQ31" s="62"/>
      <c r="KPR31" s="62"/>
      <c r="KPS31" s="62"/>
      <c r="KPT31" s="62"/>
      <c r="KPU31" s="62"/>
      <c r="KPV31" s="62"/>
      <c r="KPW31" s="62"/>
      <c r="KPX31" s="62"/>
      <c r="KPY31" s="62"/>
      <c r="KPZ31" s="62"/>
      <c r="KQA31" s="62"/>
      <c r="KQB31" s="62"/>
      <c r="KQC31" s="62"/>
      <c r="KQD31" s="62"/>
      <c r="KQE31" s="62"/>
      <c r="KQF31" s="62"/>
      <c r="KQG31" s="62"/>
      <c r="KQH31" s="62"/>
      <c r="KQI31" s="62"/>
      <c r="KQJ31" s="62"/>
      <c r="KQK31" s="62"/>
      <c r="KQL31" s="62"/>
      <c r="KQM31" s="62"/>
      <c r="KQN31" s="62"/>
      <c r="KQO31" s="62"/>
      <c r="KQP31" s="62"/>
      <c r="KQQ31" s="62"/>
      <c r="KQR31" s="62"/>
      <c r="KQS31" s="62"/>
      <c r="KQT31" s="62"/>
      <c r="KQU31" s="62"/>
      <c r="KQV31" s="62"/>
      <c r="KQW31" s="62"/>
      <c r="KQX31" s="62"/>
      <c r="KQY31" s="62"/>
      <c r="KQZ31" s="62"/>
      <c r="KRA31" s="62"/>
      <c r="KRB31" s="62"/>
      <c r="KRC31" s="62"/>
      <c r="KRD31" s="62"/>
      <c r="KRE31" s="62"/>
      <c r="KRF31" s="62"/>
      <c r="KRG31" s="62"/>
      <c r="KRH31" s="62"/>
      <c r="KRI31" s="62"/>
      <c r="KRJ31" s="62"/>
      <c r="KRK31" s="62"/>
      <c r="KRL31" s="62"/>
      <c r="KRM31" s="62"/>
      <c r="KRN31" s="62"/>
      <c r="KRO31" s="62"/>
      <c r="KRP31" s="62"/>
      <c r="KRQ31" s="62"/>
      <c r="KRR31" s="62"/>
      <c r="KRS31" s="62"/>
      <c r="KRT31" s="62"/>
      <c r="KRU31" s="62"/>
      <c r="KRV31" s="62"/>
      <c r="KRW31" s="62"/>
      <c r="KRX31" s="62"/>
      <c r="KRY31" s="62"/>
      <c r="KRZ31" s="62"/>
      <c r="KSA31" s="62"/>
      <c r="KSB31" s="62"/>
      <c r="KSC31" s="62"/>
      <c r="KSD31" s="62"/>
      <c r="KSE31" s="62"/>
      <c r="KSF31" s="62"/>
      <c r="KSG31" s="62"/>
      <c r="KSH31" s="62"/>
      <c r="KSI31" s="62"/>
      <c r="KSJ31" s="62"/>
      <c r="KSK31" s="62"/>
      <c r="KSL31" s="62"/>
      <c r="KSM31" s="62"/>
      <c r="KSN31" s="62"/>
      <c r="KSO31" s="62"/>
      <c r="KSP31" s="62"/>
      <c r="KSQ31" s="62"/>
      <c r="KSR31" s="62"/>
      <c r="KSS31" s="62"/>
      <c r="KST31" s="62"/>
      <c r="KSU31" s="62"/>
      <c r="KSV31" s="62"/>
      <c r="KSW31" s="62"/>
      <c r="KSX31" s="62"/>
      <c r="KSY31" s="62"/>
      <c r="KSZ31" s="62"/>
      <c r="KTA31" s="62"/>
      <c r="KTB31" s="62"/>
      <c r="KTC31" s="62"/>
      <c r="KTD31" s="62"/>
      <c r="KTE31" s="62"/>
      <c r="KTF31" s="62"/>
      <c r="KTG31" s="62"/>
      <c r="KTH31" s="62"/>
      <c r="KTI31" s="62"/>
      <c r="KTJ31" s="62"/>
      <c r="KTK31" s="62"/>
      <c r="KTL31" s="62"/>
      <c r="KTM31" s="62"/>
      <c r="KTN31" s="62"/>
      <c r="KTO31" s="62"/>
      <c r="KTP31" s="62"/>
      <c r="KTQ31" s="62"/>
      <c r="KTR31" s="62"/>
      <c r="KTS31" s="62"/>
      <c r="KTT31" s="62"/>
      <c r="KTU31" s="62"/>
      <c r="KTV31" s="62"/>
      <c r="KTW31" s="62"/>
      <c r="KTX31" s="62"/>
      <c r="KTY31" s="62"/>
      <c r="KTZ31" s="62"/>
      <c r="KUA31" s="62"/>
      <c r="KUB31" s="62"/>
      <c r="KUC31" s="62"/>
      <c r="KUD31" s="62"/>
      <c r="KUE31" s="62"/>
      <c r="KUF31" s="62"/>
      <c r="KUG31" s="62"/>
      <c r="KUH31" s="62"/>
      <c r="KUI31" s="62"/>
      <c r="KUJ31" s="62"/>
      <c r="KUK31" s="62"/>
      <c r="KUL31" s="62"/>
      <c r="KUM31" s="62"/>
      <c r="KUN31" s="62"/>
      <c r="KUO31" s="62"/>
      <c r="KUP31" s="62"/>
      <c r="KUQ31" s="62"/>
      <c r="KUR31" s="62"/>
      <c r="KUS31" s="62"/>
      <c r="KUT31" s="62"/>
      <c r="KUU31" s="62"/>
      <c r="KUV31" s="62"/>
      <c r="KUW31" s="62"/>
      <c r="KUX31" s="62"/>
      <c r="KUY31" s="62"/>
      <c r="KUZ31" s="62"/>
      <c r="KVA31" s="62"/>
      <c r="KVB31" s="62"/>
      <c r="KVC31" s="62"/>
      <c r="KVD31" s="62"/>
      <c r="KVE31" s="62"/>
      <c r="KVF31" s="62"/>
      <c r="KVG31" s="62"/>
      <c r="KVH31" s="62"/>
      <c r="KVI31" s="62"/>
      <c r="KVJ31" s="62"/>
      <c r="KVK31" s="62"/>
      <c r="KVL31" s="62"/>
      <c r="KVM31" s="62"/>
      <c r="KVN31" s="62"/>
      <c r="KVO31" s="62"/>
      <c r="KVP31" s="62"/>
      <c r="KVQ31" s="62"/>
      <c r="KVR31" s="62"/>
      <c r="KVS31" s="62"/>
      <c r="KVT31" s="62"/>
      <c r="KVU31" s="62"/>
      <c r="KVV31" s="62"/>
      <c r="KVW31" s="62"/>
      <c r="KVX31" s="62"/>
      <c r="KVY31" s="62"/>
      <c r="KVZ31" s="62"/>
      <c r="KWA31" s="62"/>
      <c r="KWB31" s="62"/>
      <c r="KWC31" s="62"/>
      <c r="KWD31" s="62"/>
      <c r="KWE31" s="62"/>
      <c r="KWF31" s="62"/>
      <c r="KWG31" s="62"/>
      <c r="KWH31" s="62"/>
      <c r="KWI31" s="62"/>
      <c r="KWJ31" s="62"/>
      <c r="KWK31" s="62"/>
      <c r="KWL31" s="62"/>
      <c r="KWM31" s="62"/>
      <c r="KWN31" s="62"/>
      <c r="KWO31" s="62"/>
      <c r="KWP31" s="62"/>
      <c r="KWQ31" s="62"/>
      <c r="KWR31" s="62"/>
      <c r="KWS31" s="62"/>
      <c r="KWT31" s="62"/>
      <c r="KWU31" s="62"/>
      <c r="KWV31" s="62"/>
      <c r="KWW31" s="62"/>
      <c r="KWX31" s="62"/>
      <c r="KWY31" s="62"/>
      <c r="KWZ31" s="62"/>
      <c r="KXA31" s="62"/>
      <c r="KXB31" s="62"/>
      <c r="KXC31" s="62"/>
      <c r="KXD31" s="62"/>
      <c r="KXE31" s="62"/>
      <c r="KXF31" s="62"/>
      <c r="KXG31" s="62"/>
      <c r="KXH31" s="62"/>
      <c r="KXI31" s="62"/>
      <c r="KXJ31" s="62"/>
      <c r="KXK31" s="62"/>
      <c r="KXL31" s="62"/>
      <c r="KXM31" s="62"/>
      <c r="KXN31" s="62"/>
      <c r="KXO31" s="62"/>
      <c r="KXP31" s="62"/>
      <c r="KXQ31" s="62"/>
      <c r="KXR31" s="62"/>
      <c r="KXS31" s="62"/>
      <c r="KXT31" s="62"/>
      <c r="KXU31" s="62"/>
      <c r="KXV31" s="62"/>
      <c r="KXW31" s="62"/>
      <c r="KXX31" s="62"/>
      <c r="KXY31" s="62"/>
      <c r="KXZ31" s="62"/>
      <c r="KYA31" s="62"/>
      <c r="KYB31" s="62"/>
      <c r="KYC31" s="62"/>
      <c r="KYD31" s="62"/>
      <c r="KYE31" s="62"/>
      <c r="KYF31" s="62"/>
      <c r="KYG31" s="62"/>
      <c r="KYH31" s="62"/>
      <c r="KYI31" s="62"/>
      <c r="KYJ31" s="62"/>
      <c r="KYK31" s="62"/>
      <c r="KYL31" s="62"/>
      <c r="KYM31" s="62"/>
      <c r="KYN31" s="62"/>
      <c r="KYO31" s="62"/>
      <c r="KYP31" s="62"/>
      <c r="KYQ31" s="62"/>
      <c r="KYR31" s="62"/>
      <c r="KYS31" s="62"/>
      <c r="KYT31" s="62"/>
      <c r="KYU31" s="62"/>
      <c r="KYV31" s="62"/>
      <c r="KYW31" s="62"/>
      <c r="KYX31" s="62"/>
      <c r="KYY31" s="62"/>
      <c r="KYZ31" s="62"/>
      <c r="KZA31" s="62"/>
      <c r="KZB31" s="62"/>
      <c r="KZC31" s="62"/>
      <c r="KZD31" s="62"/>
      <c r="KZE31" s="62"/>
      <c r="KZF31" s="62"/>
      <c r="KZG31" s="62"/>
      <c r="KZH31" s="62"/>
      <c r="KZI31" s="62"/>
      <c r="KZJ31" s="62"/>
      <c r="KZK31" s="62"/>
      <c r="KZL31" s="62"/>
      <c r="KZM31" s="62"/>
      <c r="KZN31" s="62"/>
      <c r="KZO31" s="62"/>
      <c r="KZP31" s="62"/>
      <c r="KZQ31" s="62"/>
      <c r="KZR31" s="62"/>
      <c r="KZS31" s="62"/>
      <c r="KZT31" s="62"/>
      <c r="KZU31" s="62"/>
      <c r="KZV31" s="62"/>
      <c r="KZW31" s="62"/>
      <c r="KZX31" s="62"/>
      <c r="KZY31" s="62"/>
      <c r="KZZ31" s="62"/>
      <c r="LAA31" s="62"/>
      <c r="LAB31" s="62"/>
      <c r="LAC31" s="62"/>
      <c r="LAD31" s="62"/>
      <c r="LAE31" s="62"/>
      <c r="LAF31" s="62"/>
      <c r="LAG31" s="62"/>
      <c r="LAH31" s="62"/>
      <c r="LAI31" s="62"/>
      <c r="LAJ31" s="62"/>
      <c r="LAK31" s="62"/>
      <c r="LAL31" s="62"/>
      <c r="LAM31" s="62"/>
      <c r="LAN31" s="62"/>
      <c r="LAO31" s="62"/>
      <c r="LAP31" s="62"/>
      <c r="LAQ31" s="62"/>
      <c r="LAR31" s="62"/>
      <c r="LAS31" s="62"/>
      <c r="LAT31" s="62"/>
      <c r="LAU31" s="62"/>
      <c r="LAV31" s="62"/>
      <c r="LAW31" s="62"/>
      <c r="LAX31" s="62"/>
      <c r="LAY31" s="62"/>
      <c r="LAZ31" s="62"/>
      <c r="LBA31" s="62"/>
      <c r="LBB31" s="62"/>
      <c r="LBC31" s="62"/>
      <c r="LBD31" s="62"/>
      <c r="LBE31" s="62"/>
      <c r="LBF31" s="62"/>
      <c r="LBG31" s="62"/>
      <c r="LBH31" s="62"/>
      <c r="LBI31" s="62"/>
      <c r="LBJ31" s="62"/>
      <c r="LBK31" s="62"/>
      <c r="LBL31" s="62"/>
      <c r="LBM31" s="62"/>
      <c r="LBN31" s="62"/>
      <c r="LBO31" s="62"/>
      <c r="LBP31" s="62"/>
      <c r="LBQ31" s="62"/>
      <c r="LBR31" s="62"/>
      <c r="LBS31" s="62"/>
      <c r="LBT31" s="62"/>
      <c r="LBU31" s="62"/>
      <c r="LBV31" s="62"/>
      <c r="LBW31" s="62"/>
      <c r="LBX31" s="62"/>
      <c r="LBY31" s="62"/>
      <c r="LBZ31" s="62"/>
      <c r="LCA31" s="62"/>
      <c r="LCB31" s="62"/>
      <c r="LCC31" s="62"/>
      <c r="LCD31" s="62"/>
      <c r="LCE31" s="62"/>
      <c r="LCF31" s="62"/>
      <c r="LCG31" s="62"/>
      <c r="LCH31" s="62"/>
      <c r="LCI31" s="62"/>
      <c r="LCJ31" s="62"/>
      <c r="LCK31" s="62"/>
      <c r="LCL31" s="62"/>
      <c r="LCM31" s="62"/>
      <c r="LCN31" s="62"/>
      <c r="LCO31" s="62"/>
      <c r="LCP31" s="62"/>
      <c r="LCQ31" s="62"/>
      <c r="LCR31" s="62"/>
      <c r="LCS31" s="62"/>
      <c r="LCT31" s="62"/>
      <c r="LCU31" s="62"/>
      <c r="LCV31" s="62"/>
      <c r="LCW31" s="62"/>
      <c r="LCX31" s="62"/>
      <c r="LCY31" s="62"/>
      <c r="LCZ31" s="62"/>
      <c r="LDA31" s="62"/>
      <c r="LDB31" s="62"/>
      <c r="LDC31" s="62"/>
      <c r="LDD31" s="62"/>
      <c r="LDE31" s="62"/>
      <c r="LDF31" s="62"/>
      <c r="LDG31" s="62"/>
      <c r="LDH31" s="62"/>
      <c r="LDI31" s="62"/>
      <c r="LDJ31" s="62"/>
      <c r="LDK31" s="62"/>
      <c r="LDL31" s="62"/>
      <c r="LDM31" s="62"/>
      <c r="LDN31" s="62"/>
      <c r="LDO31" s="62"/>
      <c r="LDP31" s="62"/>
      <c r="LDQ31" s="62"/>
      <c r="LDR31" s="62"/>
      <c r="LDS31" s="62"/>
      <c r="LDT31" s="62"/>
      <c r="LDU31" s="62"/>
      <c r="LDV31" s="62"/>
      <c r="LDW31" s="62"/>
      <c r="LDX31" s="62"/>
      <c r="LDY31" s="62"/>
      <c r="LDZ31" s="62"/>
      <c r="LEA31" s="62"/>
      <c r="LEB31" s="62"/>
      <c r="LEC31" s="62"/>
      <c r="LED31" s="62"/>
      <c r="LEE31" s="62"/>
      <c r="LEF31" s="62"/>
      <c r="LEG31" s="62"/>
      <c r="LEH31" s="62"/>
      <c r="LEI31" s="62"/>
      <c r="LEJ31" s="62"/>
      <c r="LEK31" s="62"/>
      <c r="LEL31" s="62"/>
      <c r="LEM31" s="62"/>
      <c r="LEN31" s="62"/>
      <c r="LEO31" s="62"/>
      <c r="LEP31" s="62"/>
      <c r="LEQ31" s="62"/>
      <c r="LER31" s="62"/>
      <c r="LES31" s="62"/>
      <c r="LET31" s="62"/>
      <c r="LEU31" s="62"/>
      <c r="LEV31" s="62"/>
      <c r="LEW31" s="62"/>
      <c r="LEX31" s="62"/>
      <c r="LEY31" s="62"/>
      <c r="LEZ31" s="62"/>
      <c r="LFA31" s="62"/>
      <c r="LFB31" s="62"/>
      <c r="LFC31" s="62"/>
      <c r="LFD31" s="62"/>
      <c r="LFE31" s="62"/>
      <c r="LFF31" s="62"/>
      <c r="LFG31" s="62"/>
      <c r="LFH31" s="62"/>
      <c r="LFI31" s="62"/>
      <c r="LFJ31" s="62"/>
      <c r="LFK31" s="62"/>
      <c r="LFL31" s="62"/>
      <c r="LFM31" s="62"/>
      <c r="LFN31" s="62"/>
      <c r="LFO31" s="62"/>
      <c r="LFP31" s="62"/>
      <c r="LFQ31" s="62"/>
      <c r="LFR31" s="62"/>
      <c r="LFS31" s="62"/>
      <c r="LFT31" s="62"/>
      <c r="LFU31" s="62"/>
      <c r="LFV31" s="62"/>
      <c r="LFW31" s="62"/>
      <c r="LFX31" s="62"/>
      <c r="LFY31" s="62"/>
      <c r="LFZ31" s="62"/>
      <c r="LGA31" s="62"/>
      <c r="LGB31" s="62"/>
      <c r="LGC31" s="62"/>
      <c r="LGD31" s="62"/>
      <c r="LGE31" s="62"/>
      <c r="LGF31" s="62"/>
      <c r="LGG31" s="62"/>
      <c r="LGH31" s="62"/>
      <c r="LGI31" s="62"/>
      <c r="LGJ31" s="62"/>
      <c r="LGK31" s="62"/>
      <c r="LGL31" s="62"/>
      <c r="LGM31" s="62"/>
      <c r="LGN31" s="62"/>
      <c r="LGO31" s="62"/>
      <c r="LGP31" s="62"/>
      <c r="LGQ31" s="62"/>
      <c r="LGR31" s="62"/>
      <c r="LGS31" s="62"/>
      <c r="LGT31" s="62"/>
      <c r="LGU31" s="62"/>
      <c r="LGV31" s="62"/>
      <c r="LGW31" s="62"/>
      <c r="LGX31" s="62"/>
      <c r="LGY31" s="62"/>
      <c r="LGZ31" s="62"/>
      <c r="LHA31" s="62"/>
      <c r="LHB31" s="62"/>
      <c r="LHC31" s="62"/>
      <c r="LHD31" s="62"/>
      <c r="LHE31" s="62"/>
      <c r="LHF31" s="62"/>
      <c r="LHG31" s="62"/>
      <c r="LHH31" s="62"/>
      <c r="LHI31" s="62"/>
      <c r="LHJ31" s="62"/>
      <c r="LHK31" s="62"/>
      <c r="LHL31" s="62"/>
      <c r="LHM31" s="62"/>
      <c r="LHN31" s="62"/>
      <c r="LHO31" s="62"/>
      <c r="LHP31" s="62"/>
      <c r="LHQ31" s="62"/>
      <c r="LHR31" s="62"/>
      <c r="LHS31" s="62"/>
      <c r="LHT31" s="62"/>
      <c r="LHU31" s="62"/>
      <c r="LHV31" s="62"/>
      <c r="LHW31" s="62"/>
      <c r="LHX31" s="62"/>
      <c r="LHY31" s="62"/>
      <c r="LHZ31" s="62"/>
      <c r="LIA31" s="62"/>
      <c r="LIB31" s="62"/>
      <c r="LIC31" s="62"/>
      <c r="LID31" s="62"/>
      <c r="LIE31" s="62"/>
      <c r="LIF31" s="62"/>
      <c r="LIG31" s="62"/>
      <c r="LIH31" s="62"/>
      <c r="LII31" s="62"/>
      <c r="LIJ31" s="62"/>
      <c r="LIK31" s="62"/>
      <c r="LIL31" s="62"/>
      <c r="LIM31" s="62"/>
      <c r="LIN31" s="62"/>
      <c r="LIO31" s="62"/>
      <c r="LIP31" s="62"/>
      <c r="LIQ31" s="62"/>
      <c r="LIR31" s="62"/>
      <c r="LIS31" s="62"/>
      <c r="LIT31" s="62"/>
      <c r="LIU31" s="62"/>
      <c r="LIV31" s="62"/>
      <c r="LIW31" s="62"/>
      <c r="LIX31" s="62"/>
      <c r="LIY31" s="62"/>
      <c r="LIZ31" s="62"/>
      <c r="LJA31" s="62"/>
      <c r="LJB31" s="62"/>
      <c r="LJC31" s="62"/>
      <c r="LJD31" s="62"/>
      <c r="LJE31" s="62"/>
      <c r="LJF31" s="62"/>
      <c r="LJG31" s="62"/>
      <c r="LJH31" s="62"/>
      <c r="LJI31" s="62"/>
      <c r="LJJ31" s="62"/>
      <c r="LJK31" s="62"/>
      <c r="LJL31" s="62"/>
      <c r="LJM31" s="62"/>
      <c r="LJN31" s="62"/>
      <c r="LJO31" s="62"/>
      <c r="LJP31" s="62"/>
      <c r="LJQ31" s="62"/>
      <c r="LJR31" s="62"/>
      <c r="LJS31" s="62"/>
      <c r="LJT31" s="62"/>
      <c r="LJU31" s="62"/>
      <c r="LJV31" s="62"/>
      <c r="LJW31" s="62"/>
      <c r="LJX31" s="62"/>
      <c r="LJY31" s="62"/>
      <c r="LJZ31" s="62"/>
      <c r="LKA31" s="62"/>
      <c r="LKB31" s="62"/>
      <c r="LKC31" s="62"/>
      <c r="LKD31" s="62"/>
      <c r="LKE31" s="62"/>
      <c r="LKF31" s="62"/>
      <c r="LKG31" s="62"/>
      <c r="LKH31" s="62"/>
      <c r="LKI31" s="62"/>
      <c r="LKJ31" s="62"/>
      <c r="LKK31" s="62"/>
      <c r="LKL31" s="62"/>
      <c r="LKM31" s="62"/>
      <c r="LKN31" s="62"/>
      <c r="LKO31" s="62"/>
      <c r="LKP31" s="62"/>
      <c r="LKQ31" s="62"/>
      <c r="LKR31" s="62"/>
      <c r="LKS31" s="62"/>
      <c r="LKT31" s="62"/>
      <c r="LKU31" s="62"/>
      <c r="LKV31" s="62"/>
      <c r="LKW31" s="62"/>
      <c r="LKX31" s="62"/>
      <c r="LKY31" s="62"/>
      <c r="LKZ31" s="62"/>
      <c r="LLA31" s="62"/>
      <c r="LLB31" s="62"/>
      <c r="LLC31" s="62"/>
      <c r="LLD31" s="62"/>
      <c r="LLE31" s="62"/>
      <c r="LLF31" s="62"/>
      <c r="LLG31" s="62"/>
      <c r="LLH31" s="62"/>
      <c r="LLI31" s="62"/>
      <c r="LLJ31" s="62"/>
      <c r="LLK31" s="62"/>
      <c r="LLL31" s="62"/>
      <c r="LLM31" s="62"/>
      <c r="LLN31" s="62"/>
      <c r="LLO31" s="62"/>
      <c r="LLP31" s="62"/>
      <c r="LLQ31" s="62"/>
      <c r="LLR31" s="62"/>
      <c r="LLS31" s="62"/>
      <c r="LLT31" s="62"/>
      <c r="LLU31" s="62"/>
      <c r="LLV31" s="62"/>
      <c r="LLW31" s="62"/>
      <c r="LLX31" s="62"/>
      <c r="LLY31" s="62"/>
      <c r="LLZ31" s="62"/>
      <c r="LMA31" s="62"/>
      <c r="LMB31" s="62"/>
      <c r="LMC31" s="62"/>
      <c r="LMD31" s="62"/>
      <c r="LME31" s="62"/>
      <c r="LMF31" s="62"/>
      <c r="LMG31" s="62"/>
      <c r="LMH31" s="62"/>
      <c r="LMI31" s="62"/>
      <c r="LMJ31" s="62"/>
      <c r="LMK31" s="62"/>
      <c r="LML31" s="62"/>
      <c r="LMM31" s="62"/>
      <c r="LMN31" s="62"/>
      <c r="LMO31" s="62"/>
      <c r="LMP31" s="62"/>
      <c r="LMQ31" s="62"/>
      <c r="LMR31" s="62"/>
      <c r="LMS31" s="62"/>
      <c r="LMT31" s="62"/>
      <c r="LMU31" s="62"/>
      <c r="LMV31" s="62"/>
      <c r="LMW31" s="62"/>
      <c r="LMX31" s="62"/>
      <c r="LMY31" s="62"/>
      <c r="LMZ31" s="62"/>
      <c r="LNA31" s="62"/>
      <c r="LNB31" s="62"/>
      <c r="LNC31" s="62"/>
      <c r="LND31" s="62"/>
      <c r="LNE31" s="62"/>
      <c r="LNF31" s="62"/>
      <c r="LNG31" s="62"/>
      <c r="LNH31" s="62"/>
      <c r="LNI31" s="62"/>
      <c r="LNJ31" s="62"/>
      <c r="LNK31" s="62"/>
      <c r="LNL31" s="62"/>
      <c r="LNM31" s="62"/>
      <c r="LNN31" s="62"/>
      <c r="LNO31" s="62"/>
      <c r="LNP31" s="62"/>
      <c r="LNQ31" s="62"/>
      <c r="LNR31" s="62"/>
      <c r="LNS31" s="62"/>
      <c r="LNT31" s="62"/>
      <c r="LNU31" s="62"/>
      <c r="LNV31" s="62"/>
      <c r="LNW31" s="62"/>
      <c r="LNX31" s="62"/>
      <c r="LNY31" s="62"/>
      <c r="LNZ31" s="62"/>
      <c r="LOA31" s="62"/>
      <c r="LOB31" s="62"/>
      <c r="LOC31" s="62"/>
      <c r="LOD31" s="62"/>
      <c r="LOE31" s="62"/>
      <c r="LOF31" s="62"/>
      <c r="LOG31" s="62"/>
      <c r="LOH31" s="62"/>
      <c r="LOI31" s="62"/>
      <c r="LOJ31" s="62"/>
      <c r="LOK31" s="62"/>
      <c r="LOL31" s="62"/>
      <c r="LOM31" s="62"/>
      <c r="LON31" s="62"/>
      <c r="LOO31" s="62"/>
      <c r="LOP31" s="62"/>
      <c r="LOQ31" s="62"/>
      <c r="LOR31" s="62"/>
      <c r="LOS31" s="62"/>
      <c r="LOT31" s="62"/>
      <c r="LOU31" s="62"/>
      <c r="LOV31" s="62"/>
      <c r="LOW31" s="62"/>
      <c r="LOX31" s="62"/>
      <c r="LOY31" s="62"/>
      <c r="LOZ31" s="62"/>
      <c r="LPA31" s="62"/>
      <c r="LPB31" s="62"/>
      <c r="LPC31" s="62"/>
      <c r="LPD31" s="62"/>
      <c r="LPE31" s="62"/>
      <c r="LPF31" s="62"/>
      <c r="LPG31" s="62"/>
      <c r="LPH31" s="62"/>
      <c r="LPI31" s="62"/>
      <c r="LPJ31" s="62"/>
      <c r="LPK31" s="62"/>
      <c r="LPL31" s="62"/>
      <c r="LPM31" s="62"/>
      <c r="LPN31" s="62"/>
      <c r="LPO31" s="62"/>
      <c r="LPP31" s="62"/>
      <c r="LPQ31" s="62"/>
      <c r="LPR31" s="62"/>
      <c r="LPS31" s="62"/>
      <c r="LPT31" s="62"/>
      <c r="LPU31" s="62"/>
      <c r="LPV31" s="62"/>
      <c r="LPW31" s="62"/>
      <c r="LPX31" s="62"/>
      <c r="LPY31" s="62"/>
      <c r="LPZ31" s="62"/>
      <c r="LQA31" s="62"/>
      <c r="LQB31" s="62"/>
      <c r="LQC31" s="62"/>
      <c r="LQD31" s="62"/>
      <c r="LQE31" s="62"/>
      <c r="LQF31" s="62"/>
      <c r="LQG31" s="62"/>
      <c r="LQH31" s="62"/>
      <c r="LQI31" s="62"/>
      <c r="LQJ31" s="62"/>
      <c r="LQK31" s="62"/>
      <c r="LQL31" s="62"/>
      <c r="LQM31" s="62"/>
      <c r="LQN31" s="62"/>
      <c r="LQO31" s="62"/>
      <c r="LQP31" s="62"/>
      <c r="LQQ31" s="62"/>
      <c r="LQR31" s="62"/>
      <c r="LQS31" s="62"/>
      <c r="LQT31" s="62"/>
      <c r="LQU31" s="62"/>
      <c r="LQV31" s="62"/>
      <c r="LQW31" s="62"/>
      <c r="LQX31" s="62"/>
      <c r="LQY31" s="62"/>
      <c r="LQZ31" s="62"/>
      <c r="LRA31" s="62"/>
      <c r="LRB31" s="62"/>
      <c r="LRC31" s="62"/>
      <c r="LRD31" s="62"/>
      <c r="LRE31" s="62"/>
      <c r="LRF31" s="62"/>
      <c r="LRG31" s="62"/>
      <c r="LRH31" s="62"/>
      <c r="LRI31" s="62"/>
      <c r="LRJ31" s="62"/>
      <c r="LRK31" s="62"/>
      <c r="LRL31" s="62"/>
      <c r="LRM31" s="62"/>
      <c r="LRN31" s="62"/>
      <c r="LRO31" s="62"/>
      <c r="LRP31" s="62"/>
      <c r="LRQ31" s="62"/>
      <c r="LRR31" s="62"/>
      <c r="LRS31" s="62"/>
      <c r="LRT31" s="62"/>
      <c r="LRU31" s="62"/>
      <c r="LRV31" s="62"/>
      <c r="LRW31" s="62"/>
      <c r="LRX31" s="62"/>
      <c r="LRY31" s="62"/>
      <c r="LRZ31" s="62"/>
      <c r="LSA31" s="62"/>
      <c r="LSB31" s="62"/>
      <c r="LSC31" s="62"/>
      <c r="LSD31" s="62"/>
      <c r="LSE31" s="62"/>
      <c r="LSF31" s="62"/>
      <c r="LSG31" s="62"/>
      <c r="LSH31" s="62"/>
      <c r="LSI31" s="62"/>
      <c r="LSJ31" s="62"/>
      <c r="LSK31" s="62"/>
      <c r="LSL31" s="62"/>
      <c r="LSM31" s="62"/>
      <c r="LSN31" s="62"/>
      <c r="LSO31" s="62"/>
      <c r="LSP31" s="62"/>
      <c r="LSQ31" s="62"/>
      <c r="LSR31" s="62"/>
      <c r="LSS31" s="62"/>
      <c r="LST31" s="62"/>
      <c r="LSU31" s="62"/>
      <c r="LSV31" s="62"/>
      <c r="LSW31" s="62"/>
      <c r="LSX31" s="62"/>
      <c r="LSY31" s="62"/>
      <c r="LSZ31" s="62"/>
      <c r="LTA31" s="62"/>
      <c r="LTB31" s="62"/>
      <c r="LTC31" s="62"/>
      <c r="LTD31" s="62"/>
      <c r="LTE31" s="62"/>
      <c r="LTF31" s="62"/>
      <c r="LTG31" s="62"/>
      <c r="LTH31" s="62"/>
      <c r="LTI31" s="62"/>
      <c r="LTJ31" s="62"/>
      <c r="LTK31" s="62"/>
      <c r="LTL31" s="62"/>
      <c r="LTM31" s="62"/>
      <c r="LTN31" s="62"/>
      <c r="LTO31" s="62"/>
      <c r="LTP31" s="62"/>
      <c r="LTQ31" s="62"/>
      <c r="LTR31" s="62"/>
      <c r="LTS31" s="62"/>
      <c r="LTT31" s="62"/>
      <c r="LTU31" s="62"/>
      <c r="LTV31" s="62"/>
      <c r="LTW31" s="62"/>
      <c r="LTX31" s="62"/>
      <c r="LTY31" s="62"/>
      <c r="LTZ31" s="62"/>
      <c r="LUA31" s="62"/>
      <c r="LUB31" s="62"/>
      <c r="LUC31" s="62"/>
      <c r="LUD31" s="62"/>
      <c r="LUE31" s="62"/>
      <c r="LUF31" s="62"/>
      <c r="LUG31" s="62"/>
      <c r="LUH31" s="62"/>
      <c r="LUI31" s="62"/>
      <c r="LUJ31" s="62"/>
      <c r="LUK31" s="62"/>
      <c r="LUL31" s="62"/>
      <c r="LUM31" s="62"/>
      <c r="LUN31" s="62"/>
      <c r="LUO31" s="62"/>
      <c r="LUP31" s="62"/>
      <c r="LUQ31" s="62"/>
      <c r="LUR31" s="62"/>
      <c r="LUS31" s="62"/>
      <c r="LUT31" s="62"/>
      <c r="LUU31" s="62"/>
      <c r="LUV31" s="62"/>
      <c r="LUW31" s="62"/>
      <c r="LUX31" s="62"/>
      <c r="LUY31" s="62"/>
      <c r="LUZ31" s="62"/>
      <c r="LVA31" s="62"/>
      <c r="LVB31" s="62"/>
      <c r="LVC31" s="62"/>
      <c r="LVD31" s="62"/>
      <c r="LVE31" s="62"/>
      <c r="LVF31" s="62"/>
      <c r="LVG31" s="62"/>
      <c r="LVH31" s="62"/>
      <c r="LVI31" s="62"/>
      <c r="LVJ31" s="62"/>
      <c r="LVK31" s="62"/>
      <c r="LVL31" s="62"/>
      <c r="LVM31" s="62"/>
      <c r="LVN31" s="62"/>
      <c r="LVO31" s="62"/>
      <c r="LVP31" s="62"/>
      <c r="LVQ31" s="62"/>
      <c r="LVR31" s="62"/>
      <c r="LVS31" s="62"/>
      <c r="LVT31" s="62"/>
      <c r="LVU31" s="62"/>
      <c r="LVV31" s="62"/>
      <c r="LVW31" s="62"/>
      <c r="LVX31" s="62"/>
      <c r="LVY31" s="62"/>
      <c r="LVZ31" s="62"/>
      <c r="LWA31" s="62"/>
      <c r="LWB31" s="62"/>
      <c r="LWC31" s="62"/>
      <c r="LWD31" s="62"/>
      <c r="LWE31" s="62"/>
      <c r="LWF31" s="62"/>
      <c r="LWG31" s="62"/>
      <c r="LWH31" s="62"/>
      <c r="LWI31" s="62"/>
      <c r="LWJ31" s="62"/>
      <c r="LWK31" s="62"/>
      <c r="LWL31" s="62"/>
      <c r="LWM31" s="62"/>
      <c r="LWN31" s="62"/>
      <c r="LWO31" s="62"/>
      <c r="LWP31" s="62"/>
      <c r="LWQ31" s="62"/>
      <c r="LWR31" s="62"/>
      <c r="LWS31" s="62"/>
      <c r="LWT31" s="62"/>
      <c r="LWU31" s="62"/>
      <c r="LWV31" s="62"/>
      <c r="LWW31" s="62"/>
      <c r="LWX31" s="62"/>
      <c r="LWY31" s="62"/>
      <c r="LWZ31" s="62"/>
      <c r="LXA31" s="62"/>
      <c r="LXB31" s="62"/>
      <c r="LXC31" s="62"/>
      <c r="LXD31" s="62"/>
      <c r="LXE31" s="62"/>
      <c r="LXF31" s="62"/>
      <c r="LXG31" s="62"/>
      <c r="LXH31" s="62"/>
      <c r="LXI31" s="62"/>
      <c r="LXJ31" s="62"/>
      <c r="LXK31" s="62"/>
      <c r="LXL31" s="62"/>
      <c r="LXM31" s="62"/>
      <c r="LXN31" s="62"/>
      <c r="LXO31" s="62"/>
      <c r="LXP31" s="62"/>
      <c r="LXQ31" s="62"/>
      <c r="LXR31" s="62"/>
      <c r="LXS31" s="62"/>
      <c r="LXT31" s="62"/>
      <c r="LXU31" s="62"/>
      <c r="LXV31" s="62"/>
      <c r="LXW31" s="62"/>
      <c r="LXX31" s="62"/>
      <c r="LXY31" s="62"/>
      <c r="LXZ31" s="62"/>
      <c r="LYA31" s="62"/>
      <c r="LYB31" s="62"/>
      <c r="LYC31" s="62"/>
      <c r="LYD31" s="62"/>
      <c r="LYE31" s="62"/>
      <c r="LYF31" s="62"/>
      <c r="LYG31" s="62"/>
      <c r="LYH31" s="62"/>
      <c r="LYI31" s="62"/>
      <c r="LYJ31" s="62"/>
      <c r="LYK31" s="62"/>
      <c r="LYL31" s="62"/>
      <c r="LYM31" s="62"/>
      <c r="LYN31" s="62"/>
      <c r="LYO31" s="62"/>
      <c r="LYP31" s="62"/>
      <c r="LYQ31" s="62"/>
      <c r="LYR31" s="62"/>
      <c r="LYS31" s="62"/>
      <c r="LYT31" s="62"/>
      <c r="LYU31" s="62"/>
      <c r="LYV31" s="62"/>
      <c r="LYW31" s="62"/>
      <c r="LYX31" s="62"/>
      <c r="LYY31" s="62"/>
      <c r="LYZ31" s="62"/>
      <c r="LZA31" s="62"/>
      <c r="LZB31" s="62"/>
      <c r="LZC31" s="62"/>
      <c r="LZD31" s="62"/>
      <c r="LZE31" s="62"/>
      <c r="LZF31" s="62"/>
      <c r="LZG31" s="62"/>
      <c r="LZH31" s="62"/>
      <c r="LZI31" s="62"/>
      <c r="LZJ31" s="62"/>
      <c r="LZK31" s="62"/>
      <c r="LZL31" s="62"/>
      <c r="LZM31" s="62"/>
      <c r="LZN31" s="62"/>
      <c r="LZO31" s="62"/>
      <c r="LZP31" s="62"/>
      <c r="LZQ31" s="62"/>
      <c r="LZR31" s="62"/>
      <c r="LZS31" s="62"/>
      <c r="LZT31" s="62"/>
      <c r="LZU31" s="62"/>
      <c r="LZV31" s="62"/>
      <c r="LZW31" s="62"/>
      <c r="LZX31" s="62"/>
      <c r="LZY31" s="62"/>
      <c r="LZZ31" s="62"/>
      <c r="MAA31" s="62"/>
      <c r="MAB31" s="62"/>
      <c r="MAC31" s="62"/>
      <c r="MAD31" s="62"/>
      <c r="MAE31" s="62"/>
      <c r="MAF31" s="62"/>
      <c r="MAG31" s="62"/>
      <c r="MAH31" s="62"/>
      <c r="MAI31" s="62"/>
      <c r="MAJ31" s="62"/>
      <c r="MAK31" s="62"/>
      <c r="MAL31" s="62"/>
      <c r="MAM31" s="62"/>
      <c r="MAN31" s="62"/>
      <c r="MAO31" s="62"/>
      <c r="MAP31" s="62"/>
      <c r="MAQ31" s="62"/>
      <c r="MAR31" s="62"/>
      <c r="MAS31" s="62"/>
      <c r="MAT31" s="62"/>
      <c r="MAU31" s="62"/>
      <c r="MAV31" s="62"/>
      <c r="MAW31" s="62"/>
      <c r="MAX31" s="62"/>
      <c r="MAY31" s="62"/>
      <c r="MAZ31" s="62"/>
      <c r="MBA31" s="62"/>
      <c r="MBB31" s="62"/>
      <c r="MBC31" s="62"/>
      <c r="MBD31" s="62"/>
      <c r="MBE31" s="62"/>
      <c r="MBF31" s="62"/>
      <c r="MBG31" s="62"/>
      <c r="MBH31" s="62"/>
      <c r="MBI31" s="62"/>
      <c r="MBJ31" s="62"/>
      <c r="MBK31" s="62"/>
      <c r="MBL31" s="62"/>
      <c r="MBM31" s="62"/>
      <c r="MBN31" s="62"/>
      <c r="MBO31" s="62"/>
      <c r="MBP31" s="62"/>
      <c r="MBQ31" s="62"/>
      <c r="MBR31" s="62"/>
      <c r="MBS31" s="62"/>
      <c r="MBT31" s="62"/>
      <c r="MBU31" s="62"/>
      <c r="MBV31" s="62"/>
      <c r="MBW31" s="62"/>
      <c r="MBX31" s="62"/>
      <c r="MBY31" s="62"/>
      <c r="MBZ31" s="62"/>
      <c r="MCA31" s="62"/>
      <c r="MCB31" s="62"/>
      <c r="MCC31" s="62"/>
      <c r="MCD31" s="62"/>
      <c r="MCE31" s="62"/>
      <c r="MCF31" s="62"/>
      <c r="MCG31" s="62"/>
      <c r="MCH31" s="62"/>
      <c r="MCI31" s="62"/>
      <c r="MCJ31" s="62"/>
      <c r="MCK31" s="62"/>
      <c r="MCL31" s="62"/>
      <c r="MCM31" s="62"/>
      <c r="MCN31" s="62"/>
      <c r="MCO31" s="62"/>
      <c r="MCP31" s="62"/>
      <c r="MCQ31" s="62"/>
      <c r="MCR31" s="62"/>
      <c r="MCS31" s="62"/>
      <c r="MCT31" s="62"/>
      <c r="MCU31" s="62"/>
      <c r="MCV31" s="62"/>
      <c r="MCW31" s="62"/>
      <c r="MCX31" s="62"/>
      <c r="MCY31" s="62"/>
      <c r="MCZ31" s="62"/>
      <c r="MDA31" s="62"/>
      <c r="MDB31" s="62"/>
      <c r="MDC31" s="62"/>
      <c r="MDD31" s="62"/>
      <c r="MDE31" s="62"/>
      <c r="MDF31" s="62"/>
      <c r="MDG31" s="62"/>
      <c r="MDH31" s="62"/>
      <c r="MDI31" s="62"/>
      <c r="MDJ31" s="62"/>
      <c r="MDK31" s="62"/>
      <c r="MDL31" s="62"/>
      <c r="MDM31" s="62"/>
      <c r="MDN31" s="62"/>
      <c r="MDO31" s="62"/>
      <c r="MDP31" s="62"/>
      <c r="MDQ31" s="62"/>
      <c r="MDR31" s="62"/>
      <c r="MDS31" s="62"/>
      <c r="MDT31" s="62"/>
      <c r="MDU31" s="62"/>
      <c r="MDV31" s="62"/>
      <c r="MDW31" s="62"/>
      <c r="MDX31" s="62"/>
      <c r="MDY31" s="62"/>
      <c r="MDZ31" s="62"/>
      <c r="MEA31" s="62"/>
      <c r="MEB31" s="62"/>
      <c r="MEC31" s="62"/>
      <c r="MED31" s="62"/>
      <c r="MEE31" s="62"/>
      <c r="MEF31" s="62"/>
      <c r="MEG31" s="62"/>
      <c r="MEH31" s="62"/>
      <c r="MEI31" s="62"/>
      <c r="MEJ31" s="62"/>
      <c r="MEK31" s="62"/>
      <c r="MEL31" s="62"/>
      <c r="MEM31" s="62"/>
      <c r="MEN31" s="62"/>
      <c r="MEO31" s="62"/>
      <c r="MEP31" s="62"/>
      <c r="MEQ31" s="62"/>
      <c r="MER31" s="62"/>
      <c r="MES31" s="62"/>
      <c r="MET31" s="62"/>
      <c r="MEU31" s="62"/>
      <c r="MEV31" s="62"/>
      <c r="MEW31" s="62"/>
      <c r="MEX31" s="62"/>
      <c r="MEY31" s="62"/>
      <c r="MEZ31" s="62"/>
      <c r="MFA31" s="62"/>
      <c r="MFB31" s="62"/>
      <c r="MFC31" s="62"/>
      <c r="MFD31" s="62"/>
      <c r="MFE31" s="62"/>
      <c r="MFF31" s="62"/>
      <c r="MFG31" s="62"/>
      <c r="MFH31" s="62"/>
      <c r="MFI31" s="62"/>
      <c r="MFJ31" s="62"/>
      <c r="MFK31" s="62"/>
      <c r="MFL31" s="62"/>
      <c r="MFM31" s="62"/>
      <c r="MFN31" s="62"/>
      <c r="MFO31" s="62"/>
      <c r="MFP31" s="62"/>
      <c r="MFQ31" s="62"/>
      <c r="MFR31" s="62"/>
      <c r="MFS31" s="62"/>
      <c r="MFT31" s="62"/>
      <c r="MFU31" s="62"/>
      <c r="MFV31" s="62"/>
      <c r="MFW31" s="62"/>
      <c r="MFX31" s="62"/>
      <c r="MFY31" s="62"/>
      <c r="MFZ31" s="62"/>
      <c r="MGA31" s="62"/>
      <c r="MGB31" s="62"/>
      <c r="MGC31" s="62"/>
      <c r="MGD31" s="62"/>
      <c r="MGE31" s="62"/>
      <c r="MGF31" s="62"/>
      <c r="MGG31" s="62"/>
      <c r="MGH31" s="62"/>
      <c r="MGI31" s="62"/>
      <c r="MGJ31" s="62"/>
      <c r="MGK31" s="62"/>
      <c r="MGL31" s="62"/>
      <c r="MGM31" s="62"/>
      <c r="MGN31" s="62"/>
      <c r="MGO31" s="62"/>
      <c r="MGP31" s="62"/>
      <c r="MGQ31" s="62"/>
      <c r="MGR31" s="62"/>
      <c r="MGS31" s="62"/>
      <c r="MGT31" s="62"/>
      <c r="MGU31" s="62"/>
      <c r="MGV31" s="62"/>
      <c r="MGW31" s="62"/>
      <c r="MGX31" s="62"/>
      <c r="MGY31" s="62"/>
      <c r="MGZ31" s="62"/>
      <c r="MHA31" s="62"/>
      <c r="MHB31" s="62"/>
      <c r="MHC31" s="62"/>
      <c r="MHD31" s="62"/>
      <c r="MHE31" s="62"/>
      <c r="MHF31" s="62"/>
      <c r="MHG31" s="62"/>
      <c r="MHH31" s="62"/>
      <c r="MHI31" s="62"/>
      <c r="MHJ31" s="62"/>
      <c r="MHK31" s="62"/>
      <c r="MHL31" s="62"/>
      <c r="MHM31" s="62"/>
      <c r="MHN31" s="62"/>
      <c r="MHO31" s="62"/>
      <c r="MHP31" s="62"/>
      <c r="MHQ31" s="62"/>
      <c r="MHR31" s="62"/>
      <c r="MHS31" s="62"/>
      <c r="MHT31" s="62"/>
      <c r="MHU31" s="62"/>
      <c r="MHV31" s="62"/>
      <c r="MHW31" s="62"/>
      <c r="MHX31" s="62"/>
      <c r="MHY31" s="62"/>
      <c r="MHZ31" s="62"/>
      <c r="MIA31" s="62"/>
      <c r="MIB31" s="62"/>
      <c r="MIC31" s="62"/>
      <c r="MID31" s="62"/>
      <c r="MIE31" s="62"/>
      <c r="MIF31" s="62"/>
      <c r="MIG31" s="62"/>
      <c r="MIH31" s="62"/>
      <c r="MII31" s="62"/>
      <c r="MIJ31" s="62"/>
      <c r="MIK31" s="62"/>
      <c r="MIL31" s="62"/>
      <c r="MIM31" s="62"/>
      <c r="MIN31" s="62"/>
      <c r="MIO31" s="62"/>
      <c r="MIP31" s="62"/>
      <c r="MIQ31" s="62"/>
      <c r="MIR31" s="62"/>
      <c r="MIS31" s="62"/>
      <c r="MIT31" s="62"/>
      <c r="MIU31" s="62"/>
      <c r="MIV31" s="62"/>
      <c r="MIW31" s="62"/>
      <c r="MIX31" s="62"/>
      <c r="MIY31" s="62"/>
      <c r="MIZ31" s="62"/>
      <c r="MJA31" s="62"/>
      <c r="MJB31" s="62"/>
      <c r="MJC31" s="62"/>
      <c r="MJD31" s="62"/>
      <c r="MJE31" s="62"/>
      <c r="MJF31" s="62"/>
      <c r="MJG31" s="62"/>
      <c r="MJH31" s="62"/>
      <c r="MJI31" s="62"/>
      <c r="MJJ31" s="62"/>
      <c r="MJK31" s="62"/>
      <c r="MJL31" s="62"/>
      <c r="MJM31" s="62"/>
      <c r="MJN31" s="62"/>
      <c r="MJO31" s="62"/>
      <c r="MJP31" s="62"/>
      <c r="MJQ31" s="62"/>
      <c r="MJR31" s="62"/>
      <c r="MJS31" s="62"/>
      <c r="MJT31" s="62"/>
      <c r="MJU31" s="62"/>
      <c r="MJV31" s="62"/>
      <c r="MJW31" s="62"/>
      <c r="MJX31" s="62"/>
      <c r="MJY31" s="62"/>
      <c r="MJZ31" s="62"/>
      <c r="MKA31" s="62"/>
      <c r="MKB31" s="62"/>
      <c r="MKC31" s="62"/>
      <c r="MKD31" s="62"/>
      <c r="MKE31" s="62"/>
      <c r="MKF31" s="62"/>
      <c r="MKG31" s="62"/>
      <c r="MKH31" s="62"/>
      <c r="MKI31" s="62"/>
      <c r="MKJ31" s="62"/>
      <c r="MKK31" s="62"/>
      <c r="MKL31" s="62"/>
      <c r="MKM31" s="62"/>
      <c r="MKN31" s="62"/>
      <c r="MKO31" s="62"/>
      <c r="MKP31" s="62"/>
      <c r="MKQ31" s="62"/>
      <c r="MKR31" s="62"/>
      <c r="MKS31" s="62"/>
      <c r="MKT31" s="62"/>
      <c r="MKU31" s="62"/>
      <c r="MKV31" s="62"/>
      <c r="MKW31" s="62"/>
      <c r="MKX31" s="62"/>
      <c r="MKY31" s="62"/>
      <c r="MKZ31" s="62"/>
      <c r="MLA31" s="62"/>
      <c r="MLB31" s="62"/>
      <c r="MLC31" s="62"/>
      <c r="MLD31" s="62"/>
      <c r="MLE31" s="62"/>
      <c r="MLF31" s="62"/>
      <c r="MLG31" s="62"/>
      <c r="MLH31" s="62"/>
      <c r="MLI31" s="62"/>
      <c r="MLJ31" s="62"/>
      <c r="MLK31" s="62"/>
      <c r="MLL31" s="62"/>
      <c r="MLM31" s="62"/>
      <c r="MLN31" s="62"/>
      <c r="MLO31" s="62"/>
      <c r="MLP31" s="62"/>
      <c r="MLQ31" s="62"/>
      <c r="MLR31" s="62"/>
      <c r="MLS31" s="62"/>
      <c r="MLT31" s="62"/>
      <c r="MLU31" s="62"/>
      <c r="MLV31" s="62"/>
      <c r="MLW31" s="62"/>
      <c r="MLX31" s="62"/>
      <c r="MLY31" s="62"/>
      <c r="MLZ31" s="62"/>
      <c r="MMA31" s="62"/>
      <c r="MMB31" s="62"/>
      <c r="MMC31" s="62"/>
      <c r="MMD31" s="62"/>
      <c r="MME31" s="62"/>
      <c r="MMF31" s="62"/>
      <c r="MMG31" s="62"/>
      <c r="MMH31" s="62"/>
      <c r="MMI31" s="62"/>
      <c r="MMJ31" s="62"/>
      <c r="MMK31" s="62"/>
      <c r="MML31" s="62"/>
      <c r="MMM31" s="62"/>
      <c r="MMN31" s="62"/>
      <c r="MMO31" s="62"/>
      <c r="MMP31" s="62"/>
      <c r="MMQ31" s="62"/>
      <c r="MMR31" s="62"/>
      <c r="MMS31" s="62"/>
      <c r="MMT31" s="62"/>
      <c r="MMU31" s="62"/>
      <c r="MMV31" s="62"/>
      <c r="MMW31" s="62"/>
      <c r="MMX31" s="62"/>
      <c r="MMY31" s="62"/>
      <c r="MMZ31" s="62"/>
      <c r="MNA31" s="62"/>
      <c r="MNB31" s="62"/>
      <c r="MNC31" s="62"/>
      <c r="MND31" s="62"/>
      <c r="MNE31" s="62"/>
      <c r="MNF31" s="62"/>
      <c r="MNG31" s="62"/>
      <c r="MNH31" s="62"/>
      <c r="MNI31" s="62"/>
      <c r="MNJ31" s="62"/>
      <c r="MNK31" s="62"/>
      <c r="MNL31" s="62"/>
      <c r="MNM31" s="62"/>
      <c r="MNN31" s="62"/>
      <c r="MNO31" s="62"/>
      <c r="MNP31" s="62"/>
      <c r="MNQ31" s="62"/>
      <c r="MNR31" s="62"/>
      <c r="MNS31" s="62"/>
      <c r="MNT31" s="62"/>
      <c r="MNU31" s="62"/>
      <c r="MNV31" s="62"/>
      <c r="MNW31" s="62"/>
      <c r="MNX31" s="62"/>
      <c r="MNY31" s="62"/>
      <c r="MNZ31" s="62"/>
      <c r="MOA31" s="62"/>
      <c r="MOB31" s="62"/>
      <c r="MOC31" s="62"/>
      <c r="MOD31" s="62"/>
      <c r="MOE31" s="62"/>
      <c r="MOF31" s="62"/>
      <c r="MOG31" s="62"/>
      <c r="MOH31" s="62"/>
      <c r="MOI31" s="62"/>
      <c r="MOJ31" s="62"/>
      <c r="MOK31" s="62"/>
      <c r="MOL31" s="62"/>
      <c r="MOM31" s="62"/>
      <c r="MON31" s="62"/>
      <c r="MOO31" s="62"/>
      <c r="MOP31" s="62"/>
      <c r="MOQ31" s="62"/>
      <c r="MOR31" s="62"/>
      <c r="MOS31" s="62"/>
      <c r="MOT31" s="62"/>
      <c r="MOU31" s="62"/>
      <c r="MOV31" s="62"/>
      <c r="MOW31" s="62"/>
      <c r="MOX31" s="62"/>
      <c r="MOY31" s="62"/>
      <c r="MOZ31" s="62"/>
      <c r="MPA31" s="62"/>
      <c r="MPB31" s="62"/>
      <c r="MPC31" s="62"/>
      <c r="MPD31" s="62"/>
      <c r="MPE31" s="62"/>
      <c r="MPF31" s="62"/>
      <c r="MPG31" s="62"/>
      <c r="MPH31" s="62"/>
      <c r="MPI31" s="62"/>
      <c r="MPJ31" s="62"/>
      <c r="MPK31" s="62"/>
      <c r="MPL31" s="62"/>
      <c r="MPM31" s="62"/>
      <c r="MPN31" s="62"/>
      <c r="MPO31" s="62"/>
      <c r="MPP31" s="62"/>
      <c r="MPQ31" s="62"/>
      <c r="MPR31" s="62"/>
      <c r="MPS31" s="62"/>
      <c r="MPT31" s="62"/>
      <c r="MPU31" s="62"/>
      <c r="MPV31" s="62"/>
      <c r="MPW31" s="62"/>
      <c r="MPX31" s="62"/>
      <c r="MPY31" s="62"/>
      <c r="MPZ31" s="62"/>
      <c r="MQA31" s="62"/>
      <c r="MQB31" s="62"/>
      <c r="MQC31" s="62"/>
      <c r="MQD31" s="62"/>
      <c r="MQE31" s="62"/>
      <c r="MQF31" s="62"/>
      <c r="MQG31" s="62"/>
      <c r="MQH31" s="62"/>
      <c r="MQI31" s="62"/>
      <c r="MQJ31" s="62"/>
      <c r="MQK31" s="62"/>
      <c r="MQL31" s="62"/>
      <c r="MQM31" s="62"/>
      <c r="MQN31" s="62"/>
      <c r="MQO31" s="62"/>
      <c r="MQP31" s="62"/>
      <c r="MQQ31" s="62"/>
      <c r="MQR31" s="62"/>
      <c r="MQS31" s="62"/>
      <c r="MQT31" s="62"/>
      <c r="MQU31" s="62"/>
      <c r="MQV31" s="62"/>
      <c r="MQW31" s="62"/>
      <c r="MQX31" s="62"/>
      <c r="MQY31" s="62"/>
      <c r="MQZ31" s="62"/>
      <c r="MRA31" s="62"/>
      <c r="MRB31" s="62"/>
      <c r="MRC31" s="62"/>
      <c r="MRD31" s="62"/>
      <c r="MRE31" s="62"/>
      <c r="MRF31" s="62"/>
      <c r="MRG31" s="62"/>
      <c r="MRH31" s="62"/>
      <c r="MRI31" s="62"/>
      <c r="MRJ31" s="62"/>
      <c r="MRK31" s="62"/>
      <c r="MRL31" s="62"/>
      <c r="MRM31" s="62"/>
      <c r="MRN31" s="62"/>
      <c r="MRO31" s="62"/>
      <c r="MRP31" s="62"/>
      <c r="MRQ31" s="62"/>
      <c r="MRR31" s="62"/>
      <c r="MRS31" s="62"/>
      <c r="MRT31" s="62"/>
      <c r="MRU31" s="62"/>
      <c r="MRV31" s="62"/>
      <c r="MRW31" s="62"/>
      <c r="MRX31" s="62"/>
      <c r="MRY31" s="62"/>
      <c r="MRZ31" s="62"/>
      <c r="MSA31" s="62"/>
      <c r="MSB31" s="62"/>
      <c r="MSC31" s="62"/>
      <c r="MSD31" s="62"/>
      <c r="MSE31" s="62"/>
      <c r="MSF31" s="62"/>
      <c r="MSG31" s="62"/>
      <c r="MSH31" s="62"/>
      <c r="MSI31" s="62"/>
      <c r="MSJ31" s="62"/>
      <c r="MSK31" s="62"/>
      <c r="MSL31" s="62"/>
      <c r="MSM31" s="62"/>
      <c r="MSN31" s="62"/>
      <c r="MSO31" s="62"/>
      <c r="MSP31" s="62"/>
      <c r="MSQ31" s="62"/>
      <c r="MSR31" s="62"/>
      <c r="MSS31" s="62"/>
      <c r="MST31" s="62"/>
      <c r="MSU31" s="62"/>
      <c r="MSV31" s="62"/>
      <c r="MSW31" s="62"/>
      <c r="MSX31" s="62"/>
      <c r="MSY31" s="62"/>
      <c r="MSZ31" s="62"/>
      <c r="MTA31" s="62"/>
      <c r="MTB31" s="62"/>
      <c r="MTC31" s="62"/>
      <c r="MTD31" s="62"/>
      <c r="MTE31" s="62"/>
      <c r="MTF31" s="62"/>
      <c r="MTG31" s="62"/>
      <c r="MTH31" s="62"/>
      <c r="MTI31" s="62"/>
      <c r="MTJ31" s="62"/>
      <c r="MTK31" s="62"/>
      <c r="MTL31" s="62"/>
      <c r="MTM31" s="62"/>
      <c r="MTN31" s="62"/>
      <c r="MTO31" s="62"/>
      <c r="MTP31" s="62"/>
      <c r="MTQ31" s="62"/>
      <c r="MTR31" s="62"/>
      <c r="MTS31" s="62"/>
      <c r="MTT31" s="62"/>
      <c r="MTU31" s="62"/>
      <c r="MTV31" s="62"/>
      <c r="MTW31" s="62"/>
      <c r="MTX31" s="62"/>
      <c r="MTY31" s="62"/>
      <c r="MTZ31" s="62"/>
      <c r="MUA31" s="62"/>
      <c r="MUB31" s="62"/>
      <c r="MUC31" s="62"/>
      <c r="MUD31" s="62"/>
      <c r="MUE31" s="62"/>
      <c r="MUF31" s="62"/>
      <c r="MUG31" s="62"/>
      <c r="MUH31" s="62"/>
      <c r="MUI31" s="62"/>
      <c r="MUJ31" s="62"/>
      <c r="MUK31" s="62"/>
      <c r="MUL31" s="62"/>
      <c r="MUM31" s="62"/>
      <c r="MUN31" s="62"/>
      <c r="MUO31" s="62"/>
      <c r="MUP31" s="62"/>
      <c r="MUQ31" s="62"/>
      <c r="MUR31" s="62"/>
      <c r="MUS31" s="62"/>
      <c r="MUT31" s="62"/>
      <c r="MUU31" s="62"/>
      <c r="MUV31" s="62"/>
      <c r="MUW31" s="62"/>
      <c r="MUX31" s="62"/>
      <c r="MUY31" s="62"/>
      <c r="MUZ31" s="62"/>
      <c r="MVA31" s="62"/>
      <c r="MVB31" s="62"/>
      <c r="MVC31" s="62"/>
      <c r="MVD31" s="62"/>
      <c r="MVE31" s="62"/>
      <c r="MVF31" s="62"/>
      <c r="MVG31" s="62"/>
      <c r="MVH31" s="62"/>
      <c r="MVI31" s="62"/>
      <c r="MVJ31" s="62"/>
      <c r="MVK31" s="62"/>
      <c r="MVL31" s="62"/>
      <c r="MVM31" s="62"/>
      <c r="MVN31" s="62"/>
      <c r="MVO31" s="62"/>
      <c r="MVP31" s="62"/>
      <c r="MVQ31" s="62"/>
      <c r="MVR31" s="62"/>
      <c r="MVS31" s="62"/>
      <c r="MVT31" s="62"/>
      <c r="MVU31" s="62"/>
      <c r="MVV31" s="62"/>
      <c r="MVW31" s="62"/>
      <c r="MVX31" s="62"/>
      <c r="MVY31" s="62"/>
      <c r="MVZ31" s="62"/>
      <c r="MWA31" s="62"/>
      <c r="MWB31" s="62"/>
      <c r="MWC31" s="62"/>
      <c r="MWD31" s="62"/>
      <c r="MWE31" s="62"/>
      <c r="MWF31" s="62"/>
      <c r="MWG31" s="62"/>
      <c r="MWH31" s="62"/>
      <c r="MWI31" s="62"/>
      <c r="MWJ31" s="62"/>
      <c r="MWK31" s="62"/>
      <c r="MWL31" s="62"/>
      <c r="MWM31" s="62"/>
      <c r="MWN31" s="62"/>
      <c r="MWO31" s="62"/>
      <c r="MWP31" s="62"/>
      <c r="MWQ31" s="62"/>
      <c r="MWR31" s="62"/>
      <c r="MWS31" s="62"/>
      <c r="MWT31" s="62"/>
      <c r="MWU31" s="62"/>
      <c r="MWV31" s="62"/>
      <c r="MWW31" s="62"/>
      <c r="MWX31" s="62"/>
      <c r="MWY31" s="62"/>
      <c r="MWZ31" s="62"/>
      <c r="MXA31" s="62"/>
      <c r="MXB31" s="62"/>
      <c r="MXC31" s="62"/>
      <c r="MXD31" s="62"/>
      <c r="MXE31" s="62"/>
      <c r="MXF31" s="62"/>
      <c r="MXG31" s="62"/>
      <c r="MXH31" s="62"/>
      <c r="MXI31" s="62"/>
      <c r="MXJ31" s="62"/>
      <c r="MXK31" s="62"/>
      <c r="MXL31" s="62"/>
      <c r="MXM31" s="62"/>
      <c r="MXN31" s="62"/>
      <c r="MXO31" s="62"/>
      <c r="MXP31" s="62"/>
      <c r="MXQ31" s="62"/>
      <c r="MXR31" s="62"/>
      <c r="MXS31" s="62"/>
      <c r="MXT31" s="62"/>
      <c r="MXU31" s="62"/>
      <c r="MXV31" s="62"/>
      <c r="MXW31" s="62"/>
      <c r="MXX31" s="62"/>
      <c r="MXY31" s="62"/>
      <c r="MXZ31" s="62"/>
      <c r="MYA31" s="62"/>
      <c r="MYB31" s="62"/>
      <c r="MYC31" s="62"/>
      <c r="MYD31" s="62"/>
      <c r="MYE31" s="62"/>
      <c r="MYF31" s="62"/>
      <c r="MYG31" s="62"/>
      <c r="MYH31" s="62"/>
      <c r="MYI31" s="62"/>
      <c r="MYJ31" s="62"/>
      <c r="MYK31" s="62"/>
      <c r="MYL31" s="62"/>
      <c r="MYM31" s="62"/>
      <c r="MYN31" s="62"/>
      <c r="MYO31" s="62"/>
      <c r="MYP31" s="62"/>
      <c r="MYQ31" s="62"/>
      <c r="MYR31" s="62"/>
      <c r="MYS31" s="62"/>
      <c r="MYT31" s="62"/>
      <c r="MYU31" s="62"/>
      <c r="MYV31" s="62"/>
      <c r="MYW31" s="62"/>
      <c r="MYX31" s="62"/>
      <c r="MYY31" s="62"/>
      <c r="MYZ31" s="62"/>
      <c r="MZA31" s="62"/>
      <c r="MZB31" s="62"/>
      <c r="MZC31" s="62"/>
      <c r="MZD31" s="62"/>
      <c r="MZE31" s="62"/>
      <c r="MZF31" s="62"/>
      <c r="MZG31" s="62"/>
      <c r="MZH31" s="62"/>
      <c r="MZI31" s="62"/>
      <c r="MZJ31" s="62"/>
      <c r="MZK31" s="62"/>
      <c r="MZL31" s="62"/>
      <c r="MZM31" s="62"/>
      <c r="MZN31" s="62"/>
      <c r="MZO31" s="62"/>
      <c r="MZP31" s="62"/>
      <c r="MZQ31" s="62"/>
      <c r="MZR31" s="62"/>
      <c r="MZS31" s="62"/>
      <c r="MZT31" s="62"/>
      <c r="MZU31" s="62"/>
      <c r="MZV31" s="62"/>
      <c r="MZW31" s="62"/>
      <c r="MZX31" s="62"/>
      <c r="MZY31" s="62"/>
      <c r="MZZ31" s="62"/>
      <c r="NAA31" s="62"/>
      <c r="NAB31" s="62"/>
      <c r="NAC31" s="62"/>
      <c r="NAD31" s="62"/>
      <c r="NAE31" s="62"/>
      <c r="NAF31" s="62"/>
      <c r="NAG31" s="62"/>
      <c r="NAH31" s="62"/>
      <c r="NAI31" s="62"/>
      <c r="NAJ31" s="62"/>
      <c r="NAK31" s="62"/>
      <c r="NAL31" s="62"/>
      <c r="NAM31" s="62"/>
      <c r="NAN31" s="62"/>
      <c r="NAO31" s="62"/>
      <c r="NAP31" s="62"/>
      <c r="NAQ31" s="62"/>
      <c r="NAR31" s="62"/>
      <c r="NAS31" s="62"/>
      <c r="NAT31" s="62"/>
      <c r="NAU31" s="62"/>
      <c r="NAV31" s="62"/>
      <c r="NAW31" s="62"/>
      <c r="NAX31" s="62"/>
      <c r="NAY31" s="62"/>
      <c r="NAZ31" s="62"/>
      <c r="NBA31" s="62"/>
      <c r="NBB31" s="62"/>
      <c r="NBC31" s="62"/>
      <c r="NBD31" s="62"/>
      <c r="NBE31" s="62"/>
      <c r="NBF31" s="62"/>
      <c r="NBG31" s="62"/>
      <c r="NBH31" s="62"/>
      <c r="NBI31" s="62"/>
      <c r="NBJ31" s="62"/>
      <c r="NBK31" s="62"/>
      <c r="NBL31" s="62"/>
      <c r="NBM31" s="62"/>
      <c r="NBN31" s="62"/>
      <c r="NBO31" s="62"/>
      <c r="NBP31" s="62"/>
      <c r="NBQ31" s="62"/>
      <c r="NBR31" s="62"/>
      <c r="NBS31" s="62"/>
      <c r="NBT31" s="62"/>
      <c r="NBU31" s="62"/>
      <c r="NBV31" s="62"/>
      <c r="NBW31" s="62"/>
      <c r="NBX31" s="62"/>
      <c r="NBY31" s="62"/>
      <c r="NBZ31" s="62"/>
      <c r="NCA31" s="62"/>
      <c r="NCB31" s="62"/>
      <c r="NCC31" s="62"/>
      <c r="NCD31" s="62"/>
      <c r="NCE31" s="62"/>
      <c r="NCF31" s="62"/>
      <c r="NCG31" s="62"/>
      <c r="NCH31" s="62"/>
      <c r="NCI31" s="62"/>
      <c r="NCJ31" s="62"/>
      <c r="NCK31" s="62"/>
      <c r="NCL31" s="62"/>
      <c r="NCM31" s="62"/>
      <c r="NCN31" s="62"/>
      <c r="NCO31" s="62"/>
      <c r="NCP31" s="62"/>
      <c r="NCQ31" s="62"/>
      <c r="NCR31" s="62"/>
      <c r="NCS31" s="62"/>
      <c r="NCT31" s="62"/>
      <c r="NCU31" s="62"/>
      <c r="NCV31" s="62"/>
      <c r="NCW31" s="62"/>
      <c r="NCX31" s="62"/>
      <c r="NCY31" s="62"/>
      <c r="NCZ31" s="62"/>
      <c r="NDA31" s="62"/>
      <c r="NDB31" s="62"/>
      <c r="NDC31" s="62"/>
      <c r="NDD31" s="62"/>
      <c r="NDE31" s="62"/>
      <c r="NDF31" s="62"/>
      <c r="NDG31" s="62"/>
      <c r="NDH31" s="62"/>
      <c r="NDI31" s="62"/>
      <c r="NDJ31" s="62"/>
      <c r="NDK31" s="62"/>
      <c r="NDL31" s="62"/>
      <c r="NDM31" s="62"/>
      <c r="NDN31" s="62"/>
      <c r="NDO31" s="62"/>
      <c r="NDP31" s="62"/>
      <c r="NDQ31" s="62"/>
      <c r="NDR31" s="62"/>
      <c r="NDS31" s="62"/>
      <c r="NDT31" s="62"/>
      <c r="NDU31" s="62"/>
      <c r="NDV31" s="62"/>
      <c r="NDW31" s="62"/>
      <c r="NDX31" s="62"/>
      <c r="NDY31" s="62"/>
      <c r="NDZ31" s="62"/>
      <c r="NEA31" s="62"/>
      <c r="NEB31" s="62"/>
      <c r="NEC31" s="62"/>
      <c r="NED31" s="62"/>
      <c r="NEE31" s="62"/>
      <c r="NEF31" s="62"/>
      <c r="NEG31" s="62"/>
      <c r="NEH31" s="62"/>
      <c r="NEI31" s="62"/>
      <c r="NEJ31" s="62"/>
      <c r="NEK31" s="62"/>
      <c r="NEL31" s="62"/>
      <c r="NEM31" s="62"/>
      <c r="NEN31" s="62"/>
      <c r="NEO31" s="62"/>
      <c r="NEP31" s="62"/>
      <c r="NEQ31" s="62"/>
      <c r="NER31" s="62"/>
      <c r="NES31" s="62"/>
      <c r="NET31" s="62"/>
      <c r="NEU31" s="62"/>
      <c r="NEV31" s="62"/>
      <c r="NEW31" s="62"/>
      <c r="NEX31" s="62"/>
      <c r="NEY31" s="62"/>
      <c r="NEZ31" s="62"/>
      <c r="NFA31" s="62"/>
      <c r="NFB31" s="62"/>
      <c r="NFC31" s="62"/>
      <c r="NFD31" s="62"/>
      <c r="NFE31" s="62"/>
      <c r="NFF31" s="62"/>
      <c r="NFG31" s="62"/>
      <c r="NFH31" s="62"/>
      <c r="NFI31" s="62"/>
      <c r="NFJ31" s="62"/>
      <c r="NFK31" s="62"/>
      <c r="NFL31" s="62"/>
      <c r="NFM31" s="62"/>
      <c r="NFN31" s="62"/>
      <c r="NFO31" s="62"/>
      <c r="NFP31" s="62"/>
      <c r="NFQ31" s="62"/>
      <c r="NFR31" s="62"/>
      <c r="NFS31" s="62"/>
      <c r="NFT31" s="62"/>
      <c r="NFU31" s="62"/>
      <c r="NFV31" s="62"/>
      <c r="NFW31" s="62"/>
      <c r="NFX31" s="62"/>
      <c r="NFY31" s="62"/>
      <c r="NFZ31" s="62"/>
      <c r="NGA31" s="62"/>
      <c r="NGB31" s="62"/>
      <c r="NGC31" s="62"/>
      <c r="NGD31" s="62"/>
      <c r="NGE31" s="62"/>
      <c r="NGF31" s="62"/>
      <c r="NGG31" s="62"/>
      <c r="NGH31" s="62"/>
      <c r="NGI31" s="62"/>
      <c r="NGJ31" s="62"/>
      <c r="NGK31" s="62"/>
      <c r="NGL31" s="62"/>
      <c r="NGM31" s="62"/>
      <c r="NGN31" s="62"/>
      <c r="NGO31" s="62"/>
      <c r="NGP31" s="62"/>
      <c r="NGQ31" s="62"/>
      <c r="NGR31" s="62"/>
      <c r="NGS31" s="62"/>
      <c r="NGT31" s="62"/>
      <c r="NGU31" s="62"/>
      <c r="NGV31" s="62"/>
      <c r="NGW31" s="62"/>
      <c r="NGX31" s="62"/>
      <c r="NGY31" s="62"/>
      <c r="NGZ31" s="62"/>
      <c r="NHA31" s="62"/>
      <c r="NHB31" s="62"/>
      <c r="NHC31" s="62"/>
      <c r="NHD31" s="62"/>
      <c r="NHE31" s="62"/>
      <c r="NHF31" s="62"/>
      <c r="NHG31" s="62"/>
      <c r="NHH31" s="62"/>
      <c r="NHI31" s="62"/>
      <c r="NHJ31" s="62"/>
      <c r="NHK31" s="62"/>
      <c r="NHL31" s="62"/>
      <c r="NHM31" s="62"/>
      <c r="NHN31" s="62"/>
      <c r="NHO31" s="62"/>
      <c r="NHP31" s="62"/>
      <c r="NHQ31" s="62"/>
      <c r="NHR31" s="62"/>
      <c r="NHS31" s="62"/>
      <c r="NHT31" s="62"/>
      <c r="NHU31" s="62"/>
      <c r="NHV31" s="62"/>
      <c r="NHW31" s="62"/>
      <c r="NHX31" s="62"/>
      <c r="NHY31" s="62"/>
      <c r="NHZ31" s="62"/>
      <c r="NIA31" s="62"/>
      <c r="NIB31" s="62"/>
      <c r="NIC31" s="62"/>
      <c r="NID31" s="62"/>
      <c r="NIE31" s="62"/>
      <c r="NIF31" s="62"/>
      <c r="NIG31" s="62"/>
      <c r="NIH31" s="62"/>
      <c r="NII31" s="62"/>
      <c r="NIJ31" s="62"/>
      <c r="NIK31" s="62"/>
      <c r="NIL31" s="62"/>
      <c r="NIM31" s="62"/>
      <c r="NIN31" s="62"/>
      <c r="NIO31" s="62"/>
      <c r="NIP31" s="62"/>
      <c r="NIQ31" s="62"/>
      <c r="NIR31" s="62"/>
      <c r="NIS31" s="62"/>
      <c r="NIT31" s="62"/>
      <c r="NIU31" s="62"/>
      <c r="NIV31" s="62"/>
      <c r="NIW31" s="62"/>
      <c r="NIX31" s="62"/>
      <c r="NIY31" s="62"/>
      <c r="NIZ31" s="62"/>
      <c r="NJA31" s="62"/>
      <c r="NJB31" s="62"/>
      <c r="NJC31" s="62"/>
      <c r="NJD31" s="62"/>
      <c r="NJE31" s="62"/>
      <c r="NJF31" s="62"/>
      <c r="NJG31" s="62"/>
      <c r="NJH31" s="62"/>
      <c r="NJI31" s="62"/>
      <c r="NJJ31" s="62"/>
      <c r="NJK31" s="62"/>
      <c r="NJL31" s="62"/>
      <c r="NJM31" s="62"/>
      <c r="NJN31" s="62"/>
      <c r="NJO31" s="62"/>
      <c r="NJP31" s="62"/>
      <c r="NJQ31" s="62"/>
      <c r="NJR31" s="62"/>
      <c r="NJS31" s="62"/>
      <c r="NJT31" s="62"/>
      <c r="NJU31" s="62"/>
      <c r="NJV31" s="62"/>
      <c r="NJW31" s="62"/>
      <c r="NJX31" s="62"/>
      <c r="NJY31" s="62"/>
      <c r="NJZ31" s="62"/>
      <c r="NKA31" s="62"/>
      <c r="NKB31" s="62"/>
      <c r="NKC31" s="62"/>
      <c r="NKD31" s="62"/>
      <c r="NKE31" s="62"/>
      <c r="NKF31" s="62"/>
      <c r="NKG31" s="62"/>
      <c r="NKH31" s="62"/>
      <c r="NKI31" s="62"/>
      <c r="NKJ31" s="62"/>
      <c r="NKK31" s="62"/>
      <c r="NKL31" s="62"/>
      <c r="NKM31" s="62"/>
      <c r="NKN31" s="62"/>
      <c r="NKO31" s="62"/>
      <c r="NKP31" s="62"/>
      <c r="NKQ31" s="62"/>
      <c r="NKR31" s="62"/>
      <c r="NKS31" s="62"/>
      <c r="NKT31" s="62"/>
      <c r="NKU31" s="62"/>
      <c r="NKV31" s="62"/>
      <c r="NKW31" s="62"/>
      <c r="NKX31" s="62"/>
      <c r="NKY31" s="62"/>
      <c r="NKZ31" s="62"/>
      <c r="NLA31" s="62"/>
      <c r="NLB31" s="62"/>
      <c r="NLC31" s="62"/>
      <c r="NLD31" s="62"/>
      <c r="NLE31" s="62"/>
      <c r="NLF31" s="62"/>
      <c r="NLG31" s="62"/>
      <c r="NLH31" s="62"/>
      <c r="NLI31" s="62"/>
      <c r="NLJ31" s="62"/>
      <c r="NLK31" s="62"/>
      <c r="NLL31" s="62"/>
      <c r="NLM31" s="62"/>
      <c r="NLN31" s="62"/>
      <c r="NLO31" s="62"/>
      <c r="NLP31" s="62"/>
      <c r="NLQ31" s="62"/>
      <c r="NLR31" s="62"/>
      <c r="NLS31" s="62"/>
      <c r="NLT31" s="62"/>
      <c r="NLU31" s="62"/>
      <c r="NLV31" s="62"/>
      <c r="NLW31" s="62"/>
      <c r="NLX31" s="62"/>
      <c r="NLY31" s="62"/>
      <c r="NLZ31" s="62"/>
      <c r="NMA31" s="62"/>
      <c r="NMB31" s="62"/>
      <c r="NMC31" s="62"/>
      <c r="NMD31" s="62"/>
      <c r="NME31" s="62"/>
      <c r="NMF31" s="62"/>
      <c r="NMG31" s="62"/>
      <c r="NMH31" s="62"/>
      <c r="NMI31" s="62"/>
      <c r="NMJ31" s="62"/>
      <c r="NMK31" s="62"/>
      <c r="NML31" s="62"/>
      <c r="NMM31" s="62"/>
      <c r="NMN31" s="62"/>
      <c r="NMO31" s="62"/>
      <c r="NMP31" s="62"/>
      <c r="NMQ31" s="62"/>
      <c r="NMR31" s="62"/>
      <c r="NMS31" s="62"/>
      <c r="NMT31" s="62"/>
      <c r="NMU31" s="62"/>
      <c r="NMV31" s="62"/>
      <c r="NMW31" s="62"/>
      <c r="NMX31" s="62"/>
      <c r="NMY31" s="62"/>
      <c r="NMZ31" s="62"/>
      <c r="NNA31" s="62"/>
      <c r="NNB31" s="62"/>
      <c r="NNC31" s="62"/>
      <c r="NND31" s="62"/>
      <c r="NNE31" s="62"/>
      <c r="NNF31" s="62"/>
      <c r="NNG31" s="62"/>
      <c r="NNH31" s="62"/>
      <c r="NNI31" s="62"/>
      <c r="NNJ31" s="62"/>
      <c r="NNK31" s="62"/>
      <c r="NNL31" s="62"/>
      <c r="NNM31" s="62"/>
      <c r="NNN31" s="62"/>
      <c r="NNO31" s="62"/>
      <c r="NNP31" s="62"/>
      <c r="NNQ31" s="62"/>
      <c r="NNR31" s="62"/>
      <c r="NNS31" s="62"/>
      <c r="NNT31" s="62"/>
      <c r="NNU31" s="62"/>
      <c r="NNV31" s="62"/>
      <c r="NNW31" s="62"/>
      <c r="NNX31" s="62"/>
      <c r="NNY31" s="62"/>
      <c r="NNZ31" s="62"/>
      <c r="NOA31" s="62"/>
      <c r="NOB31" s="62"/>
      <c r="NOC31" s="62"/>
      <c r="NOD31" s="62"/>
      <c r="NOE31" s="62"/>
      <c r="NOF31" s="62"/>
      <c r="NOG31" s="62"/>
      <c r="NOH31" s="62"/>
      <c r="NOI31" s="62"/>
      <c r="NOJ31" s="62"/>
      <c r="NOK31" s="62"/>
      <c r="NOL31" s="62"/>
      <c r="NOM31" s="62"/>
      <c r="NON31" s="62"/>
      <c r="NOO31" s="62"/>
      <c r="NOP31" s="62"/>
      <c r="NOQ31" s="62"/>
      <c r="NOR31" s="62"/>
      <c r="NOS31" s="62"/>
      <c r="NOT31" s="62"/>
      <c r="NOU31" s="62"/>
      <c r="NOV31" s="62"/>
      <c r="NOW31" s="62"/>
      <c r="NOX31" s="62"/>
      <c r="NOY31" s="62"/>
      <c r="NOZ31" s="62"/>
      <c r="NPA31" s="62"/>
      <c r="NPB31" s="62"/>
      <c r="NPC31" s="62"/>
      <c r="NPD31" s="62"/>
      <c r="NPE31" s="62"/>
      <c r="NPF31" s="62"/>
      <c r="NPG31" s="62"/>
      <c r="NPH31" s="62"/>
      <c r="NPI31" s="62"/>
      <c r="NPJ31" s="62"/>
      <c r="NPK31" s="62"/>
      <c r="NPL31" s="62"/>
      <c r="NPM31" s="62"/>
      <c r="NPN31" s="62"/>
      <c r="NPO31" s="62"/>
      <c r="NPP31" s="62"/>
      <c r="NPQ31" s="62"/>
      <c r="NPR31" s="62"/>
      <c r="NPS31" s="62"/>
      <c r="NPT31" s="62"/>
      <c r="NPU31" s="62"/>
      <c r="NPV31" s="62"/>
      <c r="NPW31" s="62"/>
      <c r="NPX31" s="62"/>
      <c r="NPY31" s="62"/>
      <c r="NPZ31" s="62"/>
      <c r="NQA31" s="62"/>
      <c r="NQB31" s="62"/>
      <c r="NQC31" s="62"/>
      <c r="NQD31" s="62"/>
      <c r="NQE31" s="62"/>
      <c r="NQF31" s="62"/>
      <c r="NQG31" s="62"/>
      <c r="NQH31" s="62"/>
      <c r="NQI31" s="62"/>
      <c r="NQJ31" s="62"/>
      <c r="NQK31" s="62"/>
      <c r="NQL31" s="62"/>
      <c r="NQM31" s="62"/>
      <c r="NQN31" s="62"/>
      <c r="NQO31" s="62"/>
      <c r="NQP31" s="62"/>
      <c r="NQQ31" s="62"/>
      <c r="NQR31" s="62"/>
      <c r="NQS31" s="62"/>
      <c r="NQT31" s="62"/>
      <c r="NQU31" s="62"/>
      <c r="NQV31" s="62"/>
      <c r="NQW31" s="62"/>
      <c r="NQX31" s="62"/>
      <c r="NQY31" s="62"/>
      <c r="NQZ31" s="62"/>
      <c r="NRA31" s="62"/>
      <c r="NRB31" s="62"/>
      <c r="NRC31" s="62"/>
      <c r="NRD31" s="62"/>
      <c r="NRE31" s="62"/>
      <c r="NRF31" s="62"/>
      <c r="NRG31" s="62"/>
      <c r="NRH31" s="62"/>
      <c r="NRI31" s="62"/>
      <c r="NRJ31" s="62"/>
      <c r="NRK31" s="62"/>
      <c r="NRL31" s="62"/>
      <c r="NRM31" s="62"/>
      <c r="NRN31" s="62"/>
      <c r="NRO31" s="62"/>
      <c r="NRP31" s="62"/>
      <c r="NRQ31" s="62"/>
      <c r="NRR31" s="62"/>
      <c r="NRS31" s="62"/>
      <c r="NRT31" s="62"/>
      <c r="NRU31" s="62"/>
      <c r="NRV31" s="62"/>
      <c r="NRW31" s="62"/>
      <c r="NRX31" s="62"/>
      <c r="NRY31" s="62"/>
      <c r="NRZ31" s="62"/>
      <c r="NSA31" s="62"/>
      <c r="NSB31" s="62"/>
      <c r="NSC31" s="62"/>
      <c r="NSD31" s="62"/>
      <c r="NSE31" s="62"/>
      <c r="NSF31" s="62"/>
      <c r="NSG31" s="62"/>
      <c r="NSH31" s="62"/>
      <c r="NSI31" s="62"/>
      <c r="NSJ31" s="62"/>
      <c r="NSK31" s="62"/>
      <c r="NSL31" s="62"/>
      <c r="NSM31" s="62"/>
      <c r="NSN31" s="62"/>
      <c r="NSO31" s="62"/>
      <c r="NSP31" s="62"/>
      <c r="NSQ31" s="62"/>
      <c r="NSR31" s="62"/>
      <c r="NSS31" s="62"/>
      <c r="NST31" s="62"/>
      <c r="NSU31" s="62"/>
      <c r="NSV31" s="62"/>
      <c r="NSW31" s="62"/>
      <c r="NSX31" s="62"/>
      <c r="NSY31" s="62"/>
      <c r="NSZ31" s="62"/>
      <c r="NTA31" s="62"/>
      <c r="NTB31" s="62"/>
      <c r="NTC31" s="62"/>
      <c r="NTD31" s="62"/>
      <c r="NTE31" s="62"/>
      <c r="NTF31" s="62"/>
      <c r="NTG31" s="62"/>
      <c r="NTH31" s="62"/>
      <c r="NTI31" s="62"/>
      <c r="NTJ31" s="62"/>
      <c r="NTK31" s="62"/>
      <c r="NTL31" s="62"/>
      <c r="NTM31" s="62"/>
      <c r="NTN31" s="62"/>
      <c r="NTO31" s="62"/>
      <c r="NTP31" s="62"/>
      <c r="NTQ31" s="62"/>
      <c r="NTR31" s="62"/>
      <c r="NTS31" s="62"/>
      <c r="NTT31" s="62"/>
      <c r="NTU31" s="62"/>
      <c r="NTV31" s="62"/>
      <c r="NTW31" s="62"/>
      <c r="NTX31" s="62"/>
      <c r="NTY31" s="62"/>
      <c r="NTZ31" s="62"/>
      <c r="NUA31" s="62"/>
      <c r="NUB31" s="62"/>
      <c r="NUC31" s="62"/>
      <c r="NUD31" s="62"/>
      <c r="NUE31" s="62"/>
      <c r="NUF31" s="62"/>
      <c r="NUG31" s="62"/>
      <c r="NUH31" s="62"/>
      <c r="NUI31" s="62"/>
      <c r="NUJ31" s="62"/>
      <c r="NUK31" s="62"/>
      <c r="NUL31" s="62"/>
      <c r="NUM31" s="62"/>
      <c r="NUN31" s="62"/>
      <c r="NUO31" s="62"/>
      <c r="NUP31" s="62"/>
      <c r="NUQ31" s="62"/>
      <c r="NUR31" s="62"/>
      <c r="NUS31" s="62"/>
      <c r="NUT31" s="62"/>
      <c r="NUU31" s="62"/>
      <c r="NUV31" s="62"/>
      <c r="NUW31" s="62"/>
      <c r="NUX31" s="62"/>
      <c r="NUY31" s="62"/>
      <c r="NUZ31" s="62"/>
      <c r="NVA31" s="62"/>
      <c r="NVB31" s="62"/>
      <c r="NVC31" s="62"/>
      <c r="NVD31" s="62"/>
      <c r="NVE31" s="62"/>
      <c r="NVF31" s="62"/>
      <c r="NVG31" s="62"/>
      <c r="NVH31" s="62"/>
      <c r="NVI31" s="62"/>
      <c r="NVJ31" s="62"/>
      <c r="NVK31" s="62"/>
      <c r="NVL31" s="62"/>
      <c r="NVM31" s="62"/>
      <c r="NVN31" s="62"/>
      <c r="NVO31" s="62"/>
      <c r="NVP31" s="62"/>
      <c r="NVQ31" s="62"/>
      <c r="NVR31" s="62"/>
      <c r="NVS31" s="62"/>
      <c r="NVT31" s="62"/>
      <c r="NVU31" s="62"/>
      <c r="NVV31" s="62"/>
      <c r="NVW31" s="62"/>
      <c r="NVX31" s="62"/>
      <c r="NVY31" s="62"/>
      <c r="NVZ31" s="62"/>
      <c r="NWA31" s="62"/>
      <c r="NWB31" s="62"/>
      <c r="NWC31" s="62"/>
      <c r="NWD31" s="62"/>
      <c r="NWE31" s="62"/>
      <c r="NWF31" s="62"/>
      <c r="NWG31" s="62"/>
      <c r="NWH31" s="62"/>
      <c r="NWI31" s="62"/>
      <c r="NWJ31" s="62"/>
      <c r="NWK31" s="62"/>
      <c r="NWL31" s="62"/>
      <c r="NWM31" s="62"/>
      <c r="NWN31" s="62"/>
      <c r="NWO31" s="62"/>
      <c r="NWP31" s="62"/>
      <c r="NWQ31" s="62"/>
      <c r="NWR31" s="62"/>
      <c r="NWS31" s="62"/>
      <c r="NWT31" s="62"/>
      <c r="NWU31" s="62"/>
      <c r="NWV31" s="62"/>
      <c r="NWW31" s="62"/>
      <c r="NWX31" s="62"/>
      <c r="NWY31" s="62"/>
      <c r="NWZ31" s="62"/>
      <c r="NXA31" s="62"/>
      <c r="NXB31" s="62"/>
      <c r="NXC31" s="62"/>
      <c r="NXD31" s="62"/>
      <c r="NXE31" s="62"/>
      <c r="NXF31" s="62"/>
      <c r="NXG31" s="62"/>
      <c r="NXH31" s="62"/>
      <c r="NXI31" s="62"/>
      <c r="NXJ31" s="62"/>
      <c r="NXK31" s="62"/>
      <c r="NXL31" s="62"/>
      <c r="NXM31" s="62"/>
      <c r="NXN31" s="62"/>
      <c r="NXO31" s="62"/>
      <c r="NXP31" s="62"/>
      <c r="NXQ31" s="62"/>
      <c r="NXR31" s="62"/>
      <c r="NXS31" s="62"/>
      <c r="NXT31" s="62"/>
      <c r="NXU31" s="62"/>
      <c r="NXV31" s="62"/>
      <c r="NXW31" s="62"/>
      <c r="NXX31" s="62"/>
      <c r="NXY31" s="62"/>
      <c r="NXZ31" s="62"/>
      <c r="NYA31" s="62"/>
      <c r="NYB31" s="62"/>
      <c r="NYC31" s="62"/>
      <c r="NYD31" s="62"/>
      <c r="NYE31" s="62"/>
      <c r="NYF31" s="62"/>
      <c r="NYG31" s="62"/>
      <c r="NYH31" s="62"/>
      <c r="NYI31" s="62"/>
      <c r="NYJ31" s="62"/>
      <c r="NYK31" s="62"/>
      <c r="NYL31" s="62"/>
      <c r="NYM31" s="62"/>
      <c r="NYN31" s="62"/>
      <c r="NYO31" s="62"/>
      <c r="NYP31" s="62"/>
      <c r="NYQ31" s="62"/>
      <c r="NYR31" s="62"/>
      <c r="NYS31" s="62"/>
      <c r="NYT31" s="62"/>
      <c r="NYU31" s="62"/>
      <c r="NYV31" s="62"/>
      <c r="NYW31" s="62"/>
      <c r="NYX31" s="62"/>
      <c r="NYY31" s="62"/>
      <c r="NYZ31" s="62"/>
      <c r="NZA31" s="62"/>
      <c r="NZB31" s="62"/>
      <c r="NZC31" s="62"/>
      <c r="NZD31" s="62"/>
      <c r="NZE31" s="62"/>
      <c r="NZF31" s="62"/>
      <c r="NZG31" s="62"/>
      <c r="NZH31" s="62"/>
      <c r="NZI31" s="62"/>
      <c r="NZJ31" s="62"/>
      <c r="NZK31" s="62"/>
      <c r="NZL31" s="62"/>
      <c r="NZM31" s="62"/>
      <c r="NZN31" s="62"/>
      <c r="NZO31" s="62"/>
      <c r="NZP31" s="62"/>
      <c r="NZQ31" s="62"/>
      <c r="NZR31" s="62"/>
      <c r="NZS31" s="62"/>
      <c r="NZT31" s="62"/>
      <c r="NZU31" s="62"/>
      <c r="NZV31" s="62"/>
      <c r="NZW31" s="62"/>
      <c r="NZX31" s="62"/>
      <c r="NZY31" s="62"/>
      <c r="NZZ31" s="62"/>
      <c r="OAA31" s="62"/>
      <c r="OAB31" s="62"/>
      <c r="OAC31" s="62"/>
      <c r="OAD31" s="62"/>
      <c r="OAE31" s="62"/>
      <c r="OAF31" s="62"/>
      <c r="OAG31" s="62"/>
      <c r="OAH31" s="62"/>
      <c r="OAI31" s="62"/>
      <c r="OAJ31" s="62"/>
      <c r="OAK31" s="62"/>
      <c r="OAL31" s="62"/>
      <c r="OAM31" s="62"/>
      <c r="OAN31" s="62"/>
      <c r="OAO31" s="62"/>
      <c r="OAP31" s="62"/>
      <c r="OAQ31" s="62"/>
      <c r="OAR31" s="62"/>
      <c r="OAS31" s="62"/>
      <c r="OAT31" s="62"/>
      <c r="OAU31" s="62"/>
      <c r="OAV31" s="62"/>
      <c r="OAW31" s="62"/>
      <c r="OAX31" s="62"/>
      <c r="OAY31" s="62"/>
      <c r="OAZ31" s="62"/>
      <c r="OBA31" s="62"/>
      <c r="OBB31" s="62"/>
      <c r="OBC31" s="62"/>
      <c r="OBD31" s="62"/>
      <c r="OBE31" s="62"/>
      <c r="OBF31" s="62"/>
      <c r="OBG31" s="62"/>
      <c r="OBH31" s="62"/>
      <c r="OBI31" s="62"/>
      <c r="OBJ31" s="62"/>
      <c r="OBK31" s="62"/>
      <c r="OBL31" s="62"/>
      <c r="OBM31" s="62"/>
      <c r="OBN31" s="62"/>
      <c r="OBO31" s="62"/>
      <c r="OBP31" s="62"/>
      <c r="OBQ31" s="62"/>
      <c r="OBR31" s="62"/>
      <c r="OBS31" s="62"/>
      <c r="OBT31" s="62"/>
      <c r="OBU31" s="62"/>
      <c r="OBV31" s="62"/>
      <c r="OBW31" s="62"/>
      <c r="OBX31" s="62"/>
      <c r="OBY31" s="62"/>
      <c r="OBZ31" s="62"/>
      <c r="OCA31" s="62"/>
      <c r="OCB31" s="62"/>
      <c r="OCC31" s="62"/>
      <c r="OCD31" s="62"/>
      <c r="OCE31" s="62"/>
      <c r="OCF31" s="62"/>
      <c r="OCG31" s="62"/>
      <c r="OCH31" s="62"/>
      <c r="OCI31" s="62"/>
      <c r="OCJ31" s="62"/>
      <c r="OCK31" s="62"/>
      <c r="OCL31" s="62"/>
      <c r="OCM31" s="62"/>
      <c r="OCN31" s="62"/>
      <c r="OCO31" s="62"/>
      <c r="OCP31" s="62"/>
      <c r="OCQ31" s="62"/>
      <c r="OCR31" s="62"/>
      <c r="OCS31" s="62"/>
      <c r="OCT31" s="62"/>
      <c r="OCU31" s="62"/>
      <c r="OCV31" s="62"/>
      <c r="OCW31" s="62"/>
      <c r="OCX31" s="62"/>
      <c r="OCY31" s="62"/>
      <c r="OCZ31" s="62"/>
      <c r="ODA31" s="62"/>
      <c r="ODB31" s="62"/>
      <c r="ODC31" s="62"/>
      <c r="ODD31" s="62"/>
      <c r="ODE31" s="62"/>
      <c r="ODF31" s="62"/>
      <c r="ODG31" s="62"/>
      <c r="ODH31" s="62"/>
      <c r="ODI31" s="62"/>
      <c r="ODJ31" s="62"/>
      <c r="ODK31" s="62"/>
      <c r="ODL31" s="62"/>
      <c r="ODM31" s="62"/>
      <c r="ODN31" s="62"/>
      <c r="ODO31" s="62"/>
      <c r="ODP31" s="62"/>
      <c r="ODQ31" s="62"/>
      <c r="ODR31" s="62"/>
      <c r="ODS31" s="62"/>
      <c r="ODT31" s="62"/>
      <c r="ODU31" s="62"/>
      <c r="ODV31" s="62"/>
      <c r="ODW31" s="62"/>
      <c r="ODX31" s="62"/>
      <c r="ODY31" s="62"/>
      <c r="ODZ31" s="62"/>
      <c r="OEA31" s="62"/>
      <c r="OEB31" s="62"/>
      <c r="OEC31" s="62"/>
      <c r="OED31" s="62"/>
      <c r="OEE31" s="62"/>
      <c r="OEF31" s="62"/>
      <c r="OEG31" s="62"/>
      <c r="OEH31" s="62"/>
      <c r="OEI31" s="62"/>
      <c r="OEJ31" s="62"/>
      <c r="OEK31" s="62"/>
      <c r="OEL31" s="62"/>
      <c r="OEM31" s="62"/>
      <c r="OEN31" s="62"/>
      <c r="OEO31" s="62"/>
      <c r="OEP31" s="62"/>
      <c r="OEQ31" s="62"/>
      <c r="OER31" s="62"/>
      <c r="OES31" s="62"/>
      <c r="OET31" s="62"/>
      <c r="OEU31" s="62"/>
      <c r="OEV31" s="62"/>
      <c r="OEW31" s="62"/>
      <c r="OEX31" s="62"/>
      <c r="OEY31" s="62"/>
      <c r="OEZ31" s="62"/>
      <c r="OFA31" s="62"/>
      <c r="OFB31" s="62"/>
      <c r="OFC31" s="62"/>
      <c r="OFD31" s="62"/>
      <c r="OFE31" s="62"/>
      <c r="OFF31" s="62"/>
      <c r="OFG31" s="62"/>
      <c r="OFH31" s="62"/>
      <c r="OFI31" s="62"/>
      <c r="OFJ31" s="62"/>
      <c r="OFK31" s="62"/>
      <c r="OFL31" s="62"/>
      <c r="OFM31" s="62"/>
      <c r="OFN31" s="62"/>
      <c r="OFO31" s="62"/>
      <c r="OFP31" s="62"/>
      <c r="OFQ31" s="62"/>
      <c r="OFR31" s="62"/>
      <c r="OFS31" s="62"/>
      <c r="OFT31" s="62"/>
      <c r="OFU31" s="62"/>
      <c r="OFV31" s="62"/>
      <c r="OFW31" s="62"/>
      <c r="OFX31" s="62"/>
      <c r="OFY31" s="62"/>
      <c r="OFZ31" s="62"/>
      <c r="OGA31" s="62"/>
      <c r="OGB31" s="62"/>
      <c r="OGC31" s="62"/>
      <c r="OGD31" s="62"/>
      <c r="OGE31" s="62"/>
      <c r="OGF31" s="62"/>
      <c r="OGG31" s="62"/>
      <c r="OGH31" s="62"/>
      <c r="OGI31" s="62"/>
      <c r="OGJ31" s="62"/>
      <c r="OGK31" s="62"/>
      <c r="OGL31" s="62"/>
      <c r="OGM31" s="62"/>
      <c r="OGN31" s="62"/>
      <c r="OGO31" s="62"/>
      <c r="OGP31" s="62"/>
      <c r="OGQ31" s="62"/>
      <c r="OGR31" s="62"/>
      <c r="OGS31" s="62"/>
      <c r="OGT31" s="62"/>
      <c r="OGU31" s="62"/>
      <c r="OGV31" s="62"/>
      <c r="OGW31" s="62"/>
      <c r="OGX31" s="62"/>
      <c r="OGY31" s="62"/>
      <c r="OGZ31" s="62"/>
      <c r="OHA31" s="62"/>
      <c r="OHB31" s="62"/>
      <c r="OHC31" s="62"/>
      <c r="OHD31" s="62"/>
      <c r="OHE31" s="62"/>
      <c r="OHF31" s="62"/>
      <c r="OHG31" s="62"/>
      <c r="OHH31" s="62"/>
      <c r="OHI31" s="62"/>
      <c r="OHJ31" s="62"/>
      <c r="OHK31" s="62"/>
      <c r="OHL31" s="62"/>
      <c r="OHM31" s="62"/>
      <c r="OHN31" s="62"/>
      <c r="OHO31" s="62"/>
      <c r="OHP31" s="62"/>
      <c r="OHQ31" s="62"/>
      <c r="OHR31" s="62"/>
      <c r="OHS31" s="62"/>
      <c r="OHT31" s="62"/>
      <c r="OHU31" s="62"/>
      <c r="OHV31" s="62"/>
      <c r="OHW31" s="62"/>
      <c r="OHX31" s="62"/>
      <c r="OHY31" s="62"/>
      <c r="OHZ31" s="62"/>
      <c r="OIA31" s="62"/>
      <c r="OIB31" s="62"/>
      <c r="OIC31" s="62"/>
      <c r="OID31" s="62"/>
      <c r="OIE31" s="62"/>
      <c r="OIF31" s="62"/>
      <c r="OIG31" s="62"/>
      <c r="OIH31" s="62"/>
      <c r="OII31" s="62"/>
      <c r="OIJ31" s="62"/>
      <c r="OIK31" s="62"/>
      <c r="OIL31" s="62"/>
      <c r="OIM31" s="62"/>
      <c r="OIN31" s="62"/>
      <c r="OIO31" s="62"/>
      <c r="OIP31" s="62"/>
      <c r="OIQ31" s="62"/>
      <c r="OIR31" s="62"/>
      <c r="OIS31" s="62"/>
      <c r="OIT31" s="62"/>
      <c r="OIU31" s="62"/>
      <c r="OIV31" s="62"/>
      <c r="OIW31" s="62"/>
      <c r="OIX31" s="62"/>
      <c r="OIY31" s="62"/>
      <c r="OIZ31" s="62"/>
      <c r="OJA31" s="62"/>
      <c r="OJB31" s="62"/>
      <c r="OJC31" s="62"/>
      <c r="OJD31" s="62"/>
      <c r="OJE31" s="62"/>
      <c r="OJF31" s="62"/>
      <c r="OJG31" s="62"/>
      <c r="OJH31" s="62"/>
      <c r="OJI31" s="62"/>
      <c r="OJJ31" s="62"/>
      <c r="OJK31" s="62"/>
      <c r="OJL31" s="62"/>
      <c r="OJM31" s="62"/>
      <c r="OJN31" s="62"/>
      <c r="OJO31" s="62"/>
      <c r="OJP31" s="62"/>
      <c r="OJQ31" s="62"/>
      <c r="OJR31" s="62"/>
      <c r="OJS31" s="62"/>
      <c r="OJT31" s="62"/>
      <c r="OJU31" s="62"/>
      <c r="OJV31" s="62"/>
      <c r="OJW31" s="62"/>
      <c r="OJX31" s="62"/>
      <c r="OJY31" s="62"/>
      <c r="OJZ31" s="62"/>
      <c r="OKA31" s="62"/>
      <c r="OKB31" s="62"/>
      <c r="OKC31" s="62"/>
      <c r="OKD31" s="62"/>
      <c r="OKE31" s="62"/>
      <c r="OKF31" s="62"/>
      <c r="OKG31" s="62"/>
      <c r="OKH31" s="62"/>
      <c r="OKI31" s="62"/>
      <c r="OKJ31" s="62"/>
      <c r="OKK31" s="62"/>
      <c r="OKL31" s="62"/>
      <c r="OKM31" s="62"/>
      <c r="OKN31" s="62"/>
      <c r="OKO31" s="62"/>
      <c r="OKP31" s="62"/>
      <c r="OKQ31" s="62"/>
      <c r="OKR31" s="62"/>
      <c r="OKS31" s="62"/>
      <c r="OKT31" s="62"/>
      <c r="OKU31" s="62"/>
      <c r="OKV31" s="62"/>
      <c r="OKW31" s="62"/>
      <c r="OKX31" s="62"/>
      <c r="OKY31" s="62"/>
      <c r="OKZ31" s="62"/>
      <c r="OLA31" s="62"/>
      <c r="OLB31" s="62"/>
      <c r="OLC31" s="62"/>
      <c r="OLD31" s="62"/>
      <c r="OLE31" s="62"/>
      <c r="OLF31" s="62"/>
      <c r="OLG31" s="62"/>
      <c r="OLH31" s="62"/>
      <c r="OLI31" s="62"/>
      <c r="OLJ31" s="62"/>
      <c r="OLK31" s="62"/>
      <c r="OLL31" s="62"/>
      <c r="OLM31" s="62"/>
      <c r="OLN31" s="62"/>
      <c r="OLO31" s="62"/>
      <c r="OLP31" s="62"/>
      <c r="OLQ31" s="62"/>
      <c r="OLR31" s="62"/>
      <c r="OLS31" s="62"/>
      <c r="OLT31" s="62"/>
      <c r="OLU31" s="62"/>
      <c r="OLV31" s="62"/>
      <c r="OLW31" s="62"/>
      <c r="OLX31" s="62"/>
      <c r="OLY31" s="62"/>
      <c r="OLZ31" s="62"/>
      <c r="OMA31" s="62"/>
      <c r="OMB31" s="62"/>
      <c r="OMC31" s="62"/>
      <c r="OMD31" s="62"/>
      <c r="OME31" s="62"/>
      <c r="OMF31" s="62"/>
      <c r="OMG31" s="62"/>
      <c r="OMH31" s="62"/>
      <c r="OMI31" s="62"/>
      <c r="OMJ31" s="62"/>
      <c r="OMK31" s="62"/>
      <c r="OML31" s="62"/>
      <c r="OMM31" s="62"/>
      <c r="OMN31" s="62"/>
      <c r="OMO31" s="62"/>
      <c r="OMP31" s="62"/>
      <c r="OMQ31" s="62"/>
      <c r="OMR31" s="62"/>
      <c r="OMS31" s="62"/>
      <c r="OMT31" s="62"/>
      <c r="OMU31" s="62"/>
      <c r="OMV31" s="62"/>
      <c r="OMW31" s="62"/>
      <c r="OMX31" s="62"/>
      <c r="OMY31" s="62"/>
      <c r="OMZ31" s="62"/>
      <c r="ONA31" s="62"/>
      <c r="ONB31" s="62"/>
      <c r="ONC31" s="62"/>
      <c r="OND31" s="62"/>
      <c r="ONE31" s="62"/>
      <c r="ONF31" s="62"/>
      <c r="ONG31" s="62"/>
      <c r="ONH31" s="62"/>
      <c r="ONI31" s="62"/>
      <c r="ONJ31" s="62"/>
      <c r="ONK31" s="62"/>
      <c r="ONL31" s="62"/>
      <c r="ONM31" s="62"/>
      <c r="ONN31" s="62"/>
      <c r="ONO31" s="62"/>
      <c r="ONP31" s="62"/>
      <c r="ONQ31" s="62"/>
      <c r="ONR31" s="62"/>
      <c r="ONS31" s="62"/>
      <c r="ONT31" s="62"/>
      <c r="ONU31" s="62"/>
      <c r="ONV31" s="62"/>
      <c r="ONW31" s="62"/>
      <c r="ONX31" s="62"/>
      <c r="ONY31" s="62"/>
      <c r="ONZ31" s="62"/>
      <c r="OOA31" s="62"/>
      <c r="OOB31" s="62"/>
      <c r="OOC31" s="62"/>
      <c r="OOD31" s="62"/>
      <c r="OOE31" s="62"/>
      <c r="OOF31" s="62"/>
      <c r="OOG31" s="62"/>
      <c r="OOH31" s="62"/>
      <c r="OOI31" s="62"/>
      <c r="OOJ31" s="62"/>
      <c r="OOK31" s="62"/>
      <c r="OOL31" s="62"/>
      <c r="OOM31" s="62"/>
      <c r="OON31" s="62"/>
      <c r="OOO31" s="62"/>
      <c r="OOP31" s="62"/>
      <c r="OOQ31" s="62"/>
      <c r="OOR31" s="62"/>
      <c r="OOS31" s="62"/>
      <c r="OOT31" s="62"/>
      <c r="OOU31" s="62"/>
      <c r="OOV31" s="62"/>
      <c r="OOW31" s="62"/>
      <c r="OOX31" s="62"/>
      <c r="OOY31" s="62"/>
      <c r="OOZ31" s="62"/>
      <c r="OPA31" s="62"/>
      <c r="OPB31" s="62"/>
      <c r="OPC31" s="62"/>
      <c r="OPD31" s="62"/>
      <c r="OPE31" s="62"/>
      <c r="OPF31" s="62"/>
      <c r="OPG31" s="62"/>
      <c r="OPH31" s="62"/>
      <c r="OPI31" s="62"/>
      <c r="OPJ31" s="62"/>
      <c r="OPK31" s="62"/>
      <c r="OPL31" s="62"/>
      <c r="OPM31" s="62"/>
      <c r="OPN31" s="62"/>
      <c r="OPO31" s="62"/>
      <c r="OPP31" s="62"/>
      <c r="OPQ31" s="62"/>
      <c r="OPR31" s="62"/>
      <c r="OPS31" s="62"/>
      <c r="OPT31" s="62"/>
      <c r="OPU31" s="62"/>
      <c r="OPV31" s="62"/>
      <c r="OPW31" s="62"/>
      <c r="OPX31" s="62"/>
      <c r="OPY31" s="62"/>
      <c r="OPZ31" s="62"/>
      <c r="OQA31" s="62"/>
      <c r="OQB31" s="62"/>
      <c r="OQC31" s="62"/>
      <c r="OQD31" s="62"/>
      <c r="OQE31" s="62"/>
      <c r="OQF31" s="62"/>
      <c r="OQG31" s="62"/>
      <c r="OQH31" s="62"/>
      <c r="OQI31" s="62"/>
      <c r="OQJ31" s="62"/>
      <c r="OQK31" s="62"/>
      <c r="OQL31" s="62"/>
      <c r="OQM31" s="62"/>
      <c r="OQN31" s="62"/>
      <c r="OQO31" s="62"/>
      <c r="OQP31" s="62"/>
      <c r="OQQ31" s="62"/>
      <c r="OQR31" s="62"/>
      <c r="OQS31" s="62"/>
      <c r="OQT31" s="62"/>
      <c r="OQU31" s="62"/>
      <c r="OQV31" s="62"/>
      <c r="OQW31" s="62"/>
      <c r="OQX31" s="62"/>
      <c r="OQY31" s="62"/>
      <c r="OQZ31" s="62"/>
      <c r="ORA31" s="62"/>
      <c r="ORB31" s="62"/>
      <c r="ORC31" s="62"/>
      <c r="ORD31" s="62"/>
      <c r="ORE31" s="62"/>
      <c r="ORF31" s="62"/>
      <c r="ORG31" s="62"/>
      <c r="ORH31" s="62"/>
      <c r="ORI31" s="62"/>
      <c r="ORJ31" s="62"/>
      <c r="ORK31" s="62"/>
      <c r="ORL31" s="62"/>
      <c r="ORM31" s="62"/>
      <c r="ORN31" s="62"/>
      <c r="ORO31" s="62"/>
      <c r="ORP31" s="62"/>
      <c r="ORQ31" s="62"/>
      <c r="ORR31" s="62"/>
      <c r="ORS31" s="62"/>
      <c r="ORT31" s="62"/>
      <c r="ORU31" s="62"/>
      <c r="ORV31" s="62"/>
      <c r="ORW31" s="62"/>
      <c r="ORX31" s="62"/>
      <c r="ORY31" s="62"/>
      <c r="ORZ31" s="62"/>
      <c r="OSA31" s="62"/>
      <c r="OSB31" s="62"/>
      <c r="OSC31" s="62"/>
      <c r="OSD31" s="62"/>
      <c r="OSE31" s="62"/>
      <c r="OSF31" s="62"/>
      <c r="OSG31" s="62"/>
      <c r="OSH31" s="62"/>
      <c r="OSI31" s="62"/>
      <c r="OSJ31" s="62"/>
      <c r="OSK31" s="62"/>
      <c r="OSL31" s="62"/>
      <c r="OSM31" s="62"/>
      <c r="OSN31" s="62"/>
      <c r="OSO31" s="62"/>
      <c r="OSP31" s="62"/>
      <c r="OSQ31" s="62"/>
      <c r="OSR31" s="62"/>
      <c r="OSS31" s="62"/>
      <c r="OST31" s="62"/>
      <c r="OSU31" s="62"/>
      <c r="OSV31" s="62"/>
      <c r="OSW31" s="62"/>
      <c r="OSX31" s="62"/>
      <c r="OSY31" s="62"/>
      <c r="OSZ31" s="62"/>
      <c r="OTA31" s="62"/>
      <c r="OTB31" s="62"/>
      <c r="OTC31" s="62"/>
      <c r="OTD31" s="62"/>
      <c r="OTE31" s="62"/>
      <c r="OTF31" s="62"/>
      <c r="OTG31" s="62"/>
      <c r="OTH31" s="62"/>
      <c r="OTI31" s="62"/>
      <c r="OTJ31" s="62"/>
      <c r="OTK31" s="62"/>
      <c r="OTL31" s="62"/>
      <c r="OTM31" s="62"/>
      <c r="OTN31" s="62"/>
      <c r="OTO31" s="62"/>
      <c r="OTP31" s="62"/>
      <c r="OTQ31" s="62"/>
      <c r="OTR31" s="62"/>
      <c r="OTS31" s="62"/>
      <c r="OTT31" s="62"/>
      <c r="OTU31" s="62"/>
      <c r="OTV31" s="62"/>
      <c r="OTW31" s="62"/>
      <c r="OTX31" s="62"/>
      <c r="OTY31" s="62"/>
      <c r="OTZ31" s="62"/>
      <c r="OUA31" s="62"/>
      <c r="OUB31" s="62"/>
      <c r="OUC31" s="62"/>
      <c r="OUD31" s="62"/>
      <c r="OUE31" s="62"/>
      <c r="OUF31" s="62"/>
      <c r="OUG31" s="62"/>
      <c r="OUH31" s="62"/>
      <c r="OUI31" s="62"/>
      <c r="OUJ31" s="62"/>
      <c r="OUK31" s="62"/>
      <c r="OUL31" s="62"/>
      <c r="OUM31" s="62"/>
      <c r="OUN31" s="62"/>
      <c r="OUO31" s="62"/>
      <c r="OUP31" s="62"/>
      <c r="OUQ31" s="62"/>
      <c r="OUR31" s="62"/>
      <c r="OUS31" s="62"/>
      <c r="OUT31" s="62"/>
      <c r="OUU31" s="62"/>
      <c r="OUV31" s="62"/>
      <c r="OUW31" s="62"/>
      <c r="OUX31" s="62"/>
      <c r="OUY31" s="62"/>
      <c r="OUZ31" s="62"/>
      <c r="OVA31" s="62"/>
      <c r="OVB31" s="62"/>
      <c r="OVC31" s="62"/>
      <c r="OVD31" s="62"/>
      <c r="OVE31" s="62"/>
      <c r="OVF31" s="62"/>
      <c r="OVG31" s="62"/>
      <c r="OVH31" s="62"/>
      <c r="OVI31" s="62"/>
      <c r="OVJ31" s="62"/>
      <c r="OVK31" s="62"/>
      <c r="OVL31" s="62"/>
      <c r="OVM31" s="62"/>
      <c r="OVN31" s="62"/>
      <c r="OVO31" s="62"/>
      <c r="OVP31" s="62"/>
      <c r="OVQ31" s="62"/>
      <c r="OVR31" s="62"/>
      <c r="OVS31" s="62"/>
      <c r="OVT31" s="62"/>
      <c r="OVU31" s="62"/>
      <c r="OVV31" s="62"/>
      <c r="OVW31" s="62"/>
      <c r="OVX31" s="62"/>
      <c r="OVY31" s="62"/>
      <c r="OVZ31" s="62"/>
      <c r="OWA31" s="62"/>
      <c r="OWB31" s="62"/>
      <c r="OWC31" s="62"/>
      <c r="OWD31" s="62"/>
      <c r="OWE31" s="62"/>
      <c r="OWF31" s="62"/>
      <c r="OWG31" s="62"/>
      <c r="OWH31" s="62"/>
      <c r="OWI31" s="62"/>
      <c r="OWJ31" s="62"/>
      <c r="OWK31" s="62"/>
      <c r="OWL31" s="62"/>
      <c r="OWM31" s="62"/>
      <c r="OWN31" s="62"/>
      <c r="OWO31" s="62"/>
      <c r="OWP31" s="62"/>
      <c r="OWQ31" s="62"/>
      <c r="OWR31" s="62"/>
      <c r="OWS31" s="62"/>
      <c r="OWT31" s="62"/>
      <c r="OWU31" s="62"/>
      <c r="OWV31" s="62"/>
      <c r="OWW31" s="62"/>
      <c r="OWX31" s="62"/>
      <c r="OWY31" s="62"/>
      <c r="OWZ31" s="62"/>
      <c r="OXA31" s="62"/>
      <c r="OXB31" s="62"/>
      <c r="OXC31" s="62"/>
      <c r="OXD31" s="62"/>
      <c r="OXE31" s="62"/>
      <c r="OXF31" s="62"/>
      <c r="OXG31" s="62"/>
      <c r="OXH31" s="62"/>
      <c r="OXI31" s="62"/>
      <c r="OXJ31" s="62"/>
      <c r="OXK31" s="62"/>
      <c r="OXL31" s="62"/>
      <c r="OXM31" s="62"/>
      <c r="OXN31" s="62"/>
      <c r="OXO31" s="62"/>
      <c r="OXP31" s="62"/>
      <c r="OXQ31" s="62"/>
      <c r="OXR31" s="62"/>
      <c r="OXS31" s="62"/>
      <c r="OXT31" s="62"/>
      <c r="OXU31" s="62"/>
      <c r="OXV31" s="62"/>
      <c r="OXW31" s="62"/>
      <c r="OXX31" s="62"/>
      <c r="OXY31" s="62"/>
      <c r="OXZ31" s="62"/>
      <c r="OYA31" s="62"/>
      <c r="OYB31" s="62"/>
      <c r="OYC31" s="62"/>
      <c r="OYD31" s="62"/>
      <c r="OYE31" s="62"/>
      <c r="OYF31" s="62"/>
      <c r="OYG31" s="62"/>
      <c r="OYH31" s="62"/>
      <c r="OYI31" s="62"/>
      <c r="OYJ31" s="62"/>
      <c r="OYK31" s="62"/>
      <c r="OYL31" s="62"/>
      <c r="OYM31" s="62"/>
      <c r="OYN31" s="62"/>
      <c r="OYO31" s="62"/>
      <c r="OYP31" s="62"/>
      <c r="OYQ31" s="62"/>
      <c r="OYR31" s="62"/>
      <c r="OYS31" s="62"/>
      <c r="OYT31" s="62"/>
      <c r="OYU31" s="62"/>
      <c r="OYV31" s="62"/>
      <c r="OYW31" s="62"/>
      <c r="OYX31" s="62"/>
      <c r="OYY31" s="62"/>
      <c r="OYZ31" s="62"/>
      <c r="OZA31" s="62"/>
      <c r="OZB31" s="62"/>
      <c r="OZC31" s="62"/>
      <c r="OZD31" s="62"/>
      <c r="OZE31" s="62"/>
      <c r="OZF31" s="62"/>
      <c r="OZG31" s="62"/>
      <c r="OZH31" s="62"/>
      <c r="OZI31" s="62"/>
      <c r="OZJ31" s="62"/>
      <c r="OZK31" s="62"/>
      <c r="OZL31" s="62"/>
      <c r="OZM31" s="62"/>
      <c r="OZN31" s="62"/>
      <c r="OZO31" s="62"/>
      <c r="OZP31" s="62"/>
      <c r="OZQ31" s="62"/>
      <c r="OZR31" s="62"/>
      <c r="OZS31" s="62"/>
      <c r="OZT31" s="62"/>
      <c r="OZU31" s="62"/>
      <c r="OZV31" s="62"/>
      <c r="OZW31" s="62"/>
      <c r="OZX31" s="62"/>
      <c r="OZY31" s="62"/>
      <c r="OZZ31" s="62"/>
      <c r="PAA31" s="62"/>
      <c r="PAB31" s="62"/>
      <c r="PAC31" s="62"/>
      <c r="PAD31" s="62"/>
      <c r="PAE31" s="62"/>
      <c r="PAF31" s="62"/>
      <c r="PAG31" s="62"/>
      <c r="PAH31" s="62"/>
      <c r="PAI31" s="62"/>
      <c r="PAJ31" s="62"/>
      <c r="PAK31" s="62"/>
      <c r="PAL31" s="62"/>
      <c r="PAM31" s="62"/>
      <c r="PAN31" s="62"/>
      <c r="PAO31" s="62"/>
      <c r="PAP31" s="62"/>
      <c r="PAQ31" s="62"/>
      <c r="PAR31" s="62"/>
      <c r="PAS31" s="62"/>
      <c r="PAT31" s="62"/>
      <c r="PAU31" s="62"/>
      <c r="PAV31" s="62"/>
      <c r="PAW31" s="62"/>
      <c r="PAX31" s="62"/>
      <c r="PAY31" s="62"/>
      <c r="PAZ31" s="62"/>
      <c r="PBA31" s="62"/>
      <c r="PBB31" s="62"/>
      <c r="PBC31" s="62"/>
      <c r="PBD31" s="62"/>
      <c r="PBE31" s="62"/>
      <c r="PBF31" s="62"/>
      <c r="PBG31" s="62"/>
      <c r="PBH31" s="62"/>
      <c r="PBI31" s="62"/>
      <c r="PBJ31" s="62"/>
      <c r="PBK31" s="62"/>
      <c r="PBL31" s="62"/>
      <c r="PBM31" s="62"/>
      <c r="PBN31" s="62"/>
      <c r="PBO31" s="62"/>
      <c r="PBP31" s="62"/>
      <c r="PBQ31" s="62"/>
      <c r="PBR31" s="62"/>
      <c r="PBS31" s="62"/>
      <c r="PBT31" s="62"/>
      <c r="PBU31" s="62"/>
      <c r="PBV31" s="62"/>
      <c r="PBW31" s="62"/>
      <c r="PBX31" s="62"/>
      <c r="PBY31" s="62"/>
      <c r="PBZ31" s="62"/>
      <c r="PCA31" s="62"/>
      <c r="PCB31" s="62"/>
      <c r="PCC31" s="62"/>
      <c r="PCD31" s="62"/>
      <c r="PCE31" s="62"/>
      <c r="PCF31" s="62"/>
      <c r="PCG31" s="62"/>
      <c r="PCH31" s="62"/>
      <c r="PCI31" s="62"/>
      <c r="PCJ31" s="62"/>
      <c r="PCK31" s="62"/>
      <c r="PCL31" s="62"/>
      <c r="PCM31" s="62"/>
      <c r="PCN31" s="62"/>
      <c r="PCO31" s="62"/>
      <c r="PCP31" s="62"/>
      <c r="PCQ31" s="62"/>
      <c r="PCR31" s="62"/>
      <c r="PCS31" s="62"/>
      <c r="PCT31" s="62"/>
      <c r="PCU31" s="62"/>
      <c r="PCV31" s="62"/>
      <c r="PCW31" s="62"/>
      <c r="PCX31" s="62"/>
      <c r="PCY31" s="62"/>
      <c r="PCZ31" s="62"/>
      <c r="PDA31" s="62"/>
      <c r="PDB31" s="62"/>
      <c r="PDC31" s="62"/>
      <c r="PDD31" s="62"/>
      <c r="PDE31" s="62"/>
      <c r="PDF31" s="62"/>
      <c r="PDG31" s="62"/>
      <c r="PDH31" s="62"/>
      <c r="PDI31" s="62"/>
      <c r="PDJ31" s="62"/>
      <c r="PDK31" s="62"/>
      <c r="PDL31" s="62"/>
      <c r="PDM31" s="62"/>
      <c r="PDN31" s="62"/>
      <c r="PDO31" s="62"/>
      <c r="PDP31" s="62"/>
      <c r="PDQ31" s="62"/>
      <c r="PDR31" s="62"/>
      <c r="PDS31" s="62"/>
      <c r="PDT31" s="62"/>
      <c r="PDU31" s="62"/>
      <c r="PDV31" s="62"/>
      <c r="PDW31" s="62"/>
      <c r="PDX31" s="62"/>
      <c r="PDY31" s="62"/>
      <c r="PDZ31" s="62"/>
      <c r="PEA31" s="62"/>
      <c r="PEB31" s="62"/>
      <c r="PEC31" s="62"/>
      <c r="PED31" s="62"/>
      <c r="PEE31" s="62"/>
      <c r="PEF31" s="62"/>
      <c r="PEG31" s="62"/>
      <c r="PEH31" s="62"/>
      <c r="PEI31" s="62"/>
      <c r="PEJ31" s="62"/>
      <c r="PEK31" s="62"/>
      <c r="PEL31" s="62"/>
      <c r="PEM31" s="62"/>
      <c r="PEN31" s="62"/>
      <c r="PEO31" s="62"/>
      <c r="PEP31" s="62"/>
      <c r="PEQ31" s="62"/>
      <c r="PER31" s="62"/>
      <c r="PES31" s="62"/>
      <c r="PET31" s="62"/>
      <c r="PEU31" s="62"/>
      <c r="PEV31" s="62"/>
      <c r="PEW31" s="62"/>
      <c r="PEX31" s="62"/>
      <c r="PEY31" s="62"/>
      <c r="PEZ31" s="62"/>
      <c r="PFA31" s="62"/>
      <c r="PFB31" s="62"/>
      <c r="PFC31" s="62"/>
      <c r="PFD31" s="62"/>
      <c r="PFE31" s="62"/>
      <c r="PFF31" s="62"/>
      <c r="PFG31" s="62"/>
      <c r="PFH31" s="62"/>
      <c r="PFI31" s="62"/>
      <c r="PFJ31" s="62"/>
      <c r="PFK31" s="62"/>
      <c r="PFL31" s="62"/>
      <c r="PFM31" s="62"/>
      <c r="PFN31" s="62"/>
      <c r="PFO31" s="62"/>
      <c r="PFP31" s="62"/>
      <c r="PFQ31" s="62"/>
      <c r="PFR31" s="62"/>
      <c r="PFS31" s="62"/>
      <c r="PFT31" s="62"/>
      <c r="PFU31" s="62"/>
      <c r="PFV31" s="62"/>
      <c r="PFW31" s="62"/>
      <c r="PFX31" s="62"/>
      <c r="PFY31" s="62"/>
      <c r="PFZ31" s="62"/>
      <c r="PGA31" s="62"/>
      <c r="PGB31" s="62"/>
      <c r="PGC31" s="62"/>
      <c r="PGD31" s="62"/>
      <c r="PGE31" s="62"/>
      <c r="PGF31" s="62"/>
      <c r="PGG31" s="62"/>
      <c r="PGH31" s="62"/>
      <c r="PGI31" s="62"/>
      <c r="PGJ31" s="62"/>
      <c r="PGK31" s="62"/>
      <c r="PGL31" s="62"/>
      <c r="PGM31" s="62"/>
      <c r="PGN31" s="62"/>
      <c r="PGO31" s="62"/>
      <c r="PGP31" s="62"/>
      <c r="PGQ31" s="62"/>
      <c r="PGR31" s="62"/>
      <c r="PGS31" s="62"/>
      <c r="PGT31" s="62"/>
      <c r="PGU31" s="62"/>
      <c r="PGV31" s="62"/>
      <c r="PGW31" s="62"/>
      <c r="PGX31" s="62"/>
      <c r="PGY31" s="62"/>
      <c r="PGZ31" s="62"/>
      <c r="PHA31" s="62"/>
      <c r="PHB31" s="62"/>
      <c r="PHC31" s="62"/>
      <c r="PHD31" s="62"/>
      <c r="PHE31" s="62"/>
      <c r="PHF31" s="62"/>
      <c r="PHG31" s="62"/>
      <c r="PHH31" s="62"/>
      <c r="PHI31" s="62"/>
      <c r="PHJ31" s="62"/>
      <c r="PHK31" s="62"/>
      <c r="PHL31" s="62"/>
      <c r="PHM31" s="62"/>
      <c r="PHN31" s="62"/>
      <c r="PHO31" s="62"/>
      <c r="PHP31" s="62"/>
      <c r="PHQ31" s="62"/>
      <c r="PHR31" s="62"/>
      <c r="PHS31" s="62"/>
      <c r="PHT31" s="62"/>
      <c r="PHU31" s="62"/>
      <c r="PHV31" s="62"/>
      <c r="PHW31" s="62"/>
      <c r="PHX31" s="62"/>
      <c r="PHY31" s="62"/>
      <c r="PHZ31" s="62"/>
      <c r="PIA31" s="62"/>
      <c r="PIB31" s="62"/>
      <c r="PIC31" s="62"/>
      <c r="PID31" s="62"/>
      <c r="PIE31" s="62"/>
      <c r="PIF31" s="62"/>
      <c r="PIG31" s="62"/>
      <c r="PIH31" s="62"/>
      <c r="PII31" s="62"/>
      <c r="PIJ31" s="62"/>
      <c r="PIK31" s="62"/>
      <c r="PIL31" s="62"/>
      <c r="PIM31" s="62"/>
      <c r="PIN31" s="62"/>
      <c r="PIO31" s="62"/>
      <c r="PIP31" s="62"/>
      <c r="PIQ31" s="62"/>
      <c r="PIR31" s="62"/>
      <c r="PIS31" s="62"/>
      <c r="PIT31" s="62"/>
      <c r="PIU31" s="62"/>
      <c r="PIV31" s="62"/>
      <c r="PIW31" s="62"/>
      <c r="PIX31" s="62"/>
      <c r="PIY31" s="62"/>
      <c r="PIZ31" s="62"/>
      <c r="PJA31" s="62"/>
      <c r="PJB31" s="62"/>
      <c r="PJC31" s="62"/>
      <c r="PJD31" s="62"/>
      <c r="PJE31" s="62"/>
      <c r="PJF31" s="62"/>
      <c r="PJG31" s="62"/>
      <c r="PJH31" s="62"/>
      <c r="PJI31" s="62"/>
      <c r="PJJ31" s="62"/>
      <c r="PJK31" s="62"/>
      <c r="PJL31" s="62"/>
      <c r="PJM31" s="62"/>
      <c r="PJN31" s="62"/>
      <c r="PJO31" s="62"/>
      <c r="PJP31" s="62"/>
      <c r="PJQ31" s="62"/>
      <c r="PJR31" s="62"/>
      <c r="PJS31" s="62"/>
      <c r="PJT31" s="62"/>
      <c r="PJU31" s="62"/>
      <c r="PJV31" s="62"/>
      <c r="PJW31" s="62"/>
      <c r="PJX31" s="62"/>
      <c r="PJY31" s="62"/>
      <c r="PJZ31" s="62"/>
      <c r="PKA31" s="62"/>
      <c r="PKB31" s="62"/>
      <c r="PKC31" s="62"/>
      <c r="PKD31" s="62"/>
      <c r="PKE31" s="62"/>
      <c r="PKF31" s="62"/>
      <c r="PKG31" s="62"/>
      <c r="PKH31" s="62"/>
      <c r="PKI31" s="62"/>
      <c r="PKJ31" s="62"/>
      <c r="PKK31" s="62"/>
      <c r="PKL31" s="62"/>
      <c r="PKM31" s="62"/>
      <c r="PKN31" s="62"/>
      <c r="PKO31" s="62"/>
      <c r="PKP31" s="62"/>
      <c r="PKQ31" s="62"/>
      <c r="PKR31" s="62"/>
      <c r="PKS31" s="62"/>
      <c r="PKT31" s="62"/>
      <c r="PKU31" s="62"/>
      <c r="PKV31" s="62"/>
      <c r="PKW31" s="62"/>
      <c r="PKX31" s="62"/>
      <c r="PKY31" s="62"/>
      <c r="PKZ31" s="62"/>
      <c r="PLA31" s="62"/>
      <c r="PLB31" s="62"/>
      <c r="PLC31" s="62"/>
      <c r="PLD31" s="62"/>
      <c r="PLE31" s="62"/>
      <c r="PLF31" s="62"/>
      <c r="PLG31" s="62"/>
      <c r="PLH31" s="62"/>
      <c r="PLI31" s="62"/>
      <c r="PLJ31" s="62"/>
      <c r="PLK31" s="62"/>
      <c r="PLL31" s="62"/>
      <c r="PLM31" s="62"/>
      <c r="PLN31" s="62"/>
      <c r="PLO31" s="62"/>
      <c r="PLP31" s="62"/>
      <c r="PLQ31" s="62"/>
      <c r="PLR31" s="62"/>
      <c r="PLS31" s="62"/>
      <c r="PLT31" s="62"/>
      <c r="PLU31" s="62"/>
      <c r="PLV31" s="62"/>
      <c r="PLW31" s="62"/>
      <c r="PLX31" s="62"/>
      <c r="PLY31" s="62"/>
      <c r="PLZ31" s="62"/>
      <c r="PMA31" s="62"/>
      <c r="PMB31" s="62"/>
      <c r="PMC31" s="62"/>
      <c r="PMD31" s="62"/>
      <c r="PME31" s="62"/>
      <c r="PMF31" s="62"/>
      <c r="PMG31" s="62"/>
      <c r="PMH31" s="62"/>
      <c r="PMI31" s="62"/>
      <c r="PMJ31" s="62"/>
      <c r="PMK31" s="62"/>
      <c r="PML31" s="62"/>
      <c r="PMM31" s="62"/>
      <c r="PMN31" s="62"/>
      <c r="PMO31" s="62"/>
      <c r="PMP31" s="62"/>
      <c r="PMQ31" s="62"/>
      <c r="PMR31" s="62"/>
      <c r="PMS31" s="62"/>
      <c r="PMT31" s="62"/>
      <c r="PMU31" s="62"/>
      <c r="PMV31" s="62"/>
      <c r="PMW31" s="62"/>
      <c r="PMX31" s="62"/>
      <c r="PMY31" s="62"/>
      <c r="PMZ31" s="62"/>
      <c r="PNA31" s="62"/>
      <c r="PNB31" s="62"/>
      <c r="PNC31" s="62"/>
      <c r="PND31" s="62"/>
      <c r="PNE31" s="62"/>
      <c r="PNF31" s="62"/>
      <c r="PNG31" s="62"/>
      <c r="PNH31" s="62"/>
      <c r="PNI31" s="62"/>
      <c r="PNJ31" s="62"/>
      <c r="PNK31" s="62"/>
      <c r="PNL31" s="62"/>
      <c r="PNM31" s="62"/>
      <c r="PNN31" s="62"/>
      <c r="PNO31" s="62"/>
      <c r="PNP31" s="62"/>
      <c r="PNQ31" s="62"/>
      <c r="PNR31" s="62"/>
      <c r="PNS31" s="62"/>
      <c r="PNT31" s="62"/>
      <c r="PNU31" s="62"/>
      <c r="PNV31" s="62"/>
      <c r="PNW31" s="62"/>
      <c r="PNX31" s="62"/>
      <c r="PNY31" s="62"/>
      <c r="PNZ31" s="62"/>
      <c r="POA31" s="62"/>
      <c r="POB31" s="62"/>
      <c r="POC31" s="62"/>
      <c r="POD31" s="62"/>
      <c r="POE31" s="62"/>
      <c r="POF31" s="62"/>
      <c r="POG31" s="62"/>
      <c r="POH31" s="62"/>
      <c r="POI31" s="62"/>
      <c r="POJ31" s="62"/>
      <c r="POK31" s="62"/>
      <c r="POL31" s="62"/>
      <c r="POM31" s="62"/>
      <c r="PON31" s="62"/>
      <c r="POO31" s="62"/>
      <c r="POP31" s="62"/>
      <c r="POQ31" s="62"/>
      <c r="POR31" s="62"/>
      <c r="POS31" s="62"/>
      <c r="POT31" s="62"/>
      <c r="POU31" s="62"/>
      <c r="POV31" s="62"/>
      <c r="POW31" s="62"/>
      <c r="POX31" s="62"/>
      <c r="POY31" s="62"/>
      <c r="POZ31" s="62"/>
      <c r="PPA31" s="62"/>
      <c r="PPB31" s="62"/>
      <c r="PPC31" s="62"/>
      <c r="PPD31" s="62"/>
      <c r="PPE31" s="62"/>
      <c r="PPF31" s="62"/>
      <c r="PPG31" s="62"/>
      <c r="PPH31" s="62"/>
      <c r="PPI31" s="62"/>
      <c r="PPJ31" s="62"/>
      <c r="PPK31" s="62"/>
      <c r="PPL31" s="62"/>
      <c r="PPM31" s="62"/>
      <c r="PPN31" s="62"/>
      <c r="PPO31" s="62"/>
      <c r="PPP31" s="62"/>
      <c r="PPQ31" s="62"/>
      <c r="PPR31" s="62"/>
      <c r="PPS31" s="62"/>
      <c r="PPT31" s="62"/>
      <c r="PPU31" s="62"/>
      <c r="PPV31" s="62"/>
      <c r="PPW31" s="62"/>
      <c r="PPX31" s="62"/>
      <c r="PPY31" s="62"/>
      <c r="PPZ31" s="62"/>
      <c r="PQA31" s="62"/>
      <c r="PQB31" s="62"/>
      <c r="PQC31" s="62"/>
      <c r="PQD31" s="62"/>
      <c r="PQE31" s="62"/>
      <c r="PQF31" s="62"/>
      <c r="PQG31" s="62"/>
      <c r="PQH31" s="62"/>
      <c r="PQI31" s="62"/>
      <c r="PQJ31" s="62"/>
      <c r="PQK31" s="62"/>
      <c r="PQL31" s="62"/>
      <c r="PQM31" s="62"/>
      <c r="PQN31" s="62"/>
      <c r="PQO31" s="62"/>
      <c r="PQP31" s="62"/>
      <c r="PQQ31" s="62"/>
      <c r="PQR31" s="62"/>
      <c r="PQS31" s="62"/>
      <c r="PQT31" s="62"/>
      <c r="PQU31" s="62"/>
      <c r="PQV31" s="62"/>
      <c r="PQW31" s="62"/>
      <c r="PQX31" s="62"/>
      <c r="PQY31" s="62"/>
      <c r="PQZ31" s="62"/>
      <c r="PRA31" s="62"/>
      <c r="PRB31" s="62"/>
      <c r="PRC31" s="62"/>
      <c r="PRD31" s="62"/>
      <c r="PRE31" s="62"/>
      <c r="PRF31" s="62"/>
      <c r="PRG31" s="62"/>
      <c r="PRH31" s="62"/>
      <c r="PRI31" s="62"/>
      <c r="PRJ31" s="62"/>
      <c r="PRK31" s="62"/>
      <c r="PRL31" s="62"/>
      <c r="PRM31" s="62"/>
      <c r="PRN31" s="62"/>
      <c r="PRO31" s="62"/>
      <c r="PRP31" s="62"/>
      <c r="PRQ31" s="62"/>
      <c r="PRR31" s="62"/>
      <c r="PRS31" s="62"/>
      <c r="PRT31" s="62"/>
      <c r="PRU31" s="62"/>
      <c r="PRV31" s="62"/>
      <c r="PRW31" s="62"/>
      <c r="PRX31" s="62"/>
      <c r="PRY31" s="62"/>
      <c r="PRZ31" s="62"/>
      <c r="PSA31" s="62"/>
      <c r="PSB31" s="62"/>
      <c r="PSC31" s="62"/>
      <c r="PSD31" s="62"/>
      <c r="PSE31" s="62"/>
      <c r="PSF31" s="62"/>
      <c r="PSG31" s="62"/>
      <c r="PSH31" s="62"/>
      <c r="PSI31" s="62"/>
      <c r="PSJ31" s="62"/>
      <c r="PSK31" s="62"/>
      <c r="PSL31" s="62"/>
      <c r="PSM31" s="62"/>
      <c r="PSN31" s="62"/>
      <c r="PSO31" s="62"/>
      <c r="PSP31" s="62"/>
      <c r="PSQ31" s="62"/>
      <c r="PSR31" s="62"/>
      <c r="PSS31" s="62"/>
      <c r="PST31" s="62"/>
      <c r="PSU31" s="62"/>
      <c r="PSV31" s="62"/>
      <c r="PSW31" s="62"/>
      <c r="PSX31" s="62"/>
      <c r="PSY31" s="62"/>
      <c r="PSZ31" s="62"/>
      <c r="PTA31" s="62"/>
      <c r="PTB31" s="62"/>
      <c r="PTC31" s="62"/>
      <c r="PTD31" s="62"/>
      <c r="PTE31" s="62"/>
      <c r="PTF31" s="62"/>
      <c r="PTG31" s="62"/>
      <c r="PTH31" s="62"/>
      <c r="PTI31" s="62"/>
      <c r="PTJ31" s="62"/>
      <c r="PTK31" s="62"/>
      <c r="PTL31" s="62"/>
      <c r="PTM31" s="62"/>
      <c r="PTN31" s="62"/>
      <c r="PTO31" s="62"/>
      <c r="PTP31" s="62"/>
      <c r="PTQ31" s="62"/>
      <c r="PTR31" s="62"/>
      <c r="PTS31" s="62"/>
      <c r="PTT31" s="62"/>
      <c r="PTU31" s="62"/>
      <c r="PTV31" s="62"/>
      <c r="PTW31" s="62"/>
      <c r="PTX31" s="62"/>
      <c r="PTY31" s="62"/>
      <c r="PTZ31" s="62"/>
      <c r="PUA31" s="62"/>
      <c r="PUB31" s="62"/>
      <c r="PUC31" s="62"/>
      <c r="PUD31" s="62"/>
      <c r="PUE31" s="62"/>
      <c r="PUF31" s="62"/>
      <c r="PUG31" s="62"/>
      <c r="PUH31" s="62"/>
      <c r="PUI31" s="62"/>
      <c r="PUJ31" s="62"/>
      <c r="PUK31" s="62"/>
      <c r="PUL31" s="62"/>
      <c r="PUM31" s="62"/>
      <c r="PUN31" s="62"/>
      <c r="PUO31" s="62"/>
      <c r="PUP31" s="62"/>
      <c r="PUQ31" s="62"/>
      <c r="PUR31" s="62"/>
      <c r="PUS31" s="62"/>
      <c r="PUT31" s="62"/>
      <c r="PUU31" s="62"/>
      <c r="PUV31" s="62"/>
      <c r="PUW31" s="62"/>
      <c r="PUX31" s="62"/>
      <c r="PUY31" s="62"/>
      <c r="PUZ31" s="62"/>
      <c r="PVA31" s="62"/>
      <c r="PVB31" s="62"/>
      <c r="PVC31" s="62"/>
      <c r="PVD31" s="62"/>
      <c r="PVE31" s="62"/>
      <c r="PVF31" s="62"/>
      <c r="PVG31" s="62"/>
      <c r="PVH31" s="62"/>
      <c r="PVI31" s="62"/>
      <c r="PVJ31" s="62"/>
      <c r="PVK31" s="62"/>
      <c r="PVL31" s="62"/>
      <c r="PVM31" s="62"/>
      <c r="PVN31" s="62"/>
      <c r="PVO31" s="62"/>
      <c r="PVP31" s="62"/>
      <c r="PVQ31" s="62"/>
      <c r="PVR31" s="62"/>
      <c r="PVS31" s="62"/>
      <c r="PVT31" s="62"/>
      <c r="PVU31" s="62"/>
      <c r="PVV31" s="62"/>
      <c r="PVW31" s="62"/>
      <c r="PVX31" s="62"/>
      <c r="PVY31" s="62"/>
      <c r="PVZ31" s="62"/>
      <c r="PWA31" s="62"/>
      <c r="PWB31" s="62"/>
      <c r="PWC31" s="62"/>
      <c r="PWD31" s="62"/>
      <c r="PWE31" s="62"/>
      <c r="PWF31" s="62"/>
      <c r="PWG31" s="62"/>
      <c r="PWH31" s="62"/>
      <c r="PWI31" s="62"/>
      <c r="PWJ31" s="62"/>
      <c r="PWK31" s="62"/>
      <c r="PWL31" s="62"/>
      <c r="PWM31" s="62"/>
      <c r="PWN31" s="62"/>
      <c r="PWO31" s="62"/>
      <c r="PWP31" s="62"/>
      <c r="PWQ31" s="62"/>
      <c r="PWR31" s="62"/>
      <c r="PWS31" s="62"/>
      <c r="PWT31" s="62"/>
      <c r="PWU31" s="62"/>
      <c r="PWV31" s="62"/>
      <c r="PWW31" s="62"/>
      <c r="PWX31" s="62"/>
      <c r="PWY31" s="62"/>
      <c r="PWZ31" s="62"/>
      <c r="PXA31" s="62"/>
      <c r="PXB31" s="62"/>
      <c r="PXC31" s="62"/>
      <c r="PXD31" s="62"/>
      <c r="PXE31" s="62"/>
      <c r="PXF31" s="62"/>
      <c r="PXG31" s="62"/>
      <c r="PXH31" s="62"/>
      <c r="PXI31" s="62"/>
      <c r="PXJ31" s="62"/>
      <c r="PXK31" s="62"/>
      <c r="PXL31" s="62"/>
      <c r="PXM31" s="62"/>
      <c r="PXN31" s="62"/>
      <c r="PXO31" s="62"/>
      <c r="PXP31" s="62"/>
      <c r="PXQ31" s="62"/>
      <c r="PXR31" s="62"/>
      <c r="PXS31" s="62"/>
      <c r="PXT31" s="62"/>
      <c r="PXU31" s="62"/>
      <c r="PXV31" s="62"/>
      <c r="PXW31" s="62"/>
      <c r="PXX31" s="62"/>
      <c r="PXY31" s="62"/>
      <c r="PXZ31" s="62"/>
      <c r="PYA31" s="62"/>
      <c r="PYB31" s="62"/>
      <c r="PYC31" s="62"/>
      <c r="PYD31" s="62"/>
      <c r="PYE31" s="62"/>
      <c r="PYF31" s="62"/>
      <c r="PYG31" s="62"/>
      <c r="PYH31" s="62"/>
      <c r="PYI31" s="62"/>
      <c r="PYJ31" s="62"/>
      <c r="PYK31" s="62"/>
      <c r="PYL31" s="62"/>
      <c r="PYM31" s="62"/>
      <c r="PYN31" s="62"/>
      <c r="PYO31" s="62"/>
      <c r="PYP31" s="62"/>
      <c r="PYQ31" s="62"/>
      <c r="PYR31" s="62"/>
      <c r="PYS31" s="62"/>
      <c r="PYT31" s="62"/>
      <c r="PYU31" s="62"/>
      <c r="PYV31" s="62"/>
      <c r="PYW31" s="62"/>
      <c r="PYX31" s="62"/>
      <c r="PYY31" s="62"/>
      <c r="PYZ31" s="62"/>
      <c r="PZA31" s="62"/>
      <c r="PZB31" s="62"/>
      <c r="PZC31" s="62"/>
      <c r="PZD31" s="62"/>
      <c r="PZE31" s="62"/>
      <c r="PZF31" s="62"/>
      <c r="PZG31" s="62"/>
      <c r="PZH31" s="62"/>
      <c r="PZI31" s="62"/>
      <c r="PZJ31" s="62"/>
      <c r="PZK31" s="62"/>
      <c r="PZL31" s="62"/>
      <c r="PZM31" s="62"/>
      <c r="PZN31" s="62"/>
      <c r="PZO31" s="62"/>
      <c r="PZP31" s="62"/>
      <c r="PZQ31" s="62"/>
      <c r="PZR31" s="62"/>
      <c r="PZS31" s="62"/>
      <c r="PZT31" s="62"/>
      <c r="PZU31" s="62"/>
      <c r="PZV31" s="62"/>
      <c r="PZW31" s="62"/>
      <c r="PZX31" s="62"/>
      <c r="PZY31" s="62"/>
      <c r="PZZ31" s="62"/>
      <c r="QAA31" s="62"/>
      <c r="QAB31" s="62"/>
      <c r="QAC31" s="62"/>
      <c r="QAD31" s="62"/>
      <c r="QAE31" s="62"/>
      <c r="QAF31" s="62"/>
      <c r="QAG31" s="62"/>
      <c r="QAH31" s="62"/>
      <c r="QAI31" s="62"/>
      <c r="QAJ31" s="62"/>
      <c r="QAK31" s="62"/>
      <c r="QAL31" s="62"/>
      <c r="QAM31" s="62"/>
      <c r="QAN31" s="62"/>
      <c r="QAO31" s="62"/>
      <c r="QAP31" s="62"/>
      <c r="QAQ31" s="62"/>
      <c r="QAR31" s="62"/>
      <c r="QAS31" s="62"/>
      <c r="QAT31" s="62"/>
      <c r="QAU31" s="62"/>
      <c r="QAV31" s="62"/>
      <c r="QAW31" s="62"/>
      <c r="QAX31" s="62"/>
      <c r="QAY31" s="62"/>
      <c r="QAZ31" s="62"/>
      <c r="QBA31" s="62"/>
      <c r="QBB31" s="62"/>
      <c r="QBC31" s="62"/>
      <c r="QBD31" s="62"/>
      <c r="QBE31" s="62"/>
      <c r="QBF31" s="62"/>
      <c r="QBG31" s="62"/>
      <c r="QBH31" s="62"/>
      <c r="QBI31" s="62"/>
      <c r="QBJ31" s="62"/>
      <c r="QBK31" s="62"/>
      <c r="QBL31" s="62"/>
      <c r="QBM31" s="62"/>
      <c r="QBN31" s="62"/>
      <c r="QBO31" s="62"/>
      <c r="QBP31" s="62"/>
      <c r="QBQ31" s="62"/>
      <c r="QBR31" s="62"/>
      <c r="QBS31" s="62"/>
      <c r="QBT31" s="62"/>
      <c r="QBU31" s="62"/>
      <c r="QBV31" s="62"/>
      <c r="QBW31" s="62"/>
      <c r="QBX31" s="62"/>
      <c r="QBY31" s="62"/>
      <c r="QBZ31" s="62"/>
      <c r="QCA31" s="62"/>
      <c r="QCB31" s="62"/>
      <c r="QCC31" s="62"/>
      <c r="QCD31" s="62"/>
      <c r="QCE31" s="62"/>
      <c r="QCF31" s="62"/>
      <c r="QCG31" s="62"/>
      <c r="QCH31" s="62"/>
      <c r="QCI31" s="62"/>
      <c r="QCJ31" s="62"/>
      <c r="QCK31" s="62"/>
      <c r="QCL31" s="62"/>
      <c r="QCM31" s="62"/>
      <c r="QCN31" s="62"/>
      <c r="QCO31" s="62"/>
      <c r="QCP31" s="62"/>
      <c r="QCQ31" s="62"/>
      <c r="QCR31" s="62"/>
      <c r="QCS31" s="62"/>
      <c r="QCT31" s="62"/>
      <c r="QCU31" s="62"/>
      <c r="QCV31" s="62"/>
      <c r="QCW31" s="62"/>
      <c r="QCX31" s="62"/>
      <c r="QCY31" s="62"/>
      <c r="QCZ31" s="62"/>
      <c r="QDA31" s="62"/>
      <c r="QDB31" s="62"/>
      <c r="QDC31" s="62"/>
      <c r="QDD31" s="62"/>
      <c r="QDE31" s="62"/>
      <c r="QDF31" s="62"/>
      <c r="QDG31" s="62"/>
      <c r="QDH31" s="62"/>
      <c r="QDI31" s="62"/>
      <c r="QDJ31" s="62"/>
      <c r="QDK31" s="62"/>
      <c r="QDL31" s="62"/>
      <c r="QDM31" s="62"/>
      <c r="QDN31" s="62"/>
      <c r="QDO31" s="62"/>
      <c r="QDP31" s="62"/>
      <c r="QDQ31" s="62"/>
      <c r="QDR31" s="62"/>
      <c r="QDS31" s="62"/>
      <c r="QDT31" s="62"/>
      <c r="QDU31" s="62"/>
      <c r="QDV31" s="62"/>
      <c r="QDW31" s="62"/>
      <c r="QDX31" s="62"/>
      <c r="QDY31" s="62"/>
      <c r="QDZ31" s="62"/>
      <c r="QEA31" s="62"/>
      <c r="QEB31" s="62"/>
      <c r="QEC31" s="62"/>
      <c r="QED31" s="62"/>
      <c r="QEE31" s="62"/>
      <c r="QEF31" s="62"/>
      <c r="QEG31" s="62"/>
      <c r="QEH31" s="62"/>
      <c r="QEI31" s="62"/>
      <c r="QEJ31" s="62"/>
      <c r="QEK31" s="62"/>
      <c r="QEL31" s="62"/>
      <c r="QEM31" s="62"/>
      <c r="QEN31" s="62"/>
      <c r="QEO31" s="62"/>
      <c r="QEP31" s="62"/>
      <c r="QEQ31" s="62"/>
      <c r="QER31" s="62"/>
      <c r="QES31" s="62"/>
      <c r="QET31" s="62"/>
      <c r="QEU31" s="62"/>
      <c r="QEV31" s="62"/>
      <c r="QEW31" s="62"/>
      <c r="QEX31" s="62"/>
      <c r="QEY31" s="62"/>
      <c r="QEZ31" s="62"/>
      <c r="QFA31" s="62"/>
      <c r="QFB31" s="62"/>
      <c r="QFC31" s="62"/>
      <c r="QFD31" s="62"/>
      <c r="QFE31" s="62"/>
      <c r="QFF31" s="62"/>
      <c r="QFG31" s="62"/>
      <c r="QFH31" s="62"/>
      <c r="QFI31" s="62"/>
      <c r="QFJ31" s="62"/>
      <c r="QFK31" s="62"/>
      <c r="QFL31" s="62"/>
      <c r="QFM31" s="62"/>
      <c r="QFN31" s="62"/>
      <c r="QFO31" s="62"/>
      <c r="QFP31" s="62"/>
      <c r="QFQ31" s="62"/>
      <c r="QFR31" s="62"/>
      <c r="QFS31" s="62"/>
      <c r="QFT31" s="62"/>
      <c r="QFU31" s="62"/>
      <c r="QFV31" s="62"/>
      <c r="QFW31" s="62"/>
      <c r="QFX31" s="62"/>
      <c r="QFY31" s="62"/>
      <c r="QFZ31" s="62"/>
      <c r="QGA31" s="62"/>
      <c r="QGB31" s="62"/>
      <c r="QGC31" s="62"/>
      <c r="QGD31" s="62"/>
      <c r="QGE31" s="62"/>
      <c r="QGF31" s="62"/>
      <c r="QGG31" s="62"/>
      <c r="QGH31" s="62"/>
      <c r="QGI31" s="62"/>
      <c r="QGJ31" s="62"/>
      <c r="QGK31" s="62"/>
      <c r="QGL31" s="62"/>
      <c r="QGM31" s="62"/>
      <c r="QGN31" s="62"/>
      <c r="QGO31" s="62"/>
      <c r="QGP31" s="62"/>
      <c r="QGQ31" s="62"/>
      <c r="QGR31" s="62"/>
      <c r="QGS31" s="62"/>
      <c r="QGT31" s="62"/>
      <c r="QGU31" s="62"/>
      <c r="QGV31" s="62"/>
      <c r="QGW31" s="62"/>
      <c r="QGX31" s="62"/>
      <c r="QGY31" s="62"/>
      <c r="QGZ31" s="62"/>
      <c r="QHA31" s="62"/>
      <c r="QHB31" s="62"/>
      <c r="QHC31" s="62"/>
      <c r="QHD31" s="62"/>
      <c r="QHE31" s="62"/>
      <c r="QHF31" s="62"/>
      <c r="QHG31" s="62"/>
      <c r="QHH31" s="62"/>
      <c r="QHI31" s="62"/>
      <c r="QHJ31" s="62"/>
      <c r="QHK31" s="62"/>
      <c r="QHL31" s="62"/>
      <c r="QHM31" s="62"/>
      <c r="QHN31" s="62"/>
      <c r="QHO31" s="62"/>
      <c r="QHP31" s="62"/>
      <c r="QHQ31" s="62"/>
      <c r="QHR31" s="62"/>
      <c r="QHS31" s="62"/>
      <c r="QHT31" s="62"/>
      <c r="QHU31" s="62"/>
      <c r="QHV31" s="62"/>
      <c r="QHW31" s="62"/>
      <c r="QHX31" s="62"/>
      <c r="QHY31" s="62"/>
      <c r="QHZ31" s="62"/>
      <c r="QIA31" s="62"/>
      <c r="QIB31" s="62"/>
      <c r="QIC31" s="62"/>
      <c r="QID31" s="62"/>
      <c r="QIE31" s="62"/>
      <c r="QIF31" s="62"/>
      <c r="QIG31" s="62"/>
      <c r="QIH31" s="62"/>
      <c r="QII31" s="62"/>
      <c r="QIJ31" s="62"/>
      <c r="QIK31" s="62"/>
      <c r="QIL31" s="62"/>
      <c r="QIM31" s="62"/>
      <c r="QIN31" s="62"/>
      <c r="QIO31" s="62"/>
      <c r="QIP31" s="62"/>
      <c r="QIQ31" s="62"/>
      <c r="QIR31" s="62"/>
      <c r="QIS31" s="62"/>
      <c r="QIT31" s="62"/>
      <c r="QIU31" s="62"/>
      <c r="QIV31" s="62"/>
      <c r="QIW31" s="62"/>
      <c r="QIX31" s="62"/>
      <c r="QIY31" s="62"/>
      <c r="QIZ31" s="62"/>
      <c r="QJA31" s="62"/>
      <c r="QJB31" s="62"/>
      <c r="QJC31" s="62"/>
      <c r="QJD31" s="62"/>
      <c r="QJE31" s="62"/>
      <c r="QJF31" s="62"/>
      <c r="QJG31" s="62"/>
      <c r="QJH31" s="62"/>
      <c r="QJI31" s="62"/>
      <c r="QJJ31" s="62"/>
      <c r="QJK31" s="62"/>
      <c r="QJL31" s="62"/>
      <c r="QJM31" s="62"/>
      <c r="QJN31" s="62"/>
      <c r="QJO31" s="62"/>
      <c r="QJP31" s="62"/>
      <c r="QJQ31" s="62"/>
      <c r="QJR31" s="62"/>
      <c r="QJS31" s="62"/>
      <c r="QJT31" s="62"/>
      <c r="QJU31" s="62"/>
      <c r="QJV31" s="62"/>
      <c r="QJW31" s="62"/>
      <c r="QJX31" s="62"/>
      <c r="QJY31" s="62"/>
      <c r="QJZ31" s="62"/>
      <c r="QKA31" s="62"/>
      <c r="QKB31" s="62"/>
      <c r="QKC31" s="62"/>
      <c r="QKD31" s="62"/>
      <c r="QKE31" s="62"/>
      <c r="QKF31" s="62"/>
      <c r="QKG31" s="62"/>
      <c r="QKH31" s="62"/>
      <c r="QKI31" s="62"/>
      <c r="QKJ31" s="62"/>
      <c r="QKK31" s="62"/>
      <c r="QKL31" s="62"/>
      <c r="QKM31" s="62"/>
      <c r="QKN31" s="62"/>
      <c r="QKO31" s="62"/>
      <c r="QKP31" s="62"/>
      <c r="QKQ31" s="62"/>
      <c r="QKR31" s="62"/>
      <c r="QKS31" s="62"/>
      <c r="QKT31" s="62"/>
      <c r="QKU31" s="62"/>
      <c r="QKV31" s="62"/>
      <c r="QKW31" s="62"/>
      <c r="QKX31" s="62"/>
      <c r="QKY31" s="62"/>
      <c r="QKZ31" s="62"/>
      <c r="QLA31" s="62"/>
      <c r="QLB31" s="62"/>
      <c r="QLC31" s="62"/>
      <c r="QLD31" s="62"/>
      <c r="QLE31" s="62"/>
      <c r="QLF31" s="62"/>
      <c r="QLG31" s="62"/>
      <c r="QLH31" s="62"/>
      <c r="QLI31" s="62"/>
      <c r="QLJ31" s="62"/>
      <c r="QLK31" s="62"/>
      <c r="QLL31" s="62"/>
      <c r="QLM31" s="62"/>
      <c r="QLN31" s="62"/>
      <c r="QLO31" s="62"/>
      <c r="QLP31" s="62"/>
      <c r="QLQ31" s="62"/>
      <c r="QLR31" s="62"/>
      <c r="QLS31" s="62"/>
      <c r="QLT31" s="62"/>
      <c r="QLU31" s="62"/>
      <c r="QLV31" s="62"/>
      <c r="QLW31" s="62"/>
      <c r="QLX31" s="62"/>
      <c r="QLY31" s="62"/>
      <c r="QLZ31" s="62"/>
      <c r="QMA31" s="62"/>
      <c r="QMB31" s="62"/>
      <c r="QMC31" s="62"/>
      <c r="QMD31" s="62"/>
      <c r="QME31" s="62"/>
      <c r="QMF31" s="62"/>
      <c r="QMG31" s="62"/>
      <c r="QMH31" s="62"/>
      <c r="QMI31" s="62"/>
      <c r="QMJ31" s="62"/>
      <c r="QMK31" s="62"/>
      <c r="QML31" s="62"/>
      <c r="QMM31" s="62"/>
      <c r="QMN31" s="62"/>
      <c r="QMO31" s="62"/>
      <c r="QMP31" s="62"/>
      <c r="QMQ31" s="62"/>
      <c r="QMR31" s="62"/>
      <c r="QMS31" s="62"/>
      <c r="QMT31" s="62"/>
      <c r="QMU31" s="62"/>
      <c r="QMV31" s="62"/>
      <c r="QMW31" s="62"/>
      <c r="QMX31" s="62"/>
      <c r="QMY31" s="62"/>
      <c r="QMZ31" s="62"/>
      <c r="QNA31" s="62"/>
      <c r="QNB31" s="62"/>
      <c r="QNC31" s="62"/>
      <c r="QND31" s="62"/>
      <c r="QNE31" s="62"/>
      <c r="QNF31" s="62"/>
      <c r="QNG31" s="62"/>
      <c r="QNH31" s="62"/>
      <c r="QNI31" s="62"/>
      <c r="QNJ31" s="62"/>
      <c r="QNK31" s="62"/>
      <c r="QNL31" s="62"/>
      <c r="QNM31" s="62"/>
      <c r="QNN31" s="62"/>
      <c r="QNO31" s="62"/>
      <c r="QNP31" s="62"/>
      <c r="QNQ31" s="62"/>
      <c r="QNR31" s="62"/>
      <c r="QNS31" s="62"/>
      <c r="QNT31" s="62"/>
      <c r="QNU31" s="62"/>
      <c r="QNV31" s="62"/>
      <c r="QNW31" s="62"/>
      <c r="QNX31" s="62"/>
      <c r="QNY31" s="62"/>
      <c r="QNZ31" s="62"/>
      <c r="QOA31" s="62"/>
      <c r="QOB31" s="62"/>
      <c r="QOC31" s="62"/>
      <c r="QOD31" s="62"/>
      <c r="QOE31" s="62"/>
      <c r="QOF31" s="62"/>
      <c r="QOG31" s="62"/>
      <c r="QOH31" s="62"/>
      <c r="QOI31" s="62"/>
      <c r="QOJ31" s="62"/>
      <c r="QOK31" s="62"/>
      <c r="QOL31" s="62"/>
      <c r="QOM31" s="62"/>
      <c r="QON31" s="62"/>
      <c r="QOO31" s="62"/>
      <c r="QOP31" s="62"/>
      <c r="QOQ31" s="62"/>
      <c r="QOR31" s="62"/>
      <c r="QOS31" s="62"/>
      <c r="QOT31" s="62"/>
      <c r="QOU31" s="62"/>
      <c r="QOV31" s="62"/>
      <c r="QOW31" s="62"/>
      <c r="QOX31" s="62"/>
      <c r="QOY31" s="62"/>
      <c r="QOZ31" s="62"/>
      <c r="QPA31" s="62"/>
      <c r="QPB31" s="62"/>
      <c r="QPC31" s="62"/>
      <c r="QPD31" s="62"/>
      <c r="QPE31" s="62"/>
      <c r="QPF31" s="62"/>
      <c r="QPG31" s="62"/>
      <c r="QPH31" s="62"/>
      <c r="QPI31" s="62"/>
      <c r="QPJ31" s="62"/>
      <c r="QPK31" s="62"/>
      <c r="QPL31" s="62"/>
      <c r="QPM31" s="62"/>
      <c r="QPN31" s="62"/>
      <c r="QPO31" s="62"/>
      <c r="QPP31" s="62"/>
      <c r="QPQ31" s="62"/>
      <c r="QPR31" s="62"/>
      <c r="QPS31" s="62"/>
      <c r="QPT31" s="62"/>
      <c r="QPU31" s="62"/>
      <c r="QPV31" s="62"/>
      <c r="QPW31" s="62"/>
      <c r="QPX31" s="62"/>
      <c r="QPY31" s="62"/>
      <c r="QPZ31" s="62"/>
      <c r="QQA31" s="62"/>
      <c r="QQB31" s="62"/>
      <c r="QQC31" s="62"/>
      <c r="QQD31" s="62"/>
      <c r="QQE31" s="62"/>
      <c r="QQF31" s="62"/>
      <c r="QQG31" s="62"/>
      <c r="QQH31" s="62"/>
      <c r="QQI31" s="62"/>
      <c r="QQJ31" s="62"/>
      <c r="QQK31" s="62"/>
      <c r="QQL31" s="62"/>
      <c r="QQM31" s="62"/>
      <c r="QQN31" s="62"/>
      <c r="QQO31" s="62"/>
      <c r="QQP31" s="62"/>
      <c r="QQQ31" s="62"/>
      <c r="QQR31" s="62"/>
      <c r="QQS31" s="62"/>
      <c r="QQT31" s="62"/>
      <c r="QQU31" s="62"/>
      <c r="QQV31" s="62"/>
      <c r="QQW31" s="62"/>
      <c r="QQX31" s="62"/>
      <c r="QQY31" s="62"/>
      <c r="QQZ31" s="62"/>
      <c r="QRA31" s="62"/>
      <c r="QRB31" s="62"/>
      <c r="QRC31" s="62"/>
      <c r="QRD31" s="62"/>
      <c r="QRE31" s="62"/>
      <c r="QRF31" s="62"/>
      <c r="QRG31" s="62"/>
      <c r="QRH31" s="62"/>
      <c r="QRI31" s="62"/>
      <c r="QRJ31" s="62"/>
      <c r="QRK31" s="62"/>
      <c r="QRL31" s="62"/>
      <c r="QRM31" s="62"/>
      <c r="QRN31" s="62"/>
      <c r="QRO31" s="62"/>
      <c r="QRP31" s="62"/>
      <c r="QRQ31" s="62"/>
      <c r="QRR31" s="62"/>
      <c r="QRS31" s="62"/>
      <c r="QRT31" s="62"/>
      <c r="QRU31" s="62"/>
      <c r="QRV31" s="62"/>
      <c r="QRW31" s="62"/>
      <c r="QRX31" s="62"/>
      <c r="QRY31" s="62"/>
      <c r="QRZ31" s="62"/>
      <c r="QSA31" s="62"/>
      <c r="QSB31" s="62"/>
      <c r="QSC31" s="62"/>
      <c r="QSD31" s="62"/>
      <c r="QSE31" s="62"/>
      <c r="QSF31" s="62"/>
      <c r="QSG31" s="62"/>
      <c r="QSH31" s="62"/>
      <c r="QSI31" s="62"/>
      <c r="QSJ31" s="62"/>
      <c r="QSK31" s="62"/>
      <c r="QSL31" s="62"/>
      <c r="QSM31" s="62"/>
      <c r="QSN31" s="62"/>
      <c r="QSO31" s="62"/>
      <c r="QSP31" s="62"/>
      <c r="QSQ31" s="62"/>
      <c r="QSR31" s="62"/>
      <c r="QSS31" s="62"/>
      <c r="QST31" s="62"/>
      <c r="QSU31" s="62"/>
      <c r="QSV31" s="62"/>
      <c r="QSW31" s="62"/>
      <c r="QSX31" s="62"/>
      <c r="QSY31" s="62"/>
      <c r="QSZ31" s="62"/>
      <c r="QTA31" s="62"/>
      <c r="QTB31" s="62"/>
      <c r="QTC31" s="62"/>
      <c r="QTD31" s="62"/>
      <c r="QTE31" s="62"/>
      <c r="QTF31" s="62"/>
      <c r="QTG31" s="62"/>
      <c r="QTH31" s="62"/>
      <c r="QTI31" s="62"/>
      <c r="QTJ31" s="62"/>
      <c r="QTK31" s="62"/>
      <c r="QTL31" s="62"/>
      <c r="QTM31" s="62"/>
      <c r="QTN31" s="62"/>
      <c r="QTO31" s="62"/>
      <c r="QTP31" s="62"/>
      <c r="QTQ31" s="62"/>
      <c r="QTR31" s="62"/>
      <c r="QTS31" s="62"/>
      <c r="QTT31" s="62"/>
      <c r="QTU31" s="62"/>
      <c r="QTV31" s="62"/>
      <c r="QTW31" s="62"/>
      <c r="QTX31" s="62"/>
      <c r="QTY31" s="62"/>
      <c r="QTZ31" s="62"/>
      <c r="QUA31" s="62"/>
      <c r="QUB31" s="62"/>
      <c r="QUC31" s="62"/>
      <c r="QUD31" s="62"/>
      <c r="QUE31" s="62"/>
      <c r="QUF31" s="62"/>
      <c r="QUG31" s="62"/>
      <c r="QUH31" s="62"/>
      <c r="QUI31" s="62"/>
      <c r="QUJ31" s="62"/>
      <c r="QUK31" s="62"/>
      <c r="QUL31" s="62"/>
      <c r="QUM31" s="62"/>
      <c r="QUN31" s="62"/>
      <c r="QUO31" s="62"/>
      <c r="QUP31" s="62"/>
      <c r="QUQ31" s="62"/>
      <c r="QUR31" s="62"/>
      <c r="QUS31" s="62"/>
      <c r="QUT31" s="62"/>
      <c r="QUU31" s="62"/>
      <c r="QUV31" s="62"/>
      <c r="QUW31" s="62"/>
      <c r="QUX31" s="62"/>
      <c r="QUY31" s="62"/>
      <c r="QUZ31" s="62"/>
      <c r="QVA31" s="62"/>
      <c r="QVB31" s="62"/>
      <c r="QVC31" s="62"/>
      <c r="QVD31" s="62"/>
      <c r="QVE31" s="62"/>
      <c r="QVF31" s="62"/>
      <c r="QVG31" s="62"/>
      <c r="QVH31" s="62"/>
      <c r="QVI31" s="62"/>
      <c r="QVJ31" s="62"/>
      <c r="QVK31" s="62"/>
      <c r="QVL31" s="62"/>
      <c r="QVM31" s="62"/>
      <c r="QVN31" s="62"/>
      <c r="QVO31" s="62"/>
      <c r="QVP31" s="62"/>
      <c r="QVQ31" s="62"/>
      <c r="QVR31" s="62"/>
      <c r="QVS31" s="62"/>
      <c r="QVT31" s="62"/>
      <c r="QVU31" s="62"/>
      <c r="QVV31" s="62"/>
      <c r="QVW31" s="62"/>
      <c r="QVX31" s="62"/>
      <c r="QVY31" s="62"/>
      <c r="QVZ31" s="62"/>
      <c r="QWA31" s="62"/>
      <c r="QWB31" s="62"/>
      <c r="QWC31" s="62"/>
      <c r="QWD31" s="62"/>
      <c r="QWE31" s="62"/>
      <c r="QWF31" s="62"/>
      <c r="QWG31" s="62"/>
      <c r="QWH31" s="62"/>
      <c r="QWI31" s="62"/>
      <c r="QWJ31" s="62"/>
      <c r="QWK31" s="62"/>
      <c r="QWL31" s="62"/>
      <c r="QWM31" s="62"/>
      <c r="QWN31" s="62"/>
      <c r="QWO31" s="62"/>
      <c r="QWP31" s="62"/>
      <c r="QWQ31" s="62"/>
      <c r="QWR31" s="62"/>
      <c r="QWS31" s="62"/>
      <c r="QWT31" s="62"/>
      <c r="QWU31" s="62"/>
      <c r="QWV31" s="62"/>
      <c r="QWW31" s="62"/>
      <c r="QWX31" s="62"/>
      <c r="QWY31" s="62"/>
      <c r="QWZ31" s="62"/>
      <c r="QXA31" s="62"/>
      <c r="QXB31" s="62"/>
      <c r="QXC31" s="62"/>
      <c r="QXD31" s="62"/>
      <c r="QXE31" s="62"/>
      <c r="QXF31" s="62"/>
      <c r="QXG31" s="62"/>
      <c r="QXH31" s="62"/>
      <c r="QXI31" s="62"/>
      <c r="QXJ31" s="62"/>
      <c r="QXK31" s="62"/>
      <c r="QXL31" s="62"/>
      <c r="QXM31" s="62"/>
      <c r="QXN31" s="62"/>
      <c r="QXO31" s="62"/>
      <c r="QXP31" s="62"/>
      <c r="QXQ31" s="62"/>
      <c r="QXR31" s="62"/>
      <c r="QXS31" s="62"/>
      <c r="QXT31" s="62"/>
      <c r="QXU31" s="62"/>
      <c r="QXV31" s="62"/>
      <c r="QXW31" s="62"/>
      <c r="QXX31" s="62"/>
      <c r="QXY31" s="62"/>
      <c r="QXZ31" s="62"/>
      <c r="QYA31" s="62"/>
      <c r="QYB31" s="62"/>
      <c r="QYC31" s="62"/>
      <c r="QYD31" s="62"/>
      <c r="QYE31" s="62"/>
      <c r="QYF31" s="62"/>
      <c r="QYG31" s="62"/>
      <c r="QYH31" s="62"/>
      <c r="QYI31" s="62"/>
      <c r="QYJ31" s="62"/>
      <c r="QYK31" s="62"/>
      <c r="QYL31" s="62"/>
      <c r="QYM31" s="62"/>
      <c r="QYN31" s="62"/>
      <c r="QYO31" s="62"/>
      <c r="QYP31" s="62"/>
      <c r="QYQ31" s="62"/>
      <c r="QYR31" s="62"/>
      <c r="QYS31" s="62"/>
      <c r="QYT31" s="62"/>
      <c r="QYU31" s="62"/>
      <c r="QYV31" s="62"/>
      <c r="QYW31" s="62"/>
      <c r="QYX31" s="62"/>
      <c r="QYY31" s="62"/>
      <c r="QYZ31" s="62"/>
      <c r="QZA31" s="62"/>
      <c r="QZB31" s="62"/>
      <c r="QZC31" s="62"/>
      <c r="QZD31" s="62"/>
      <c r="QZE31" s="62"/>
      <c r="QZF31" s="62"/>
      <c r="QZG31" s="62"/>
      <c r="QZH31" s="62"/>
      <c r="QZI31" s="62"/>
      <c r="QZJ31" s="62"/>
      <c r="QZK31" s="62"/>
      <c r="QZL31" s="62"/>
      <c r="QZM31" s="62"/>
      <c r="QZN31" s="62"/>
      <c r="QZO31" s="62"/>
      <c r="QZP31" s="62"/>
      <c r="QZQ31" s="62"/>
      <c r="QZR31" s="62"/>
      <c r="QZS31" s="62"/>
      <c r="QZT31" s="62"/>
      <c r="QZU31" s="62"/>
      <c r="QZV31" s="62"/>
      <c r="QZW31" s="62"/>
      <c r="QZX31" s="62"/>
      <c r="QZY31" s="62"/>
      <c r="QZZ31" s="62"/>
      <c r="RAA31" s="62"/>
      <c r="RAB31" s="62"/>
      <c r="RAC31" s="62"/>
      <c r="RAD31" s="62"/>
      <c r="RAE31" s="62"/>
      <c r="RAF31" s="62"/>
      <c r="RAG31" s="62"/>
      <c r="RAH31" s="62"/>
      <c r="RAI31" s="62"/>
      <c r="RAJ31" s="62"/>
      <c r="RAK31" s="62"/>
      <c r="RAL31" s="62"/>
      <c r="RAM31" s="62"/>
      <c r="RAN31" s="62"/>
      <c r="RAO31" s="62"/>
      <c r="RAP31" s="62"/>
      <c r="RAQ31" s="62"/>
      <c r="RAR31" s="62"/>
      <c r="RAS31" s="62"/>
      <c r="RAT31" s="62"/>
      <c r="RAU31" s="62"/>
      <c r="RAV31" s="62"/>
      <c r="RAW31" s="62"/>
      <c r="RAX31" s="62"/>
      <c r="RAY31" s="62"/>
      <c r="RAZ31" s="62"/>
      <c r="RBA31" s="62"/>
      <c r="RBB31" s="62"/>
      <c r="RBC31" s="62"/>
      <c r="RBD31" s="62"/>
      <c r="RBE31" s="62"/>
      <c r="RBF31" s="62"/>
      <c r="RBG31" s="62"/>
      <c r="RBH31" s="62"/>
      <c r="RBI31" s="62"/>
      <c r="RBJ31" s="62"/>
      <c r="RBK31" s="62"/>
      <c r="RBL31" s="62"/>
      <c r="RBM31" s="62"/>
      <c r="RBN31" s="62"/>
      <c r="RBO31" s="62"/>
      <c r="RBP31" s="62"/>
      <c r="RBQ31" s="62"/>
      <c r="RBR31" s="62"/>
      <c r="RBS31" s="62"/>
      <c r="RBT31" s="62"/>
      <c r="RBU31" s="62"/>
      <c r="RBV31" s="62"/>
      <c r="RBW31" s="62"/>
      <c r="RBX31" s="62"/>
      <c r="RBY31" s="62"/>
      <c r="RBZ31" s="62"/>
      <c r="RCA31" s="62"/>
      <c r="RCB31" s="62"/>
      <c r="RCC31" s="62"/>
      <c r="RCD31" s="62"/>
      <c r="RCE31" s="62"/>
      <c r="RCF31" s="62"/>
      <c r="RCG31" s="62"/>
      <c r="RCH31" s="62"/>
      <c r="RCI31" s="62"/>
      <c r="RCJ31" s="62"/>
      <c r="RCK31" s="62"/>
      <c r="RCL31" s="62"/>
      <c r="RCM31" s="62"/>
      <c r="RCN31" s="62"/>
      <c r="RCO31" s="62"/>
      <c r="RCP31" s="62"/>
      <c r="RCQ31" s="62"/>
      <c r="RCR31" s="62"/>
      <c r="RCS31" s="62"/>
      <c r="RCT31" s="62"/>
      <c r="RCU31" s="62"/>
      <c r="RCV31" s="62"/>
      <c r="RCW31" s="62"/>
      <c r="RCX31" s="62"/>
      <c r="RCY31" s="62"/>
      <c r="RCZ31" s="62"/>
      <c r="RDA31" s="62"/>
      <c r="RDB31" s="62"/>
      <c r="RDC31" s="62"/>
      <c r="RDD31" s="62"/>
      <c r="RDE31" s="62"/>
      <c r="RDF31" s="62"/>
      <c r="RDG31" s="62"/>
      <c r="RDH31" s="62"/>
      <c r="RDI31" s="62"/>
      <c r="RDJ31" s="62"/>
      <c r="RDK31" s="62"/>
      <c r="RDL31" s="62"/>
      <c r="RDM31" s="62"/>
      <c r="RDN31" s="62"/>
      <c r="RDO31" s="62"/>
      <c r="RDP31" s="62"/>
      <c r="RDQ31" s="62"/>
      <c r="RDR31" s="62"/>
      <c r="RDS31" s="62"/>
      <c r="RDT31" s="62"/>
      <c r="RDU31" s="62"/>
      <c r="RDV31" s="62"/>
      <c r="RDW31" s="62"/>
      <c r="RDX31" s="62"/>
      <c r="RDY31" s="62"/>
      <c r="RDZ31" s="62"/>
      <c r="REA31" s="62"/>
      <c r="REB31" s="62"/>
      <c r="REC31" s="62"/>
      <c r="RED31" s="62"/>
      <c r="REE31" s="62"/>
      <c r="REF31" s="62"/>
      <c r="REG31" s="62"/>
      <c r="REH31" s="62"/>
      <c r="REI31" s="62"/>
      <c r="REJ31" s="62"/>
      <c r="REK31" s="62"/>
      <c r="REL31" s="62"/>
      <c r="REM31" s="62"/>
      <c r="REN31" s="62"/>
      <c r="REO31" s="62"/>
      <c r="REP31" s="62"/>
      <c r="REQ31" s="62"/>
      <c r="RER31" s="62"/>
      <c r="RES31" s="62"/>
      <c r="RET31" s="62"/>
      <c r="REU31" s="62"/>
      <c r="REV31" s="62"/>
      <c r="REW31" s="62"/>
      <c r="REX31" s="62"/>
      <c r="REY31" s="62"/>
      <c r="REZ31" s="62"/>
      <c r="RFA31" s="62"/>
      <c r="RFB31" s="62"/>
      <c r="RFC31" s="62"/>
      <c r="RFD31" s="62"/>
      <c r="RFE31" s="62"/>
      <c r="RFF31" s="62"/>
      <c r="RFG31" s="62"/>
      <c r="RFH31" s="62"/>
      <c r="RFI31" s="62"/>
      <c r="RFJ31" s="62"/>
      <c r="RFK31" s="62"/>
      <c r="RFL31" s="62"/>
      <c r="RFM31" s="62"/>
      <c r="RFN31" s="62"/>
      <c r="RFO31" s="62"/>
      <c r="RFP31" s="62"/>
      <c r="RFQ31" s="62"/>
      <c r="RFR31" s="62"/>
      <c r="RFS31" s="62"/>
      <c r="RFT31" s="62"/>
      <c r="RFU31" s="62"/>
      <c r="RFV31" s="62"/>
      <c r="RFW31" s="62"/>
      <c r="RFX31" s="62"/>
      <c r="RFY31" s="62"/>
      <c r="RFZ31" s="62"/>
      <c r="RGA31" s="62"/>
      <c r="RGB31" s="62"/>
      <c r="RGC31" s="62"/>
      <c r="RGD31" s="62"/>
      <c r="RGE31" s="62"/>
      <c r="RGF31" s="62"/>
      <c r="RGG31" s="62"/>
      <c r="RGH31" s="62"/>
      <c r="RGI31" s="62"/>
      <c r="RGJ31" s="62"/>
      <c r="RGK31" s="62"/>
      <c r="RGL31" s="62"/>
      <c r="RGM31" s="62"/>
      <c r="RGN31" s="62"/>
      <c r="RGO31" s="62"/>
      <c r="RGP31" s="62"/>
      <c r="RGQ31" s="62"/>
      <c r="RGR31" s="62"/>
      <c r="RGS31" s="62"/>
      <c r="RGT31" s="62"/>
      <c r="RGU31" s="62"/>
      <c r="RGV31" s="62"/>
      <c r="RGW31" s="62"/>
      <c r="RGX31" s="62"/>
      <c r="RGY31" s="62"/>
      <c r="RGZ31" s="62"/>
      <c r="RHA31" s="62"/>
      <c r="RHB31" s="62"/>
      <c r="RHC31" s="62"/>
      <c r="RHD31" s="62"/>
      <c r="RHE31" s="62"/>
      <c r="RHF31" s="62"/>
      <c r="RHG31" s="62"/>
      <c r="RHH31" s="62"/>
      <c r="RHI31" s="62"/>
      <c r="RHJ31" s="62"/>
      <c r="RHK31" s="62"/>
      <c r="RHL31" s="62"/>
      <c r="RHM31" s="62"/>
      <c r="RHN31" s="62"/>
      <c r="RHO31" s="62"/>
      <c r="RHP31" s="62"/>
      <c r="RHQ31" s="62"/>
      <c r="RHR31" s="62"/>
      <c r="RHS31" s="62"/>
      <c r="RHT31" s="62"/>
      <c r="RHU31" s="62"/>
      <c r="RHV31" s="62"/>
      <c r="RHW31" s="62"/>
      <c r="RHX31" s="62"/>
      <c r="RHY31" s="62"/>
      <c r="RHZ31" s="62"/>
      <c r="RIA31" s="62"/>
      <c r="RIB31" s="62"/>
      <c r="RIC31" s="62"/>
      <c r="RID31" s="62"/>
      <c r="RIE31" s="62"/>
      <c r="RIF31" s="62"/>
      <c r="RIG31" s="62"/>
      <c r="RIH31" s="62"/>
      <c r="RII31" s="62"/>
      <c r="RIJ31" s="62"/>
      <c r="RIK31" s="62"/>
      <c r="RIL31" s="62"/>
      <c r="RIM31" s="62"/>
      <c r="RIN31" s="62"/>
      <c r="RIO31" s="62"/>
      <c r="RIP31" s="62"/>
      <c r="RIQ31" s="62"/>
      <c r="RIR31" s="62"/>
      <c r="RIS31" s="62"/>
      <c r="RIT31" s="62"/>
      <c r="RIU31" s="62"/>
      <c r="RIV31" s="62"/>
      <c r="RIW31" s="62"/>
      <c r="RIX31" s="62"/>
      <c r="RIY31" s="62"/>
      <c r="RIZ31" s="62"/>
      <c r="RJA31" s="62"/>
      <c r="RJB31" s="62"/>
      <c r="RJC31" s="62"/>
      <c r="RJD31" s="62"/>
      <c r="RJE31" s="62"/>
      <c r="RJF31" s="62"/>
      <c r="RJG31" s="62"/>
      <c r="RJH31" s="62"/>
      <c r="RJI31" s="62"/>
      <c r="RJJ31" s="62"/>
      <c r="RJK31" s="62"/>
      <c r="RJL31" s="62"/>
      <c r="RJM31" s="62"/>
      <c r="RJN31" s="62"/>
      <c r="RJO31" s="62"/>
      <c r="RJP31" s="62"/>
      <c r="RJQ31" s="62"/>
      <c r="RJR31" s="62"/>
      <c r="RJS31" s="62"/>
      <c r="RJT31" s="62"/>
      <c r="RJU31" s="62"/>
      <c r="RJV31" s="62"/>
      <c r="RJW31" s="62"/>
      <c r="RJX31" s="62"/>
      <c r="RJY31" s="62"/>
      <c r="RJZ31" s="62"/>
      <c r="RKA31" s="62"/>
      <c r="RKB31" s="62"/>
      <c r="RKC31" s="62"/>
      <c r="RKD31" s="62"/>
      <c r="RKE31" s="62"/>
      <c r="RKF31" s="62"/>
      <c r="RKG31" s="62"/>
      <c r="RKH31" s="62"/>
      <c r="RKI31" s="62"/>
      <c r="RKJ31" s="62"/>
      <c r="RKK31" s="62"/>
      <c r="RKL31" s="62"/>
      <c r="RKM31" s="62"/>
      <c r="RKN31" s="62"/>
      <c r="RKO31" s="62"/>
      <c r="RKP31" s="62"/>
      <c r="RKQ31" s="62"/>
      <c r="RKR31" s="62"/>
      <c r="RKS31" s="62"/>
      <c r="RKT31" s="62"/>
      <c r="RKU31" s="62"/>
      <c r="RKV31" s="62"/>
      <c r="RKW31" s="62"/>
      <c r="RKX31" s="62"/>
      <c r="RKY31" s="62"/>
      <c r="RKZ31" s="62"/>
      <c r="RLA31" s="62"/>
      <c r="RLB31" s="62"/>
      <c r="RLC31" s="62"/>
      <c r="RLD31" s="62"/>
      <c r="RLE31" s="62"/>
      <c r="RLF31" s="62"/>
      <c r="RLG31" s="62"/>
      <c r="RLH31" s="62"/>
      <c r="RLI31" s="62"/>
      <c r="RLJ31" s="62"/>
      <c r="RLK31" s="62"/>
      <c r="RLL31" s="62"/>
      <c r="RLM31" s="62"/>
      <c r="RLN31" s="62"/>
      <c r="RLO31" s="62"/>
      <c r="RLP31" s="62"/>
      <c r="RLQ31" s="62"/>
      <c r="RLR31" s="62"/>
      <c r="RLS31" s="62"/>
      <c r="RLT31" s="62"/>
      <c r="RLU31" s="62"/>
      <c r="RLV31" s="62"/>
      <c r="RLW31" s="62"/>
      <c r="RLX31" s="62"/>
      <c r="RLY31" s="62"/>
      <c r="RLZ31" s="62"/>
      <c r="RMA31" s="62"/>
      <c r="RMB31" s="62"/>
      <c r="RMC31" s="62"/>
      <c r="RMD31" s="62"/>
      <c r="RME31" s="62"/>
      <c r="RMF31" s="62"/>
      <c r="RMG31" s="62"/>
      <c r="RMH31" s="62"/>
      <c r="RMI31" s="62"/>
      <c r="RMJ31" s="62"/>
      <c r="RMK31" s="62"/>
      <c r="RML31" s="62"/>
      <c r="RMM31" s="62"/>
      <c r="RMN31" s="62"/>
      <c r="RMO31" s="62"/>
      <c r="RMP31" s="62"/>
      <c r="RMQ31" s="62"/>
      <c r="RMR31" s="62"/>
      <c r="RMS31" s="62"/>
      <c r="RMT31" s="62"/>
      <c r="RMU31" s="62"/>
      <c r="RMV31" s="62"/>
      <c r="RMW31" s="62"/>
      <c r="RMX31" s="62"/>
      <c r="RMY31" s="62"/>
      <c r="RMZ31" s="62"/>
      <c r="RNA31" s="62"/>
      <c r="RNB31" s="62"/>
      <c r="RNC31" s="62"/>
      <c r="RND31" s="62"/>
      <c r="RNE31" s="62"/>
      <c r="RNF31" s="62"/>
      <c r="RNG31" s="62"/>
      <c r="RNH31" s="62"/>
      <c r="RNI31" s="62"/>
      <c r="RNJ31" s="62"/>
      <c r="RNK31" s="62"/>
      <c r="RNL31" s="62"/>
      <c r="RNM31" s="62"/>
      <c r="RNN31" s="62"/>
      <c r="RNO31" s="62"/>
      <c r="RNP31" s="62"/>
      <c r="RNQ31" s="62"/>
      <c r="RNR31" s="62"/>
      <c r="RNS31" s="62"/>
      <c r="RNT31" s="62"/>
      <c r="RNU31" s="62"/>
      <c r="RNV31" s="62"/>
      <c r="RNW31" s="62"/>
      <c r="RNX31" s="62"/>
      <c r="RNY31" s="62"/>
      <c r="RNZ31" s="62"/>
      <c r="ROA31" s="62"/>
      <c r="ROB31" s="62"/>
      <c r="ROC31" s="62"/>
      <c r="ROD31" s="62"/>
      <c r="ROE31" s="62"/>
      <c r="ROF31" s="62"/>
      <c r="ROG31" s="62"/>
      <c r="ROH31" s="62"/>
      <c r="ROI31" s="62"/>
      <c r="ROJ31" s="62"/>
      <c r="ROK31" s="62"/>
      <c r="ROL31" s="62"/>
      <c r="ROM31" s="62"/>
      <c r="RON31" s="62"/>
      <c r="ROO31" s="62"/>
      <c r="ROP31" s="62"/>
      <c r="ROQ31" s="62"/>
      <c r="ROR31" s="62"/>
      <c r="ROS31" s="62"/>
      <c r="ROT31" s="62"/>
      <c r="ROU31" s="62"/>
      <c r="ROV31" s="62"/>
      <c r="ROW31" s="62"/>
      <c r="ROX31" s="62"/>
      <c r="ROY31" s="62"/>
      <c r="ROZ31" s="62"/>
      <c r="RPA31" s="62"/>
      <c r="RPB31" s="62"/>
      <c r="RPC31" s="62"/>
      <c r="RPD31" s="62"/>
      <c r="RPE31" s="62"/>
      <c r="RPF31" s="62"/>
      <c r="RPG31" s="62"/>
      <c r="RPH31" s="62"/>
      <c r="RPI31" s="62"/>
      <c r="RPJ31" s="62"/>
      <c r="RPK31" s="62"/>
      <c r="RPL31" s="62"/>
      <c r="RPM31" s="62"/>
      <c r="RPN31" s="62"/>
      <c r="RPO31" s="62"/>
      <c r="RPP31" s="62"/>
      <c r="RPQ31" s="62"/>
      <c r="RPR31" s="62"/>
      <c r="RPS31" s="62"/>
      <c r="RPT31" s="62"/>
      <c r="RPU31" s="62"/>
      <c r="RPV31" s="62"/>
      <c r="RPW31" s="62"/>
      <c r="RPX31" s="62"/>
      <c r="RPY31" s="62"/>
      <c r="RPZ31" s="62"/>
      <c r="RQA31" s="62"/>
      <c r="RQB31" s="62"/>
      <c r="RQC31" s="62"/>
      <c r="RQD31" s="62"/>
      <c r="RQE31" s="62"/>
      <c r="RQF31" s="62"/>
      <c r="RQG31" s="62"/>
      <c r="RQH31" s="62"/>
      <c r="RQI31" s="62"/>
      <c r="RQJ31" s="62"/>
      <c r="RQK31" s="62"/>
      <c r="RQL31" s="62"/>
      <c r="RQM31" s="62"/>
      <c r="RQN31" s="62"/>
      <c r="RQO31" s="62"/>
      <c r="RQP31" s="62"/>
      <c r="RQQ31" s="62"/>
      <c r="RQR31" s="62"/>
      <c r="RQS31" s="62"/>
      <c r="RQT31" s="62"/>
      <c r="RQU31" s="62"/>
      <c r="RQV31" s="62"/>
      <c r="RQW31" s="62"/>
      <c r="RQX31" s="62"/>
      <c r="RQY31" s="62"/>
      <c r="RQZ31" s="62"/>
      <c r="RRA31" s="62"/>
      <c r="RRB31" s="62"/>
      <c r="RRC31" s="62"/>
      <c r="RRD31" s="62"/>
      <c r="RRE31" s="62"/>
      <c r="RRF31" s="62"/>
      <c r="RRG31" s="62"/>
      <c r="RRH31" s="62"/>
      <c r="RRI31" s="62"/>
      <c r="RRJ31" s="62"/>
      <c r="RRK31" s="62"/>
      <c r="RRL31" s="62"/>
      <c r="RRM31" s="62"/>
      <c r="RRN31" s="62"/>
      <c r="RRO31" s="62"/>
      <c r="RRP31" s="62"/>
      <c r="RRQ31" s="62"/>
      <c r="RRR31" s="62"/>
      <c r="RRS31" s="62"/>
      <c r="RRT31" s="62"/>
      <c r="RRU31" s="62"/>
      <c r="RRV31" s="62"/>
      <c r="RRW31" s="62"/>
      <c r="RRX31" s="62"/>
      <c r="RRY31" s="62"/>
      <c r="RRZ31" s="62"/>
      <c r="RSA31" s="62"/>
      <c r="RSB31" s="62"/>
      <c r="RSC31" s="62"/>
      <c r="RSD31" s="62"/>
      <c r="RSE31" s="62"/>
      <c r="RSF31" s="62"/>
      <c r="RSG31" s="62"/>
      <c r="RSH31" s="62"/>
      <c r="RSI31" s="62"/>
      <c r="RSJ31" s="62"/>
      <c r="RSK31" s="62"/>
      <c r="RSL31" s="62"/>
      <c r="RSM31" s="62"/>
      <c r="RSN31" s="62"/>
      <c r="RSO31" s="62"/>
      <c r="RSP31" s="62"/>
      <c r="RSQ31" s="62"/>
      <c r="RSR31" s="62"/>
      <c r="RSS31" s="62"/>
      <c r="RST31" s="62"/>
      <c r="RSU31" s="62"/>
      <c r="RSV31" s="62"/>
      <c r="RSW31" s="62"/>
      <c r="RSX31" s="62"/>
      <c r="RSY31" s="62"/>
      <c r="RSZ31" s="62"/>
      <c r="RTA31" s="62"/>
      <c r="RTB31" s="62"/>
      <c r="RTC31" s="62"/>
      <c r="RTD31" s="62"/>
      <c r="RTE31" s="62"/>
      <c r="RTF31" s="62"/>
      <c r="RTG31" s="62"/>
      <c r="RTH31" s="62"/>
      <c r="RTI31" s="62"/>
      <c r="RTJ31" s="62"/>
      <c r="RTK31" s="62"/>
      <c r="RTL31" s="62"/>
      <c r="RTM31" s="62"/>
      <c r="RTN31" s="62"/>
      <c r="RTO31" s="62"/>
      <c r="RTP31" s="62"/>
      <c r="RTQ31" s="62"/>
      <c r="RTR31" s="62"/>
      <c r="RTS31" s="62"/>
      <c r="RTT31" s="62"/>
      <c r="RTU31" s="62"/>
      <c r="RTV31" s="62"/>
      <c r="RTW31" s="62"/>
      <c r="RTX31" s="62"/>
      <c r="RTY31" s="62"/>
      <c r="RTZ31" s="62"/>
      <c r="RUA31" s="62"/>
      <c r="RUB31" s="62"/>
      <c r="RUC31" s="62"/>
      <c r="RUD31" s="62"/>
      <c r="RUE31" s="62"/>
      <c r="RUF31" s="62"/>
      <c r="RUG31" s="62"/>
      <c r="RUH31" s="62"/>
      <c r="RUI31" s="62"/>
      <c r="RUJ31" s="62"/>
      <c r="RUK31" s="62"/>
      <c r="RUL31" s="62"/>
      <c r="RUM31" s="62"/>
      <c r="RUN31" s="62"/>
      <c r="RUO31" s="62"/>
      <c r="RUP31" s="62"/>
      <c r="RUQ31" s="62"/>
      <c r="RUR31" s="62"/>
      <c r="RUS31" s="62"/>
      <c r="RUT31" s="62"/>
      <c r="RUU31" s="62"/>
      <c r="RUV31" s="62"/>
      <c r="RUW31" s="62"/>
      <c r="RUX31" s="62"/>
      <c r="RUY31" s="62"/>
      <c r="RUZ31" s="62"/>
      <c r="RVA31" s="62"/>
      <c r="RVB31" s="62"/>
      <c r="RVC31" s="62"/>
      <c r="RVD31" s="62"/>
      <c r="RVE31" s="62"/>
      <c r="RVF31" s="62"/>
      <c r="RVG31" s="62"/>
      <c r="RVH31" s="62"/>
      <c r="RVI31" s="62"/>
      <c r="RVJ31" s="62"/>
      <c r="RVK31" s="62"/>
      <c r="RVL31" s="62"/>
      <c r="RVM31" s="62"/>
      <c r="RVN31" s="62"/>
      <c r="RVO31" s="62"/>
      <c r="RVP31" s="62"/>
      <c r="RVQ31" s="62"/>
      <c r="RVR31" s="62"/>
      <c r="RVS31" s="62"/>
      <c r="RVT31" s="62"/>
      <c r="RVU31" s="62"/>
      <c r="RVV31" s="62"/>
      <c r="RVW31" s="62"/>
      <c r="RVX31" s="62"/>
      <c r="RVY31" s="62"/>
      <c r="RVZ31" s="62"/>
      <c r="RWA31" s="62"/>
      <c r="RWB31" s="62"/>
      <c r="RWC31" s="62"/>
      <c r="RWD31" s="62"/>
      <c r="RWE31" s="62"/>
      <c r="RWF31" s="62"/>
      <c r="RWG31" s="62"/>
      <c r="RWH31" s="62"/>
      <c r="RWI31" s="62"/>
      <c r="RWJ31" s="62"/>
      <c r="RWK31" s="62"/>
      <c r="RWL31" s="62"/>
      <c r="RWM31" s="62"/>
      <c r="RWN31" s="62"/>
      <c r="RWO31" s="62"/>
      <c r="RWP31" s="62"/>
      <c r="RWQ31" s="62"/>
      <c r="RWR31" s="62"/>
      <c r="RWS31" s="62"/>
      <c r="RWT31" s="62"/>
      <c r="RWU31" s="62"/>
      <c r="RWV31" s="62"/>
      <c r="RWW31" s="62"/>
      <c r="RWX31" s="62"/>
      <c r="RWY31" s="62"/>
      <c r="RWZ31" s="62"/>
      <c r="RXA31" s="62"/>
      <c r="RXB31" s="62"/>
      <c r="RXC31" s="62"/>
      <c r="RXD31" s="62"/>
      <c r="RXE31" s="62"/>
      <c r="RXF31" s="62"/>
      <c r="RXG31" s="62"/>
      <c r="RXH31" s="62"/>
      <c r="RXI31" s="62"/>
      <c r="RXJ31" s="62"/>
      <c r="RXK31" s="62"/>
      <c r="RXL31" s="62"/>
      <c r="RXM31" s="62"/>
      <c r="RXN31" s="62"/>
      <c r="RXO31" s="62"/>
      <c r="RXP31" s="62"/>
      <c r="RXQ31" s="62"/>
      <c r="RXR31" s="62"/>
      <c r="RXS31" s="62"/>
      <c r="RXT31" s="62"/>
      <c r="RXU31" s="62"/>
      <c r="RXV31" s="62"/>
      <c r="RXW31" s="62"/>
      <c r="RXX31" s="62"/>
      <c r="RXY31" s="62"/>
      <c r="RXZ31" s="62"/>
      <c r="RYA31" s="62"/>
      <c r="RYB31" s="62"/>
      <c r="RYC31" s="62"/>
      <c r="RYD31" s="62"/>
      <c r="RYE31" s="62"/>
      <c r="RYF31" s="62"/>
      <c r="RYG31" s="62"/>
      <c r="RYH31" s="62"/>
      <c r="RYI31" s="62"/>
      <c r="RYJ31" s="62"/>
      <c r="RYK31" s="62"/>
      <c r="RYL31" s="62"/>
      <c r="RYM31" s="62"/>
      <c r="RYN31" s="62"/>
      <c r="RYO31" s="62"/>
      <c r="RYP31" s="62"/>
      <c r="RYQ31" s="62"/>
      <c r="RYR31" s="62"/>
      <c r="RYS31" s="62"/>
      <c r="RYT31" s="62"/>
      <c r="RYU31" s="62"/>
      <c r="RYV31" s="62"/>
      <c r="RYW31" s="62"/>
      <c r="RYX31" s="62"/>
      <c r="RYY31" s="62"/>
      <c r="RYZ31" s="62"/>
      <c r="RZA31" s="62"/>
      <c r="RZB31" s="62"/>
      <c r="RZC31" s="62"/>
      <c r="RZD31" s="62"/>
      <c r="RZE31" s="62"/>
      <c r="RZF31" s="62"/>
      <c r="RZG31" s="62"/>
      <c r="RZH31" s="62"/>
      <c r="RZI31" s="62"/>
      <c r="RZJ31" s="62"/>
      <c r="RZK31" s="62"/>
      <c r="RZL31" s="62"/>
      <c r="RZM31" s="62"/>
      <c r="RZN31" s="62"/>
      <c r="RZO31" s="62"/>
      <c r="RZP31" s="62"/>
      <c r="RZQ31" s="62"/>
      <c r="RZR31" s="62"/>
      <c r="RZS31" s="62"/>
      <c r="RZT31" s="62"/>
      <c r="RZU31" s="62"/>
      <c r="RZV31" s="62"/>
      <c r="RZW31" s="62"/>
      <c r="RZX31" s="62"/>
      <c r="RZY31" s="62"/>
      <c r="RZZ31" s="62"/>
      <c r="SAA31" s="62"/>
      <c r="SAB31" s="62"/>
      <c r="SAC31" s="62"/>
      <c r="SAD31" s="62"/>
      <c r="SAE31" s="62"/>
      <c r="SAF31" s="62"/>
      <c r="SAG31" s="62"/>
      <c r="SAH31" s="62"/>
      <c r="SAI31" s="62"/>
      <c r="SAJ31" s="62"/>
      <c r="SAK31" s="62"/>
      <c r="SAL31" s="62"/>
      <c r="SAM31" s="62"/>
      <c r="SAN31" s="62"/>
      <c r="SAO31" s="62"/>
      <c r="SAP31" s="62"/>
      <c r="SAQ31" s="62"/>
      <c r="SAR31" s="62"/>
      <c r="SAS31" s="62"/>
      <c r="SAT31" s="62"/>
      <c r="SAU31" s="62"/>
      <c r="SAV31" s="62"/>
      <c r="SAW31" s="62"/>
      <c r="SAX31" s="62"/>
      <c r="SAY31" s="62"/>
      <c r="SAZ31" s="62"/>
      <c r="SBA31" s="62"/>
      <c r="SBB31" s="62"/>
      <c r="SBC31" s="62"/>
      <c r="SBD31" s="62"/>
      <c r="SBE31" s="62"/>
      <c r="SBF31" s="62"/>
      <c r="SBG31" s="62"/>
      <c r="SBH31" s="62"/>
      <c r="SBI31" s="62"/>
      <c r="SBJ31" s="62"/>
      <c r="SBK31" s="62"/>
      <c r="SBL31" s="62"/>
      <c r="SBM31" s="62"/>
      <c r="SBN31" s="62"/>
      <c r="SBO31" s="62"/>
      <c r="SBP31" s="62"/>
      <c r="SBQ31" s="62"/>
      <c r="SBR31" s="62"/>
      <c r="SBS31" s="62"/>
      <c r="SBT31" s="62"/>
      <c r="SBU31" s="62"/>
      <c r="SBV31" s="62"/>
      <c r="SBW31" s="62"/>
      <c r="SBX31" s="62"/>
      <c r="SBY31" s="62"/>
      <c r="SBZ31" s="62"/>
      <c r="SCA31" s="62"/>
      <c r="SCB31" s="62"/>
      <c r="SCC31" s="62"/>
      <c r="SCD31" s="62"/>
      <c r="SCE31" s="62"/>
      <c r="SCF31" s="62"/>
      <c r="SCG31" s="62"/>
      <c r="SCH31" s="62"/>
      <c r="SCI31" s="62"/>
      <c r="SCJ31" s="62"/>
      <c r="SCK31" s="62"/>
      <c r="SCL31" s="62"/>
      <c r="SCM31" s="62"/>
      <c r="SCN31" s="62"/>
      <c r="SCO31" s="62"/>
      <c r="SCP31" s="62"/>
      <c r="SCQ31" s="62"/>
      <c r="SCR31" s="62"/>
      <c r="SCS31" s="62"/>
      <c r="SCT31" s="62"/>
      <c r="SCU31" s="62"/>
      <c r="SCV31" s="62"/>
      <c r="SCW31" s="62"/>
      <c r="SCX31" s="62"/>
      <c r="SCY31" s="62"/>
      <c r="SCZ31" s="62"/>
      <c r="SDA31" s="62"/>
      <c r="SDB31" s="62"/>
      <c r="SDC31" s="62"/>
      <c r="SDD31" s="62"/>
      <c r="SDE31" s="62"/>
      <c r="SDF31" s="62"/>
      <c r="SDG31" s="62"/>
      <c r="SDH31" s="62"/>
      <c r="SDI31" s="62"/>
      <c r="SDJ31" s="62"/>
      <c r="SDK31" s="62"/>
      <c r="SDL31" s="62"/>
      <c r="SDM31" s="62"/>
      <c r="SDN31" s="62"/>
      <c r="SDO31" s="62"/>
      <c r="SDP31" s="62"/>
      <c r="SDQ31" s="62"/>
      <c r="SDR31" s="62"/>
      <c r="SDS31" s="62"/>
      <c r="SDT31" s="62"/>
      <c r="SDU31" s="62"/>
      <c r="SDV31" s="62"/>
      <c r="SDW31" s="62"/>
      <c r="SDX31" s="62"/>
      <c r="SDY31" s="62"/>
      <c r="SDZ31" s="62"/>
      <c r="SEA31" s="62"/>
      <c r="SEB31" s="62"/>
      <c r="SEC31" s="62"/>
      <c r="SED31" s="62"/>
      <c r="SEE31" s="62"/>
      <c r="SEF31" s="62"/>
      <c r="SEG31" s="62"/>
      <c r="SEH31" s="62"/>
      <c r="SEI31" s="62"/>
      <c r="SEJ31" s="62"/>
      <c r="SEK31" s="62"/>
      <c r="SEL31" s="62"/>
      <c r="SEM31" s="62"/>
      <c r="SEN31" s="62"/>
      <c r="SEO31" s="62"/>
      <c r="SEP31" s="62"/>
      <c r="SEQ31" s="62"/>
      <c r="SER31" s="62"/>
      <c r="SES31" s="62"/>
      <c r="SET31" s="62"/>
      <c r="SEU31" s="62"/>
      <c r="SEV31" s="62"/>
      <c r="SEW31" s="62"/>
      <c r="SEX31" s="62"/>
      <c r="SEY31" s="62"/>
      <c r="SEZ31" s="62"/>
      <c r="SFA31" s="62"/>
      <c r="SFB31" s="62"/>
      <c r="SFC31" s="62"/>
      <c r="SFD31" s="62"/>
      <c r="SFE31" s="62"/>
      <c r="SFF31" s="62"/>
      <c r="SFG31" s="62"/>
      <c r="SFH31" s="62"/>
      <c r="SFI31" s="62"/>
      <c r="SFJ31" s="62"/>
      <c r="SFK31" s="62"/>
      <c r="SFL31" s="62"/>
      <c r="SFM31" s="62"/>
      <c r="SFN31" s="62"/>
      <c r="SFO31" s="62"/>
      <c r="SFP31" s="62"/>
      <c r="SFQ31" s="62"/>
      <c r="SFR31" s="62"/>
      <c r="SFS31" s="62"/>
      <c r="SFT31" s="62"/>
      <c r="SFU31" s="62"/>
      <c r="SFV31" s="62"/>
      <c r="SFW31" s="62"/>
      <c r="SFX31" s="62"/>
      <c r="SFY31" s="62"/>
      <c r="SFZ31" s="62"/>
      <c r="SGA31" s="62"/>
      <c r="SGB31" s="62"/>
      <c r="SGC31" s="62"/>
      <c r="SGD31" s="62"/>
      <c r="SGE31" s="62"/>
      <c r="SGF31" s="62"/>
      <c r="SGG31" s="62"/>
      <c r="SGH31" s="62"/>
      <c r="SGI31" s="62"/>
      <c r="SGJ31" s="62"/>
      <c r="SGK31" s="62"/>
      <c r="SGL31" s="62"/>
      <c r="SGM31" s="62"/>
      <c r="SGN31" s="62"/>
      <c r="SGO31" s="62"/>
      <c r="SGP31" s="62"/>
      <c r="SGQ31" s="62"/>
      <c r="SGR31" s="62"/>
      <c r="SGS31" s="62"/>
      <c r="SGT31" s="62"/>
      <c r="SGU31" s="62"/>
      <c r="SGV31" s="62"/>
      <c r="SGW31" s="62"/>
      <c r="SGX31" s="62"/>
      <c r="SGY31" s="62"/>
      <c r="SGZ31" s="62"/>
      <c r="SHA31" s="62"/>
      <c r="SHB31" s="62"/>
      <c r="SHC31" s="62"/>
      <c r="SHD31" s="62"/>
      <c r="SHE31" s="62"/>
      <c r="SHF31" s="62"/>
      <c r="SHG31" s="62"/>
      <c r="SHH31" s="62"/>
      <c r="SHI31" s="62"/>
      <c r="SHJ31" s="62"/>
      <c r="SHK31" s="62"/>
      <c r="SHL31" s="62"/>
      <c r="SHM31" s="62"/>
      <c r="SHN31" s="62"/>
      <c r="SHO31" s="62"/>
      <c r="SHP31" s="62"/>
      <c r="SHQ31" s="62"/>
      <c r="SHR31" s="62"/>
      <c r="SHS31" s="62"/>
      <c r="SHT31" s="62"/>
      <c r="SHU31" s="62"/>
      <c r="SHV31" s="62"/>
      <c r="SHW31" s="62"/>
      <c r="SHX31" s="62"/>
      <c r="SHY31" s="62"/>
      <c r="SHZ31" s="62"/>
      <c r="SIA31" s="62"/>
      <c r="SIB31" s="62"/>
      <c r="SIC31" s="62"/>
      <c r="SID31" s="62"/>
      <c r="SIE31" s="62"/>
      <c r="SIF31" s="62"/>
      <c r="SIG31" s="62"/>
      <c r="SIH31" s="62"/>
      <c r="SII31" s="62"/>
      <c r="SIJ31" s="62"/>
      <c r="SIK31" s="62"/>
      <c r="SIL31" s="62"/>
      <c r="SIM31" s="62"/>
      <c r="SIN31" s="62"/>
      <c r="SIO31" s="62"/>
      <c r="SIP31" s="62"/>
      <c r="SIQ31" s="62"/>
      <c r="SIR31" s="62"/>
      <c r="SIS31" s="62"/>
      <c r="SIT31" s="62"/>
      <c r="SIU31" s="62"/>
      <c r="SIV31" s="62"/>
      <c r="SIW31" s="62"/>
      <c r="SIX31" s="62"/>
      <c r="SIY31" s="62"/>
      <c r="SIZ31" s="62"/>
      <c r="SJA31" s="62"/>
      <c r="SJB31" s="62"/>
      <c r="SJC31" s="62"/>
      <c r="SJD31" s="62"/>
      <c r="SJE31" s="62"/>
      <c r="SJF31" s="62"/>
      <c r="SJG31" s="62"/>
      <c r="SJH31" s="62"/>
      <c r="SJI31" s="62"/>
      <c r="SJJ31" s="62"/>
      <c r="SJK31" s="62"/>
      <c r="SJL31" s="62"/>
      <c r="SJM31" s="62"/>
      <c r="SJN31" s="62"/>
      <c r="SJO31" s="62"/>
      <c r="SJP31" s="62"/>
      <c r="SJQ31" s="62"/>
      <c r="SJR31" s="62"/>
      <c r="SJS31" s="62"/>
      <c r="SJT31" s="62"/>
      <c r="SJU31" s="62"/>
      <c r="SJV31" s="62"/>
      <c r="SJW31" s="62"/>
      <c r="SJX31" s="62"/>
      <c r="SJY31" s="62"/>
      <c r="SJZ31" s="62"/>
      <c r="SKA31" s="62"/>
      <c r="SKB31" s="62"/>
      <c r="SKC31" s="62"/>
      <c r="SKD31" s="62"/>
      <c r="SKE31" s="62"/>
      <c r="SKF31" s="62"/>
      <c r="SKG31" s="62"/>
      <c r="SKH31" s="62"/>
      <c r="SKI31" s="62"/>
      <c r="SKJ31" s="62"/>
      <c r="SKK31" s="62"/>
      <c r="SKL31" s="62"/>
      <c r="SKM31" s="62"/>
      <c r="SKN31" s="62"/>
      <c r="SKO31" s="62"/>
      <c r="SKP31" s="62"/>
      <c r="SKQ31" s="62"/>
      <c r="SKR31" s="62"/>
      <c r="SKS31" s="62"/>
      <c r="SKT31" s="62"/>
      <c r="SKU31" s="62"/>
      <c r="SKV31" s="62"/>
      <c r="SKW31" s="62"/>
      <c r="SKX31" s="62"/>
      <c r="SKY31" s="62"/>
      <c r="SKZ31" s="62"/>
      <c r="SLA31" s="62"/>
      <c r="SLB31" s="62"/>
      <c r="SLC31" s="62"/>
      <c r="SLD31" s="62"/>
      <c r="SLE31" s="62"/>
      <c r="SLF31" s="62"/>
      <c r="SLG31" s="62"/>
      <c r="SLH31" s="62"/>
      <c r="SLI31" s="62"/>
      <c r="SLJ31" s="62"/>
      <c r="SLK31" s="62"/>
      <c r="SLL31" s="62"/>
      <c r="SLM31" s="62"/>
      <c r="SLN31" s="62"/>
      <c r="SLO31" s="62"/>
      <c r="SLP31" s="62"/>
      <c r="SLQ31" s="62"/>
      <c r="SLR31" s="62"/>
      <c r="SLS31" s="62"/>
      <c r="SLT31" s="62"/>
      <c r="SLU31" s="62"/>
      <c r="SLV31" s="62"/>
      <c r="SLW31" s="62"/>
      <c r="SLX31" s="62"/>
      <c r="SLY31" s="62"/>
      <c r="SLZ31" s="62"/>
      <c r="SMA31" s="62"/>
      <c r="SMB31" s="62"/>
      <c r="SMC31" s="62"/>
      <c r="SMD31" s="62"/>
      <c r="SME31" s="62"/>
      <c r="SMF31" s="62"/>
      <c r="SMG31" s="62"/>
      <c r="SMH31" s="62"/>
      <c r="SMI31" s="62"/>
      <c r="SMJ31" s="62"/>
      <c r="SMK31" s="62"/>
      <c r="SML31" s="62"/>
      <c r="SMM31" s="62"/>
      <c r="SMN31" s="62"/>
      <c r="SMO31" s="62"/>
      <c r="SMP31" s="62"/>
      <c r="SMQ31" s="62"/>
      <c r="SMR31" s="62"/>
      <c r="SMS31" s="62"/>
      <c r="SMT31" s="62"/>
      <c r="SMU31" s="62"/>
      <c r="SMV31" s="62"/>
      <c r="SMW31" s="62"/>
      <c r="SMX31" s="62"/>
      <c r="SMY31" s="62"/>
      <c r="SMZ31" s="62"/>
      <c r="SNA31" s="62"/>
      <c r="SNB31" s="62"/>
      <c r="SNC31" s="62"/>
      <c r="SND31" s="62"/>
      <c r="SNE31" s="62"/>
      <c r="SNF31" s="62"/>
      <c r="SNG31" s="62"/>
      <c r="SNH31" s="62"/>
      <c r="SNI31" s="62"/>
      <c r="SNJ31" s="62"/>
      <c r="SNK31" s="62"/>
      <c r="SNL31" s="62"/>
      <c r="SNM31" s="62"/>
      <c r="SNN31" s="62"/>
      <c r="SNO31" s="62"/>
      <c r="SNP31" s="62"/>
      <c r="SNQ31" s="62"/>
      <c r="SNR31" s="62"/>
      <c r="SNS31" s="62"/>
      <c r="SNT31" s="62"/>
      <c r="SNU31" s="62"/>
      <c r="SNV31" s="62"/>
      <c r="SNW31" s="62"/>
      <c r="SNX31" s="62"/>
      <c r="SNY31" s="62"/>
      <c r="SNZ31" s="62"/>
      <c r="SOA31" s="62"/>
      <c r="SOB31" s="62"/>
      <c r="SOC31" s="62"/>
      <c r="SOD31" s="62"/>
      <c r="SOE31" s="62"/>
      <c r="SOF31" s="62"/>
      <c r="SOG31" s="62"/>
      <c r="SOH31" s="62"/>
      <c r="SOI31" s="62"/>
      <c r="SOJ31" s="62"/>
      <c r="SOK31" s="62"/>
      <c r="SOL31" s="62"/>
      <c r="SOM31" s="62"/>
      <c r="SON31" s="62"/>
      <c r="SOO31" s="62"/>
      <c r="SOP31" s="62"/>
      <c r="SOQ31" s="62"/>
      <c r="SOR31" s="62"/>
      <c r="SOS31" s="62"/>
      <c r="SOT31" s="62"/>
      <c r="SOU31" s="62"/>
      <c r="SOV31" s="62"/>
      <c r="SOW31" s="62"/>
      <c r="SOX31" s="62"/>
      <c r="SOY31" s="62"/>
      <c r="SOZ31" s="62"/>
      <c r="SPA31" s="62"/>
      <c r="SPB31" s="62"/>
      <c r="SPC31" s="62"/>
      <c r="SPD31" s="62"/>
      <c r="SPE31" s="62"/>
      <c r="SPF31" s="62"/>
      <c r="SPG31" s="62"/>
      <c r="SPH31" s="62"/>
      <c r="SPI31" s="62"/>
      <c r="SPJ31" s="62"/>
      <c r="SPK31" s="62"/>
      <c r="SPL31" s="62"/>
      <c r="SPM31" s="62"/>
      <c r="SPN31" s="62"/>
      <c r="SPO31" s="62"/>
      <c r="SPP31" s="62"/>
      <c r="SPQ31" s="62"/>
      <c r="SPR31" s="62"/>
      <c r="SPS31" s="62"/>
      <c r="SPT31" s="62"/>
      <c r="SPU31" s="62"/>
      <c r="SPV31" s="62"/>
      <c r="SPW31" s="62"/>
      <c r="SPX31" s="62"/>
      <c r="SPY31" s="62"/>
      <c r="SPZ31" s="62"/>
      <c r="SQA31" s="62"/>
      <c r="SQB31" s="62"/>
      <c r="SQC31" s="62"/>
      <c r="SQD31" s="62"/>
      <c r="SQE31" s="62"/>
      <c r="SQF31" s="62"/>
      <c r="SQG31" s="62"/>
      <c r="SQH31" s="62"/>
      <c r="SQI31" s="62"/>
      <c r="SQJ31" s="62"/>
      <c r="SQK31" s="62"/>
      <c r="SQL31" s="62"/>
      <c r="SQM31" s="62"/>
      <c r="SQN31" s="62"/>
      <c r="SQO31" s="62"/>
      <c r="SQP31" s="62"/>
      <c r="SQQ31" s="62"/>
      <c r="SQR31" s="62"/>
      <c r="SQS31" s="62"/>
      <c r="SQT31" s="62"/>
      <c r="SQU31" s="62"/>
      <c r="SQV31" s="62"/>
      <c r="SQW31" s="62"/>
      <c r="SQX31" s="62"/>
      <c r="SQY31" s="62"/>
      <c r="SQZ31" s="62"/>
      <c r="SRA31" s="62"/>
      <c r="SRB31" s="62"/>
      <c r="SRC31" s="62"/>
      <c r="SRD31" s="62"/>
      <c r="SRE31" s="62"/>
      <c r="SRF31" s="62"/>
      <c r="SRG31" s="62"/>
      <c r="SRH31" s="62"/>
      <c r="SRI31" s="62"/>
      <c r="SRJ31" s="62"/>
      <c r="SRK31" s="62"/>
      <c r="SRL31" s="62"/>
      <c r="SRM31" s="62"/>
      <c r="SRN31" s="62"/>
      <c r="SRO31" s="62"/>
      <c r="SRP31" s="62"/>
      <c r="SRQ31" s="62"/>
      <c r="SRR31" s="62"/>
      <c r="SRS31" s="62"/>
      <c r="SRT31" s="62"/>
      <c r="SRU31" s="62"/>
      <c r="SRV31" s="62"/>
      <c r="SRW31" s="62"/>
      <c r="SRX31" s="62"/>
      <c r="SRY31" s="62"/>
      <c r="SRZ31" s="62"/>
      <c r="SSA31" s="62"/>
      <c r="SSB31" s="62"/>
      <c r="SSC31" s="62"/>
      <c r="SSD31" s="62"/>
      <c r="SSE31" s="62"/>
      <c r="SSF31" s="62"/>
      <c r="SSG31" s="62"/>
      <c r="SSH31" s="62"/>
      <c r="SSI31" s="62"/>
      <c r="SSJ31" s="62"/>
      <c r="SSK31" s="62"/>
      <c r="SSL31" s="62"/>
      <c r="SSM31" s="62"/>
      <c r="SSN31" s="62"/>
      <c r="SSO31" s="62"/>
      <c r="SSP31" s="62"/>
      <c r="SSQ31" s="62"/>
      <c r="SSR31" s="62"/>
      <c r="SSS31" s="62"/>
      <c r="SST31" s="62"/>
      <c r="SSU31" s="62"/>
      <c r="SSV31" s="62"/>
      <c r="SSW31" s="62"/>
      <c r="SSX31" s="62"/>
      <c r="SSY31" s="62"/>
      <c r="SSZ31" s="62"/>
      <c r="STA31" s="62"/>
      <c r="STB31" s="62"/>
      <c r="STC31" s="62"/>
      <c r="STD31" s="62"/>
      <c r="STE31" s="62"/>
      <c r="STF31" s="62"/>
      <c r="STG31" s="62"/>
      <c r="STH31" s="62"/>
      <c r="STI31" s="62"/>
      <c r="STJ31" s="62"/>
      <c r="STK31" s="62"/>
      <c r="STL31" s="62"/>
      <c r="STM31" s="62"/>
      <c r="STN31" s="62"/>
      <c r="STO31" s="62"/>
      <c r="STP31" s="62"/>
      <c r="STQ31" s="62"/>
      <c r="STR31" s="62"/>
      <c r="STS31" s="62"/>
      <c r="STT31" s="62"/>
      <c r="STU31" s="62"/>
      <c r="STV31" s="62"/>
      <c r="STW31" s="62"/>
      <c r="STX31" s="62"/>
      <c r="STY31" s="62"/>
      <c r="STZ31" s="62"/>
      <c r="SUA31" s="62"/>
      <c r="SUB31" s="62"/>
      <c r="SUC31" s="62"/>
      <c r="SUD31" s="62"/>
      <c r="SUE31" s="62"/>
      <c r="SUF31" s="62"/>
      <c r="SUG31" s="62"/>
      <c r="SUH31" s="62"/>
      <c r="SUI31" s="62"/>
      <c r="SUJ31" s="62"/>
      <c r="SUK31" s="62"/>
      <c r="SUL31" s="62"/>
      <c r="SUM31" s="62"/>
      <c r="SUN31" s="62"/>
      <c r="SUO31" s="62"/>
      <c r="SUP31" s="62"/>
      <c r="SUQ31" s="62"/>
      <c r="SUR31" s="62"/>
      <c r="SUS31" s="62"/>
      <c r="SUT31" s="62"/>
      <c r="SUU31" s="62"/>
      <c r="SUV31" s="62"/>
      <c r="SUW31" s="62"/>
      <c r="SUX31" s="62"/>
      <c r="SUY31" s="62"/>
      <c r="SUZ31" s="62"/>
      <c r="SVA31" s="62"/>
      <c r="SVB31" s="62"/>
      <c r="SVC31" s="62"/>
      <c r="SVD31" s="62"/>
      <c r="SVE31" s="62"/>
      <c r="SVF31" s="62"/>
      <c r="SVG31" s="62"/>
      <c r="SVH31" s="62"/>
      <c r="SVI31" s="62"/>
      <c r="SVJ31" s="62"/>
      <c r="SVK31" s="62"/>
      <c r="SVL31" s="62"/>
      <c r="SVM31" s="62"/>
      <c r="SVN31" s="62"/>
      <c r="SVO31" s="62"/>
      <c r="SVP31" s="62"/>
      <c r="SVQ31" s="62"/>
      <c r="SVR31" s="62"/>
      <c r="SVS31" s="62"/>
      <c r="SVT31" s="62"/>
      <c r="SVU31" s="62"/>
      <c r="SVV31" s="62"/>
      <c r="SVW31" s="62"/>
      <c r="SVX31" s="62"/>
      <c r="SVY31" s="62"/>
      <c r="SVZ31" s="62"/>
      <c r="SWA31" s="62"/>
      <c r="SWB31" s="62"/>
      <c r="SWC31" s="62"/>
      <c r="SWD31" s="62"/>
      <c r="SWE31" s="62"/>
      <c r="SWF31" s="62"/>
      <c r="SWG31" s="62"/>
      <c r="SWH31" s="62"/>
      <c r="SWI31" s="62"/>
      <c r="SWJ31" s="62"/>
      <c r="SWK31" s="62"/>
      <c r="SWL31" s="62"/>
      <c r="SWM31" s="62"/>
      <c r="SWN31" s="62"/>
      <c r="SWO31" s="62"/>
      <c r="SWP31" s="62"/>
      <c r="SWQ31" s="62"/>
      <c r="SWR31" s="62"/>
      <c r="SWS31" s="62"/>
      <c r="SWT31" s="62"/>
      <c r="SWU31" s="62"/>
      <c r="SWV31" s="62"/>
      <c r="SWW31" s="62"/>
      <c r="SWX31" s="62"/>
      <c r="SWY31" s="62"/>
      <c r="SWZ31" s="62"/>
      <c r="SXA31" s="62"/>
      <c r="SXB31" s="62"/>
      <c r="SXC31" s="62"/>
      <c r="SXD31" s="62"/>
      <c r="SXE31" s="62"/>
      <c r="SXF31" s="62"/>
      <c r="SXG31" s="62"/>
      <c r="SXH31" s="62"/>
      <c r="SXI31" s="62"/>
      <c r="SXJ31" s="62"/>
      <c r="SXK31" s="62"/>
      <c r="SXL31" s="62"/>
      <c r="SXM31" s="62"/>
      <c r="SXN31" s="62"/>
      <c r="SXO31" s="62"/>
      <c r="SXP31" s="62"/>
      <c r="SXQ31" s="62"/>
      <c r="SXR31" s="62"/>
      <c r="SXS31" s="62"/>
      <c r="SXT31" s="62"/>
      <c r="SXU31" s="62"/>
      <c r="SXV31" s="62"/>
      <c r="SXW31" s="62"/>
      <c r="SXX31" s="62"/>
      <c r="SXY31" s="62"/>
      <c r="SXZ31" s="62"/>
      <c r="SYA31" s="62"/>
      <c r="SYB31" s="62"/>
      <c r="SYC31" s="62"/>
      <c r="SYD31" s="62"/>
      <c r="SYE31" s="62"/>
      <c r="SYF31" s="62"/>
      <c r="SYG31" s="62"/>
      <c r="SYH31" s="62"/>
      <c r="SYI31" s="62"/>
      <c r="SYJ31" s="62"/>
      <c r="SYK31" s="62"/>
      <c r="SYL31" s="62"/>
      <c r="SYM31" s="62"/>
      <c r="SYN31" s="62"/>
      <c r="SYO31" s="62"/>
      <c r="SYP31" s="62"/>
      <c r="SYQ31" s="62"/>
      <c r="SYR31" s="62"/>
      <c r="SYS31" s="62"/>
      <c r="SYT31" s="62"/>
      <c r="SYU31" s="62"/>
      <c r="SYV31" s="62"/>
      <c r="SYW31" s="62"/>
      <c r="SYX31" s="62"/>
      <c r="SYY31" s="62"/>
      <c r="SYZ31" s="62"/>
      <c r="SZA31" s="62"/>
      <c r="SZB31" s="62"/>
      <c r="SZC31" s="62"/>
      <c r="SZD31" s="62"/>
      <c r="SZE31" s="62"/>
      <c r="SZF31" s="62"/>
      <c r="SZG31" s="62"/>
      <c r="SZH31" s="62"/>
      <c r="SZI31" s="62"/>
      <c r="SZJ31" s="62"/>
      <c r="SZK31" s="62"/>
      <c r="SZL31" s="62"/>
      <c r="SZM31" s="62"/>
      <c r="SZN31" s="62"/>
      <c r="SZO31" s="62"/>
      <c r="SZP31" s="62"/>
      <c r="SZQ31" s="62"/>
      <c r="SZR31" s="62"/>
      <c r="SZS31" s="62"/>
      <c r="SZT31" s="62"/>
      <c r="SZU31" s="62"/>
      <c r="SZV31" s="62"/>
      <c r="SZW31" s="62"/>
      <c r="SZX31" s="62"/>
      <c r="SZY31" s="62"/>
      <c r="SZZ31" s="62"/>
      <c r="TAA31" s="62"/>
      <c r="TAB31" s="62"/>
      <c r="TAC31" s="62"/>
      <c r="TAD31" s="62"/>
      <c r="TAE31" s="62"/>
      <c r="TAF31" s="62"/>
      <c r="TAG31" s="62"/>
      <c r="TAH31" s="62"/>
      <c r="TAI31" s="62"/>
      <c r="TAJ31" s="62"/>
      <c r="TAK31" s="62"/>
      <c r="TAL31" s="62"/>
      <c r="TAM31" s="62"/>
      <c r="TAN31" s="62"/>
      <c r="TAO31" s="62"/>
      <c r="TAP31" s="62"/>
      <c r="TAQ31" s="62"/>
      <c r="TAR31" s="62"/>
      <c r="TAS31" s="62"/>
      <c r="TAT31" s="62"/>
      <c r="TAU31" s="62"/>
      <c r="TAV31" s="62"/>
      <c r="TAW31" s="62"/>
      <c r="TAX31" s="62"/>
      <c r="TAY31" s="62"/>
      <c r="TAZ31" s="62"/>
      <c r="TBA31" s="62"/>
      <c r="TBB31" s="62"/>
      <c r="TBC31" s="62"/>
      <c r="TBD31" s="62"/>
      <c r="TBE31" s="62"/>
      <c r="TBF31" s="62"/>
      <c r="TBG31" s="62"/>
      <c r="TBH31" s="62"/>
      <c r="TBI31" s="62"/>
      <c r="TBJ31" s="62"/>
      <c r="TBK31" s="62"/>
      <c r="TBL31" s="62"/>
      <c r="TBM31" s="62"/>
      <c r="TBN31" s="62"/>
      <c r="TBO31" s="62"/>
      <c r="TBP31" s="62"/>
      <c r="TBQ31" s="62"/>
      <c r="TBR31" s="62"/>
      <c r="TBS31" s="62"/>
      <c r="TBT31" s="62"/>
      <c r="TBU31" s="62"/>
      <c r="TBV31" s="62"/>
      <c r="TBW31" s="62"/>
      <c r="TBX31" s="62"/>
      <c r="TBY31" s="62"/>
      <c r="TBZ31" s="62"/>
      <c r="TCA31" s="62"/>
      <c r="TCB31" s="62"/>
      <c r="TCC31" s="62"/>
      <c r="TCD31" s="62"/>
      <c r="TCE31" s="62"/>
      <c r="TCF31" s="62"/>
      <c r="TCG31" s="62"/>
      <c r="TCH31" s="62"/>
      <c r="TCI31" s="62"/>
      <c r="TCJ31" s="62"/>
      <c r="TCK31" s="62"/>
      <c r="TCL31" s="62"/>
      <c r="TCM31" s="62"/>
      <c r="TCN31" s="62"/>
      <c r="TCO31" s="62"/>
      <c r="TCP31" s="62"/>
      <c r="TCQ31" s="62"/>
      <c r="TCR31" s="62"/>
      <c r="TCS31" s="62"/>
      <c r="TCT31" s="62"/>
      <c r="TCU31" s="62"/>
      <c r="TCV31" s="62"/>
      <c r="TCW31" s="62"/>
      <c r="TCX31" s="62"/>
      <c r="TCY31" s="62"/>
      <c r="TCZ31" s="62"/>
      <c r="TDA31" s="62"/>
      <c r="TDB31" s="62"/>
      <c r="TDC31" s="62"/>
      <c r="TDD31" s="62"/>
      <c r="TDE31" s="62"/>
      <c r="TDF31" s="62"/>
      <c r="TDG31" s="62"/>
      <c r="TDH31" s="62"/>
      <c r="TDI31" s="62"/>
      <c r="TDJ31" s="62"/>
      <c r="TDK31" s="62"/>
      <c r="TDL31" s="62"/>
      <c r="TDM31" s="62"/>
      <c r="TDN31" s="62"/>
      <c r="TDO31" s="62"/>
      <c r="TDP31" s="62"/>
      <c r="TDQ31" s="62"/>
      <c r="TDR31" s="62"/>
      <c r="TDS31" s="62"/>
      <c r="TDT31" s="62"/>
      <c r="TDU31" s="62"/>
      <c r="TDV31" s="62"/>
      <c r="TDW31" s="62"/>
      <c r="TDX31" s="62"/>
      <c r="TDY31" s="62"/>
      <c r="TDZ31" s="62"/>
      <c r="TEA31" s="62"/>
      <c r="TEB31" s="62"/>
      <c r="TEC31" s="62"/>
      <c r="TED31" s="62"/>
      <c r="TEE31" s="62"/>
      <c r="TEF31" s="62"/>
      <c r="TEG31" s="62"/>
      <c r="TEH31" s="62"/>
      <c r="TEI31" s="62"/>
      <c r="TEJ31" s="62"/>
      <c r="TEK31" s="62"/>
      <c r="TEL31" s="62"/>
      <c r="TEM31" s="62"/>
      <c r="TEN31" s="62"/>
      <c r="TEO31" s="62"/>
      <c r="TEP31" s="62"/>
      <c r="TEQ31" s="62"/>
      <c r="TER31" s="62"/>
      <c r="TES31" s="62"/>
      <c r="TET31" s="62"/>
      <c r="TEU31" s="62"/>
      <c r="TEV31" s="62"/>
      <c r="TEW31" s="62"/>
      <c r="TEX31" s="62"/>
      <c r="TEY31" s="62"/>
      <c r="TEZ31" s="62"/>
      <c r="TFA31" s="62"/>
      <c r="TFB31" s="62"/>
      <c r="TFC31" s="62"/>
      <c r="TFD31" s="62"/>
      <c r="TFE31" s="62"/>
      <c r="TFF31" s="62"/>
      <c r="TFG31" s="62"/>
      <c r="TFH31" s="62"/>
      <c r="TFI31" s="62"/>
      <c r="TFJ31" s="62"/>
      <c r="TFK31" s="62"/>
      <c r="TFL31" s="62"/>
      <c r="TFM31" s="62"/>
      <c r="TFN31" s="62"/>
      <c r="TFO31" s="62"/>
      <c r="TFP31" s="62"/>
      <c r="TFQ31" s="62"/>
      <c r="TFR31" s="62"/>
      <c r="TFS31" s="62"/>
      <c r="TFT31" s="62"/>
      <c r="TFU31" s="62"/>
      <c r="TFV31" s="62"/>
      <c r="TFW31" s="62"/>
      <c r="TFX31" s="62"/>
      <c r="TFY31" s="62"/>
      <c r="TFZ31" s="62"/>
      <c r="TGA31" s="62"/>
      <c r="TGB31" s="62"/>
      <c r="TGC31" s="62"/>
      <c r="TGD31" s="62"/>
      <c r="TGE31" s="62"/>
      <c r="TGF31" s="62"/>
      <c r="TGG31" s="62"/>
      <c r="TGH31" s="62"/>
      <c r="TGI31" s="62"/>
      <c r="TGJ31" s="62"/>
      <c r="TGK31" s="62"/>
      <c r="TGL31" s="62"/>
      <c r="TGM31" s="62"/>
      <c r="TGN31" s="62"/>
      <c r="TGO31" s="62"/>
      <c r="TGP31" s="62"/>
      <c r="TGQ31" s="62"/>
      <c r="TGR31" s="62"/>
      <c r="TGS31" s="62"/>
      <c r="TGT31" s="62"/>
      <c r="TGU31" s="62"/>
      <c r="TGV31" s="62"/>
      <c r="TGW31" s="62"/>
      <c r="TGX31" s="62"/>
      <c r="TGY31" s="62"/>
      <c r="TGZ31" s="62"/>
      <c r="THA31" s="62"/>
      <c r="THB31" s="62"/>
      <c r="THC31" s="62"/>
      <c r="THD31" s="62"/>
      <c r="THE31" s="62"/>
      <c r="THF31" s="62"/>
      <c r="THG31" s="62"/>
      <c r="THH31" s="62"/>
      <c r="THI31" s="62"/>
      <c r="THJ31" s="62"/>
      <c r="THK31" s="62"/>
      <c r="THL31" s="62"/>
      <c r="THM31" s="62"/>
      <c r="THN31" s="62"/>
      <c r="THO31" s="62"/>
      <c r="THP31" s="62"/>
      <c r="THQ31" s="62"/>
      <c r="THR31" s="62"/>
      <c r="THS31" s="62"/>
      <c r="THT31" s="62"/>
      <c r="THU31" s="62"/>
      <c r="THV31" s="62"/>
      <c r="THW31" s="62"/>
      <c r="THX31" s="62"/>
      <c r="THY31" s="62"/>
      <c r="THZ31" s="62"/>
      <c r="TIA31" s="62"/>
      <c r="TIB31" s="62"/>
      <c r="TIC31" s="62"/>
      <c r="TID31" s="62"/>
      <c r="TIE31" s="62"/>
      <c r="TIF31" s="62"/>
      <c r="TIG31" s="62"/>
      <c r="TIH31" s="62"/>
      <c r="TII31" s="62"/>
      <c r="TIJ31" s="62"/>
      <c r="TIK31" s="62"/>
      <c r="TIL31" s="62"/>
      <c r="TIM31" s="62"/>
      <c r="TIN31" s="62"/>
      <c r="TIO31" s="62"/>
      <c r="TIP31" s="62"/>
      <c r="TIQ31" s="62"/>
      <c r="TIR31" s="62"/>
      <c r="TIS31" s="62"/>
      <c r="TIT31" s="62"/>
      <c r="TIU31" s="62"/>
      <c r="TIV31" s="62"/>
      <c r="TIW31" s="62"/>
      <c r="TIX31" s="62"/>
      <c r="TIY31" s="62"/>
      <c r="TIZ31" s="62"/>
      <c r="TJA31" s="62"/>
      <c r="TJB31" s="62"/>
      <c r="TJC31" s="62"/>
      <c r="TJD31" s="62"/>
      <c r="TJE31" s="62"/>
      <c r="TJF31" s="62"/>
      <c r="TJG31" s="62"/>
      <c r="TJH31" s="62"/>
      <c r="TJI31" s="62"/>
      <c r="TJJ31" s="62"/>
      <c r="TJK31" s="62"/>
      <c r="TJL31" s="62"/>
      <c r="TJM31" s="62"/>
      <c r="TJN31" s="62"/>
      <c r="TJO31" s="62"/>
      <c r="TJP31" s="62"/>
      <c r="TJQ31" s="62"/>
      <c r="TJR31" s="62"/>
      <c r="TJS31" s="62"/>
      <c r="TJT31" s="62"/>
      <c r="TJU31" s="62"/>
      <c r="TJV31" s="62"/>
      <c r="TJW31" s="62"/>
      <c r="TJX31" s="62"/>
      <c r="TJY31" s="62"/>
      <c r="TJZ31" s="62"/>
      <c r="TKA31" s="62"/>
      <c r="TKB31" s="62"/>
      <c r="TKC31" s="62"/>
      <c r="TKD31" s="62"/>
      <c r="TKE31" s="62"/>
      <c r="TKF31" s="62"/>
      <c r="TKG31" s="62"/>
      <c r="TKH31" s="62"/>
      <c r="TKI31" s="62"/>
      <c r="TKJ31" s="62"/>
      <c r="TKK31" s="62"/>
      <c r="TKL31" s="62"/>
      <c r="TKM31" s="62"/>
      <c r="TKN31" s="62"/>
      <c r="TKO31" s="62"/>
      <c r="TKP31" s="62"/>
      <c r="TKQ31" s="62"/>
      <c r="TKR31" s="62"/>
      <c r="TKS31" s="62"/>
      <c r="TKT31" s="62"/>
      <c r="TKU31" s="62"/>
      <c r="TKV31" s="62"/>
      <c r="TKW31" s="62"/>
      <c r="TKX31" s="62"/>
      <c r="TKY31" s="62"/>
      <c r="TKZ31" s="62"/>
      <c r="TLA31" s="62"/>
      <c r="TLB31" s="62"/>
      <c r="TLC31" s="62"/>
      <c r="TLD31" s="62"/>
      <c r="TLE31" s="62"/>
      <c r="TLF31" s="62"/>
      <c r="TLG31" s="62"/>
      <c r="TLH31" s="62"/>
      <c r="TLI31" s="62"/>
      <c r="TLJ31" s="62"/>
      <c r="TLK31" s="62"/>
      <c r="TLL31" s="62"/>
      <c r="TLM31" s="62"/>
      <c r="TLN31" s="62"/>
      <c r="TLO31" s="62"/>
      <c r="TLP31" s="62"/>
      <c r="TLQ31" s="62"/>
      <c r="TLR31" s="62"/>
      <c r="TLS31" s="62"/>
      <c r="TLT31" s="62"/>
      <c r="TLU31" s="62"/>
      <c r="TLV31" s="62"/>
      <c r="TLW31" s="62"/>
      <c r="TLX31" s="62"/>
      <c r="TLY31" s="62"/>
      <c r="TLZ31" s="62"/>
      <c r="TMA31" s="62"/>
      <c r="TMB31" s="62"/>
      <c r="TMC31" s="62"/>
      <c r="TMD31" s="62"/>
      <c r="TME31" s="62"/>
      <c r="TMF31" s="62"/>
      <c r="TMG31" s="62"/>
      <c r="TMH31" s="62"/>
      <c r="TMI31" s="62"/>
      <c r="TMJ31" s="62"/>
      <c r="TMK31" s="62"/>
      <c r="TML31" s="62"/>
      <c r="TMM31" s="62"/>
      <c r="TMN31" s="62"/>
      <c r="TMO31" s="62"/>
      <c r="TMP31" s="62"/>
      <c r="TMQ31" s="62"/>
      <c r="TMR31" s="62"/>
      <c r="TMS31" s="62"/>
      <c r="TMT31" s="62"/>
      <c r="TMU31" s="62"/>
      <c r="TMV31" s="62"/>
      <c r="TMW31" s="62"/>
      <c r="TMX31" s="62"/>
      <c r="TMY31" s="62"/>
      <c r="TMZ31" s="62"/>
      <c r="TNA31" s="62"/>
      <c r="TNB31" s="62"/>
      <c r="TNC31" s="62"/>
      <c r="TND31" s="62"/>
      <c r="TNE31" s="62"/>
      <c r="TNF31" s="62"/>
      <c r="TNG31" s="62"/>
      <c r="TNH31" s="62"/>
      <c r="TNI31" s="62"/>
      <c r="TNJ31" s="62"/>
      <c r="TNK31" s="62"/>
      <c r="TNL31" s="62"/>
      <c r="TNM31" s="62"/>
      <c r="TNN31" s="62"/>
      <c r="TNO31" s="62"/>
      <c r="TNP31" s="62"/>
      <c r="TNQ31" s="62"/>
      <c r="TNR31" s="62"/>
      <c r="TNS31" s="62"/>
      <c r="TNT31" s="62"/>
      <c r="TNU31" s="62"/>
      <c r="TNV31" s="62"/>
      <c r="TNW31" s="62"/>
      <c r="TNX31" s="62"/>
      <c r="TNY31" s="62"/>
      <c r="TNZ31" s="62"/>
      <c r="TOA31" s="62"/>
      <c r="TOB31" s="62"/>
      <c r="TOC31" s="62"/>
      <c r="TOD31" s="62"/>
      <c r="TOE31" s="62"/>
      <c r="TOF31" s="62"/>
      <c r="TOG31" s="62"/>
      <c r="TOH31" s="62"/>
      <c r="TOI31" s="62"/>
      <c r="TOJ31" s="62"/>
      <c r="TOK31" s="62"/>
      <c r="TOL31" s="62"/>
      <c r="TOM31" s="62"/>
      <c r="TON31" s="62"/>
      <c r="TOO31" s="62"/>
      <c r="TOP31" s="62"/>
      <c r="TOQ31" s="62"/>
      <c r="TOR31" s="62"/>
      <c r="TOS31" s="62"/>
      <c r="TOT31" s="62"/>
      <c r="TOU31" s="62"/>
      <c r="TOV31" s="62"/>
      <c r="TOW31" s="62"/>
      <c r="TOX31" s="62"/>
      <c r="TOY31" s="62"/>
      <c r="TOZ31" s="62"/>
      <c r="TPA31" s="62"/>
      <c r="TPB31" s="62"/>
      <c r="TPC31" s="62"/>
      <c r="TPD31" s="62"/>
      <c r="TPE31" s="62"/>
      <c r="TPF31" s="62"/>
      <c r="TPG31" s="62"/>
      <c r="TPH31" s="62"/>
      <c r="TPI31" s="62"/>
      <c r="TPJ31" s="62"/>
      <c r="TPK31" s="62"/>
      <c r="TPL31" s="62"/>
      <c r="TPM31" s="62"/>
      <c r="TPN31" s="62"/>
      <c r="TPO31" s="62"/>
      <c r="TPP31" s="62"/>
      <c r="TPQ31" s="62"/>
      <c r="TPR31" s="62"/>
      <c r="TPS31" s="62"/>
      <c r="TPT31" s="62"/>
      <c r="TPU31" s="62"/>
      <c r="TPV31" s="62"/>
      <c r="TPW31" s="62"/>
      <c r="TPX31" s="62"/>
      <c r="TPY31" s="62"/>
      <c r="TPZ31" s="62"/>
      <c r="TQA31" s="62"/>
      <c r="TQB31" s="62"/>
      <c r="TQC31" s="62"/>
      <c r="TQD31" s="62"/>
      <c r="TQE31" s="62"/>
      <c r="TQF31" s="62"/>
      <c r="TQG31" s="62"/>
      <c r="TQH31" s="62"/>
      <c r="TQI31" s="62"/>
      <c r="TQJ31" s="62"/>
      <c r="TQK31" s="62"/>
      <c r="TQL31" s="62"/>
      <c r="TQM31" s="62"/>
      <c r="TQN31" s="62"/>
      <c r="TQO31" s="62"/>
      <c r="TQP31" s="62"/>
      <c r="TQQ31" s="62"/>
      <c r="TQR31" s="62"/>
      <c r="TQS31" s="62"/>
      <c r="TQT31" s="62"/>
      <c r="TQU31" s="62"/>
      <c r="TQV31" s="62"/>
      <c r="TQW31" s="62"/>
      <c r="TQX31" s="62"/>
      <c r="TQY31" s="62"/>
      <c r="TQZ31" s="62"/>
      <c r="TRA31" s="62"/>
      <c r="TRB31" s="62"/>
      <c r="TRC31" s="62"/>
      <c r="TRD31" s="62"/>
      <c r="TRE31" s="62"/>
      <c r="TRF31" s="62"/>
      <c r="TRG31" s="62"/>
      <c r="TRH31" s="62"/>
      <c r="TRI31" s="62"/>
      <c r="TRJ31" s="62"/>
      <c r="TRK31" s="62"/>
      <c r="TRL31" s="62"/>
      <c r="TRM31" s="62"/>
      <c r="TRN31" s="62"/>
      <c r="TRO31" s="62"/>
      <c r="TRP31" s="62"/>
      <c r="TRQ31" s="62"/>
      <c r="TRR31" s="62"/>
      <c r="TRS31" s="62"/>
      <c r="TRT31" s="62"/>
      <c r="TRU31" s="62"/>
      <c r="TRV31" s="62"/>
      <c r="TRW31" s="62"/>
      <c r="TRX31" s="62"/>
      <c r="TRY31" s="62"/>
      <c r="TRZ31" s="62"/>
      <c r="TSA31" s="62"/>
      <c r="TSB31" s="62"/>
      <c r="TSC31" s="62"/>
      <c r="TSD31" s="62"/>
      <c r="TSE31" s="62"/>
      <c r="TSF31" s="62"/>
      <c r="TSG31" s="62"/>
      <c r="TSH31" s="62"/>
      <c r="TSI31" s="62"/>
      <c r="TSJ31" s="62"/>
      <c r="TSK31" s="62"/>
      <c r="TSL31" s="62"/>
      <c r="TSM31" s="62"/>
      <c r="TSN31" s="62"/>
      <c r="TSO31" s="62"/>
      <c r="TSP31" s="62"/>
      <c r="TSQ31" s="62"/>
      <c r="TSR31" s="62"/>
      <c r="TSS31" s="62"/>
      <c r="TST31" s="62"/>
      <c r="TSU31" s="62"/>
      <c r="TSV31" s="62"/>
      <c r="TSW31" s="62"/>
      <c r="TSX31" s="62"/>
      <c r="TSY31" s="62"/>
      <c r="TSZ31" s="62"/>
      <c r="TTA31" s="62"/>
      <c r="TTB31" s="62"/>
      <c r="TTC31" s="62"/>
      <c r="TTD31" s="62"/>
      <c r="TTE31" s="62"/>
      <c r="TTF31" s="62"/>
      <c r="TTG31" s="62"/>
      <c r="TTH31" s="62"/>
      <c r="TTI31" s="62"/>
      <c r="TTJ31" s="62"/>
      <c r="TTK31" s="62"/>
      <c r="TTL31" s="62"/>
      <c r="TTM31" s="62"/>
      <c r="TTN31" s="62"/>
      <c r="TTO31" s="62"/>
      <c r="TTP31" s="62"/>
      <c r="TTQ31" s="62"/>
      <c r="TTR31" s="62"/>
      <c r="TTS31" s="62"/>
      <c r="TTT31" s="62"/>
      <c r="TTU31" s="62"/>
      <c r="TTV31" s="62"/>
      <c r="TTW31" s="62"/>
      <c r="TTX31" s="62"/>
      <c r="TTY31" s="62"/>
      <c r="TTZ31" s="62"/>
      <c r="TUA31" s="62"/>
      <c r="TUB31" s="62"/>
      <c r="TUC31" s="62"/>
      <c r="TUD31" s="62"/>
      <c r="TUE31" s="62"/>
      <c r="TUF31" s="62"/>
      <c r="TUG31" s="62"/>
      <c r="TUH31" s="62"/>
      <c r="TUI31" s="62"/>
      <c r="TUJ31" s="62"/>
      <c r="TUK31" s="62"/>
      <c r="TUL31" s="62"/>
      <c r="TUM31" s="62"/>
      <c r="TUN31" s="62"/>
      <c r="TUO31" s="62"/>
      <c r="TUP31" s="62"/>
      <c r="TUQ31" s="62"/>
      <c r="TUR31" s="62"/>
      <c r="TUS31" s="62"/>
      <c r="TUT31" s="62"/>
      <c r="TUU31" s="62"/>
      <c r="TUV31" s="62"/>
      <c r="TUW31" s="62"/>
      <c r="TUX31" s="62"/>
      <c r="TUY31" s="62"/>
      <c r="TUZ31" s="62"/>
      <c r="TVA31" s="62"/>
      <c r="TVB31" s="62"/>
      <c r="TVC31" s="62"/>
      <c r="TVD31" s="62"/>
      <c r="TVE31" s="62"/>
      <c r="TVF31" s="62"/>
      <c r="TVG31" s="62"/>
      <c r="TVH31" s="62"/>
      <c r="TVI31" s="62"/>
      <c r="TVJ31" s="62"/>
      <c r="TVK31" s="62"/>
      <c r="TVL31" s="62"/>
      <c r="TVM31" s="62"/>
      <c r="TVN31" s="62"/>
      <c r="TVO31" s="62"/>
      <c r="TVP31" s="62"/>
      <c r="TVQ31" s="62"/>
      <c r="TVR31" s="62"/>
      <c r="TVS31" s="62"/>
      <c r="TVT31" s="62"/>
      <c r="TVU31" s="62"/>
      <c r="TVV31" s="62"/>
      <c r="TVW31" s="62"/>
      <c r="TVX31" s="62"/>
      <c r="TVY31" s="62"/>
      <c r="TVZ31" s="62"/>
      <c r="TWA31" s="62"/>
      <c r="TWB31" s="62"/>
      <c r="TWC31" s="62"/>
      <c r="TWD31" s="62"/>
      <c r="TWE31" s="62"/>
      <c r="TWF31" s="62"/>
      <c r="TWG31" s="62"/>
      <c r="TWH31" s="62"/>
      <c r="TWI31" s="62"/>
      <c r="TWJ31" s="62"/>
      <c r="TWK31" s="62"/>
      <c r="TWL31" s="62"/>
      <c r="TWM31" s="62"/>
      <c r="TWN31" s="62"/>
      <c r="TWO31" s="62"/>
      <c r="TWP31" s="62"/>
      <c r="TWQ31" s="62"/>
      <c r="TWR31" s="62"/>
      <c r="TWS31" s="62"/>
      <c r="TWT31" s="62"/>
      <c r="TWU31" s="62"/>
      <c r="TWV31" s="62"/>
      <c r="TWW31" s="62"/>
      <c r="TWX31" s="62"/>
      <c r="TWY31" s="62"/>
      <c r="TWZ31" s="62"/>
      <c r="TXA31" s="62"/>
      <c r="TXB31" s="62"/>
      <c r="TXC31" s="62"/>
      <c r="TXD31" s="62"/>
      <c r="TXE31" s="62"/>
      <c r="TXF31" s="62"/>
      <c r="TXG31" s="62"/>
      <c r="TXH31" s="62"/>
      <c r="TXI31" s="62"/>
      <c r="TXJ31" s="62"/>
      <c r="TXK31" s="62"/>
      <c r="TXL31" s="62"/>
      <c r="TXM31" s="62"/>
      <c r="TXN31" s="62"/>
      <c r="TXO31" s="62"/>
      <c r="TXP31" s="62"/>
      <c r="TXQ31" s="62"/>
      <c r="TXR31" s="62"/>
      <c r="TXS31" s="62"/>
      <c r="TXT31" s="62"/>
      <c r="TXU31" s="62"/>
      <c r="TXV31" s="62"/>
      <c r="TXW31" s="62"/>
      <c r="TXX31" s="62"/>
      <c r="TXY31" s="62"/>
      <c r="TXZ31" s="62"/>
      <c r="TYA31" s="62"/>
      <c r="TYB31" s="62"/>
      <c r="TYC31" s="62"/>
      <c r="TYD31" s="62"/>
      <c r="TYE31" s="62"/>
      <c r="TYF31" s="62"/>
      <c r="TYG31" s="62"/>
      <c r="TYH31" s="62"/>
      <c r="TYI31" s="62"/>
      <c r="TYJ31" s="62"/>
      <c r="TYK31" s="62"/>
      <c r="TYL31" s="62"/>
      <c r="TYM31" s="62"/>
      <c r="TYN31" s="62"/>
      <c r="TYO31" s="62"/>
      <c r="TYP31" s="62"/>
      <c r="TYQ31" s="62"/>
      <c r="TYR31" s="62"/>
      <c r="TYS31" s="62"/>
      <c r="TYT31" s="62"/>
      <c r="TYU31" s="62"/>
      <c r="TYV31" s="62"/>
      <c r="TYW31" s="62"/>
      <c r="TYX31" s="62"/>
      <c r="TYY31" s="62"/>
      <c r="TYZ31" s="62"/>
      <c r="TZA31" s="62"/>
      <c r="TZB31" s="62"/>
      <c r="TZC31" s="62"/>
      <c r="TZD31" s="62"/>
      <c r="TZE31" s="62"/>
      <c r="TZF31" s="62"/>
      <c r="TZG31" s="62"/>
      <c r="TZH31" s="62"/>
      <c r="TZI31" s="62"/>
      <c r="TZJ31" s="62"/>
      <c r="TZK31" s="62"/>
      <c r="TZL31" s="62"/>
      <c r="TZM31" s="62"/>
      <c r="TZN31" s="62"/>
      <c r="TZO31" s="62"/>
      <c r="TZP31" s="62"/>
      <c r="TZQ31" s="62"/>
      <c r="TZR31" s="62"/>
      <c r="TZS31" s="62"/>
      <c r="TZT31" s="62"/>
      <c r="TZU31" s="62"/>
      <c r="TZV31" s="62"/>
      <c r="TZW31" s="62"/>
      <c r="TZX31" s="62"/>
      <c r="TZY31" s="62"/>
      <c r="TZZ31" s="62"/>
      <c r="UAA31" s="62"/>
      <c r="UAB31" s="62"/>
      <c r="UAC31" s="62"/>
      <c r="UAD31" s="62"/>
      <c r="UAE31" s="62"/>
      <c r="UAF31" s="62"/>
      <c r="UAG31" s="62"/>
      <c r="UAH31" s="62"/>
      <c r="UAI31" s="62"/>
      <c r="UAJ31" s="62"/>
      <c r="UAK31" s="62"/>
      <c r="UAL31" s="62"/>
      <c r="UAM31" s="62"/>
      <c r="UAN31" s="62"/>
      <c r="UAO31" s="62"/>
      <c r="UAP31" s="62"/>
      <c r="UAQ31" s="62"/>
      <c r="UAR31" s="62"/>
      <c r="UAS31" s="62"/>
      <c r="UAT31" s="62"/>
      <c r="UAU31" s="62"/>
      <c r="UAV31" s="62"/>
      <c r="UAW31" s="62"/>
      <c r="UAX31" s="62"/>
      <c r="UAY31" s="62"/>
      <c r="UAZ31" s="62"/>
      <c r="UBA31" s="62"/>
      <c r="UBB31" s="62"/>
      <c r="UBC31" s="62"/>
      <c r="UBD31" s="62"/>
      <c r="UBE31" s="62"/>
      <c r="UBF31" s="62"/>
      <c r="UBG31" s="62"/>
      <c r="UBH31" s="62"/>
      <c r="UBI31" s="62"/>
      <c r="UBJ31" s="62"/>
      <c r="UBK31" s="62"/>
      <c r="UBL31" s="62"/>
      <c r="UBM31" s="62"/>
      <c r="UBN31" s="62"/>
      <c r="UBO31" s="62"/>
      <c r="UBP31" s="62"/>
      <c r="UBQ31" s="62"/>
      <c r="UBR31" s="62"/>
      <c r="UBS31" s="62"/>
      <c r="UBT31" s="62"/>
      <c r="UBU31" s="62"/>
      <c r="UBV31" s="62"/>
      <c r="UBW31" s="62"/>
      <c r="UBX31" s="62"/>
      <c r="UBY31" s="62"/>
      <c r="UBZ31" s="62"/>
      <c r="UCA31" s="62"/>
      <c r="UCB31" s="62"/>
      <c r="UCC31" s="62"/>
      <c r="UCD31" s="62"/>
      <c r="UCE31" s="62"/>
      <c r="UCF31" s="62"/>
      <c r="UCG31" s="62"/>
      <c r="UCH31" s="62"/>
      <c r="UCI31" s="62"/>
      <c r="UCJ31" s="62"/>
      <c r="UCK31" s="62"/>
      <c r="UCL31" s="62"/>
      <c r="UCM31" s="62"/>
      <c r="UCN31" s="62"/>
      <c r="UCO31" s="62"/>
      <c r="UCP31" s="62"/>
      <c r="UCQ31" s="62"/>
      <c r="UCR31" s="62"/>
      <c r="UCS31" s="62"/>
      <c r="UCT31" s="62"/>
      <c r="UCU31" s="62"/>
      <c r="UCV31" s="62"/>
      <c r="UCW31" s="62"/>
      <c r="UCX31" s="62"/>
      <c r="UCY31" s="62"/>
      <c r="UCZ31" s="62"/>
      <c r="UDA31" s="62"/>
      <c r="UDB31" s="62"/>
      <c r="UDC31" s="62"/>
      <c r="UDD31" s="62"/>
      <c r="UDE31" s="62"/>
      <c r="UDF31" s="62"/>
      <c r="UDG31" s="62"/>
      <c r="UDH31" s="62"/>
      <c r="UDI31" s="62"/>
      <c r="UDJ31" s="62"/>
      <c r="UDK31" s="62"/>
      <c r="UDL31" s="62"/>
      <c r="UDM31" s="62"/>
      <c r="UDN31" s="62"/>
      <c r="UDO31" s="62"/>
      <c r="UDP31" s="62"/>
      <c r="UDQ31" s="62"/>
      <c r="UDR31" s="62"/>
      <c r="UDS31" s="62"/>
      <c r="UDT31" s="62"/>
      <c r="UDU31" s="62"/>
      <c r="UDV31" s="62"/>
      <c r="UDW31" s="62"/>
      <c r="UDX31" s="62"/>
      <c r="UDY31" s="62"/>
      <c r="UDZ31" s="62"/>
      <c r="UEA31" s="62"/>
      <c r="UEB31" s="62"/>
      <c r="UEC31" s="62"/>
      <c r="UED31" s="62"/>
      <c r="UEE31" s="62"/>
      <c r="UEF31" s="62"/>
      <c r="UEG31" s="62"/>
      <c r="UEH31" s="62"/>
      <c r="UEI31" s="62"/>
      <c r="UEJ31" s="62"/>
      <c r="UEK31" s="62"/>
      <c r="UEL31" s="62"/>
      <c r="UEM31" s="62"/>
      <c r="UEN31" s="62"/>
      <c r="UEO31" s="62"/>
      <c r="UEP31" s="62"/>
      <c r="UEQ31" s="62"/>
      <c r="UER31" s="62"/>
      <c r="UES31" s="62"/>
      <c r="UET31" s="62"/>
      <c r="UEU31" s="62"/>
      <c r="UEV31" s="62"/>
      <c r="UEW31" s="62"/>
      <c r="UEX31" s="62"/>
      <c r="UEY31" s="62"/>
      <c r="UEZ31" s="62"/>
      <c r="UFA31" s="62"/>
      <c r="UFB31" s="62"/>
      <c r="UFC31" s="62"/>
      <c r="UFD31" s="62"/>
      <c r="UFE31" s="62"/>
      <c r="UFF31" s="62"/>
      <c r="UFG31" s="62"/>
      <c r="UFH31" s="62"/>
      <c r="UFI31" s="62"/>
      <c r="UFJ31" s="62"/>
      <c r="UFK31" s="62"/>
      <c r="UFL31" s="62"/>
      <c r="UFM31" s="62"/>
      <c r="UFN31" s="62"/>
      <c r="UFO31" s="62"/>
      <c r="UFP31" s="62"/>
      <c r="UFQ31" s="62"/>
      <c r="UFR31" s="62"/>
      <c r="UFS31" s="62"/>
      <c r="UFT31" s="62"/>
      <c r="UFU31" s="62"/>
      <c r="UFV31" s="62"/>
      <c r="UFW31" s="62"/>
      <c r="UFX31" s="62"/>
      <c r="UFY31" s="62"/>
      <c r="UFZ31" s="62"/>
      <c r="UGA31" s="62"/>
      <c r="UGB31" s="62"/>
      <c r="UGC31" s="62"/>
      <c r="UGD31" s="62"/>
      <c r="UGE31" s="62"/>
      <c r="UGF31" s="62"/>
      <c r="UGG31" s="62"/>
      <c r="UGH31" s="62"/>
      <c r="UGI31" s="62"/>
      <c r="UGJ31" s="62"/>
      <c r="UGK31" s="62"/>
      <c r="UGL31" s="62"/>
      <c r="UGM31" s="62"/>
      <c r="UGN31" s="62"/>
      <c r="UGO31" s="62"/>
      <c r="UGP31" s="62"/>
      <c r="UGQ31" s="62"/>
      <c r="UGR31" s="62"/>
      <c r="UGS31" s="62"/>
      <c r="UGT31" s="62"/>
      <c r="UGU31" s="62"/>
      <c r="UGV31" s="62"/>
      <c r="UGW31" s="62"/>
      <c r="UGX31" s="62"/>
      <c r="UGY31" s="62"/>
      <c r="UGZ31" s="62"/>
      <c r="UHA31" s="62"/>
      <c r="UHB31" s="62"/>
      <c r="UHC31" s="62"/>
      <c r="UHD31" s="62"/>
      <c r="UHE31" s="62"/>
      <c r="UHF31" s="62"/>
      <c r="UHG31" s="62"/>
      <c r="UHH31" s="62"/>
      <c r="UHI31" s="62"/>
      <c r="UHJ31" s="62"/>
      <c r="UHK31" s="62"/>
      <c r="UHL31" s="62"/>
      <c r="UHM31" s="62"/>
      <c r="UHN31" s="62"/>
      <c r="UHO31" s="62"/>
      <c r="UHP31" s="62"/>
      <c r="UHQ31" s="62"/>
      <c r="UHR31" s="62"/>
      <c r="UHS31" s="62"/>
      <c r="UHT31" s="62"/>
      <c r="UHU31" s="62"/>
      <c r="UHV31" s="62"/>
      <c r="UHW31" s="62"/>
      <c r="UHX31" s="62"/>
      <c r="UHY31" s="62"/>
      <c r="UHZ31" s="62"/>
      <c r="UIA31" s="62"/>
      <c r="UIB31" s="62"/>
      <c r="UIC31" s="62"/>
      <c r="UID31" s="62"/>
      <c r="UIE31" s="62"/>
      <c r="UIF31" s="62"/>
      <c r="UIG31" s="62"/>
      <c r="UIH31" s="62"/>
      <c r="UII31" s="62"/>
      <c r="UIJ31" s="62"/>
      <c r="UIK31" s="62"/>
      <c r="UIL31" s="62"/>
      <c r="UIM31" s="62"/>
      <c r="UIN31" s="62"/>
      <c r="UIO31" s="62"/>
      <c r="UIP31" s="62"/>
      <c r="UIQ31" s="62"/>
      <c r="UIR31" s="62"/>
      <c r="UIS31" s="62"/>
      <c r="UIT31" s="62"/>
      <c r="UIU31" s="62"/>
      <c r="UIV31" s="62"/>
      <c r="UIW31" s="62"/>
      <c r="UIX31" s="62"/>
      <c r="UIY31" s="62"/>
      <c r="UIZ31" s="62"/>
      <c r="UJA31" s="62"/>
      <c r="UJB31" s="62"/>
      <c r="UJC31" s="62"/>
      <c r="UJD31" s="62"/>
      <c r="UJE31" s="62"/>
      <c r="UJF31" s="62"/>
      <c r="UJG31" s="62"/>
      <c r="UJH31" s="62"/>
      <c r="UJI31" s="62"/>
      <c r="UJJ31" s="62"/>
      <c r="UJK31" s="62"/>
      <c r="UJL31" s="62"/>
      <c r="UJM31" s="62"/>
      <c r="UJN31" s="62"/>
      <c r="UJO31" s="62"/>
      <c r="UJP31" s="62"/>
      <c r="UJQ31" s="62"/>
      <c r="UJR31" s="62"/>
      <c r="UJS31" s="62"/>
      <c r="UJT31" s="62"/>
      <c r="UJU31" s="62"/>
      <c r="UJV31" s="62"/>
      <c r="UJW31" s="62"/>
      <c r="UJX31" s="62"/>
      <c r="UJY31" s="62"/>
      <c r="UJZ31" s="62"/>
      <c r="UKA31" s="62"/>
      <c r="UKB31" s="62"/>
      <c r="UKC31" s="62"/>
      <c r="UKD31" s="62"/>
      <c r="UKE31" s="62"/>
      <c r="UKF31" s="62"/>
      <c r="UKG31" s="62"/>
      <c r="UKH31" s="62"/>
      <c r="UKI31" s="62"/>
      <c r="UKJ31" s="62"/>
      <c r="UKK31" s="62"/>
      <c r="UKL31" s="62"/>
      <c r="UKM31" s="62"/>
      <c r="UKN31" s="62"/>
      <c r="UKO31" s="62"/>
      <c r="UKP31" s="62"/>
      <c r="UKQ31" s="62"/>
      <c r="UKR31" s="62"/>
      <c r="UKS31" s="62"/>
      <c r="UKT31" s="62"/>
      <c r="UKU31" s="62"/>
      <c r="UKV31" s="62"/>
      <c r="UKW31" s="62"/>
      <c r="UKX31" s="62"/>
      <c r="UKY31" s="62"/>
      <c r="UKZ31" s="62"/>
      <c r="ULA31" s="62"/>
      <c r="ULB31" s="62"/>
      <c r="ULC31" s="62"/>
      <c r="ULD31" s="62"/>
      <c r="ULE31" s="62"/>
      <c r="ULF31" s="62"/>
      <c r="ULG31" s="62"/>
      <c r="ULH31" s="62"/>
      <c r="ULI31" s="62"/>
      <c r="ULJ31" s="62"/>
      <c r="ULK31" s="62"/>
      <c r="ULL31" s="62"/>
      <c r="ULM31" s="62"/>
      <c r="ULN31" s="62"/>
      <c r="ULO31" s="62"/>
      <c r="ULP31" s="62"/>
      <c r="ULQ31" s="62"/>
      <c r="ULR31" s="62"/>
      <c r="ULS31" s="62"/>
      <c r="ULT31" s="62"/>
      <c r="ULU31" s="62"/>
      <c r="ULV31" s="62"/>
      <c r="ULW31" s="62"/>
      <c r="ULX31" s="62"/>
      <c r="ULY31" s="62"/>
      <c r="ULZ31" s="62"/>
      <c r="UMA31" s="62"/>
      <c r="UMB31" s="62"/>
      <c r="UMC31" s="62"/>
      <c r="UMD31" s="62"/>
      <c r="UME31" s="62"/>
      <c r="UMF31" s="62"/>
      <c r="UMG31" s="62"/>
      <c r="UMH31" s="62"/>
      <c r="UMI31" s="62"/>
      <c r="UMJ31" s="62"/>
      <c r="UMK31" s="62"/>
      <c r="UML31" s="62"/>
      <c r="UMM31" s="62"/>
      <c r="UMN31" s="62"/>
      <c r="UMO31" s="62"/>
      <c r="UMP31" s="62"/>
      <c r="UMQ31" s="62"/>
      <c r="UMR31" s="62"/>
      <c r="UMS31" s="62"/>
      <c r="UMT31" s="62"/>
      <c r="UMU31" s="62"/>
      <c r="UMV31" s="62"/>
      <c r="UMW31" s="62"/>
      <c r="UMX31" s="62"/>
      <c r="UMY31" s="62"/>
      <c r="UMZ31" s="62"/>
      <c r="UNA31" s="62"/>
      <c r="UNB31" s="62"/>
      <c r="UNC31" s="62"/>
      <c r="UND31" s="62"/>
      <c r="UNE31" s="62"/>
      <c r="UNF31" s="62"/>
      <c r="UNG31" s="62"/>
      <c r="UNH31" s="62"/>
      <c r="UNI31" s="62"/>
      <c r="UNJ31" s="62"/>
      <c r="UNK31" s="62"/>
      <c r="UNL31" s="62"/>
      <c r="UNM31" s="62"/>
      <c r="UNN31" s="62"/>
      <c r="UNO31" s="62"/>
      <c r="UNP31" s="62"/>
      <c r="UNQ31" s="62"/>
      <c r="UNR31" s="62"/>
      <c r="UNS31" s="62"/>
      <c r="UNT31" s="62"/>
      <c r="UNU31" s="62"/>
      <c r="UNV31" s="62"/>
      <c r="UNW31" s="62"/>
      <c r="UNX31" s="62"/>
      <c r="UNY31" s="62"/>
      <c r="UNZ31" s="62"/>
      <c r="UOA31" s="62"/>
      <c r="UOB31" s="62"/>
      <c r="UOC31" s="62"/>
      <c r="UOD31" s="62"/>
      <c r="UOE31" s="62"/>
      <c r="UOF31" s="62"/>
      <c r="UOG31" s="62"/>
      <c r="UOH31" s="62"/>
      <c r="UOI31" s="62"/>
      <c r="UOJ31" s="62"/>
      <c r="UOK31" s="62"/>
      <c r="UOL31" s="62"/>
      <c r="UOM31" s="62"/>
      <c r="UON31" s="62"/>
      <c r="UOO31" s="62"/>
      <c r="UOP31" s="62"/>
      <c r="UOQ31" s="62"/>
      <c r="UOR31" s="62"/>
      <c r="UOS31" s="62"/>
      <c r="UOT31" s="62"/>
      <c r="UOU31" s="62"/>
      <c r="UOV31" s="62"/>
      <c r="UOW31" s="62"/>
      <c r="UOX31" s="62"/>
      <c r="UOY31" s="62"/>
      <c r="UOZ31" s="62"/>
      <c r="UPA31" s="62"/>
      <c r="UPB31" s="62"/>
      <c r="UPC31" s="62"/>
      <c r="UPD31" s="62"/>
      <c r="UPE31" s="62"/>
      <c r="UPF31" s="62"/>
      <c r="UPG31" s="62"/>
      <c r="UPH31" s="62"/>
      <c r="UPI31" s="62"/>
      <c r="UPJ31" s="62"/>
      <c r="UPK31" s="62"/>
      <c r="UPL31" s="62"/>
      <c r="UPM31" s="62"/>
      <c r="UPN31" s="62"/>
      <c r="UPO31" s="62"/>
      <c r="UPP31" s="62"/>
      <c r="UPQ31" s="62"/>
      <c r="UPR31" s="62"/>
      <c r="UPS31" s="62"/>
      <c r="UPT31" s="62"/>
      <c r="UPU31" s="62"/>
      <c r="UPV31" s="62"/>
      <c r="UPW31" s="62"/>
      <c r="UPX31" s="62"/>
      <c r="UPY31" s="62"/>
      <c r="UPZ31" s="62"/>
      <c r="UQA31" s="62"/>
      <c r="UQB31" s="62"/>
      <c r="UQC31" s="62"/>
      <c r="UQD31" s="62"/>
      <c r="UQE31" s="62"/>
      <c r="UQF31" s="62"/>
      <c r="UQG31" s="62"/>
      <c r="UQH31" s="62"/>
      <c r="UQI31" s="62"/>
      <c r="UQJ31" s="62"/>
      <c r="UQK31" s="62"/>
      <c r="UQL31" s="62"/>
      <c r="UQM31" s="62"/>
      <c r="UQN31" s="62"/>
      <c r="UQO31" s="62"/>
      <c r="UQP31" s="62"/>
      <c r="UQQ31" s="62"/>
      <c r="UQR31" s="62"/>
      <c r="UQS31" s="62"/>
      <c r="UQT31" s="62"/>
      <c r="UQU31" s="62"/>
      <c r="UQV31" s="62"/>
      <c r="UQW31" s="62"/>
      <c r="UQX31" s="62"/>
      <c r="UQY31" s="62"/>
      <c r="UQZ31" s="62"/>
      <c r="URA31" s="62"/>
      <c r="URB31" s="62"/>
      <c r="URC31" s="62"/>
      <c r="URD31" s="62"/>
      <c r="URE31" s="62"/>
      <c r="URF31" s="62"/>
      <c r="URG31" s="62"/>
      <c r="URH31" s="62"/>
      <c r="URI31" s="62"/>
      <c r="URJ31" s="62"/>
      <c r="URK31" s="62"/>
      <c r="URL31" s="62"/>
      <c r="URM31" s="62"/>
      <c r="URN31" s="62"/>
      <c r="URO31" s="62"/>
      <c r="URP31" s="62"/>
      <c r="URQ31" s="62"/>
      <c r="URR31" s="62"/>
      <c r="URS31" s="62"/>
      <c r="URT31" s="62"/>
      <c r="URU31" s="62"/>
      <c r="URV31" s="62"/>
      <c r="URW31" s="62"/>
      <c r="URX31" s="62"/>
      <c r="URY31" s="62"/>
      <c r="URZ31" s="62"/>
      <c r="USA31" s="62"/>
      <c r="USB31" s="62"/>
      <c r="USC31" s="62"/>
      <c r="USD31" s="62"/>
      <c r="USE31" s="62"/>
      <c r="USF31" s="62"/>
      <c r="USG31" s="62"/>
      <c r="USH31" s="62"/>
      <c r="USI31" s="62"/>
      <c r="USJ31" s="62"/>
      <c r="USK31" s="62"/>
      <c r="USL31" s="62"/>
      <c r="USM31" s="62"/>
      <c r="USN31" s="62"/>
      <c r="USO31" s="62"/>
      <c r="USP31" s="62"/>
      <c r="USQ31" s="62"/>
      <c r="USR31" s="62"/>
      <c r="USS31" s="62"/>
      <c r="UST31" s="62"/>
      <c r="USU31" s="62"/>
      <c r="USV31" s="62"/>
      <c r="USW31" s="62"/>
      <c r="USX31" s="62"/>
      <c r="USY31" s="62"/>
      <c r="USZ31" s="62"/>
      <c r="UTA31" s="62"/>
      <c r="UTB31" s="62"/>
      <c r="UTC31" s="62"/>
      <c r="UTD31" s="62"/>
      <c r="UTE31" s="62"/>
      <c r="UTF31" s="62"/>
      <c r="UTG31" s="62"/>
      <c r="UTH31" s="62"/>
      <c r="UTI31" s="62"/>
      <c r="UTJ31" s="62"/>
      <c r="UTK31" s="62"/>
      <c r="UTL31" s="62"/>
      <c r="UTM31" s="62"/>
      <c r="UTN31" s="62"/>
      <c r="UTO31" s="62"/>
      <c r="UTP31" s="62"/>
      <c r="UTQ31" s="62"/>
      <c r="UTR31" s="62"/>
      <c r="UTS31" s="62"/>
      <c r="UTT31" s="62"/>
      <c r="UTU31" s="62"/>
      <c r="UTV31" s="62"/>
      <c r="UTW31" s="62"/>
      <c r="UTX31" s="62"/>
      <c r="UTY31" s="62"/>
      <c r="UTZ31" s="62"/>
      <c r="UUA31" s="62"/>
      <c r="UUB31" s="62"/>
      <c r="UUC31" s="62"/>
      <c r="UUD31" s="62"/>
      <c r="UUE31" s="62"/>
      <c r="UUF31" s="62"/>
      <c r="UUG31" s="62"/>
      <c r="UUH31" s="62"/>
      <c r="UUI31" s="62"/>
      <c r="UUJ31" s="62"/>
      <c r="UUK31" s="62"/>
      <c r="UUL31" s="62"/>
      <c r="UUM31" s="62"/>
      <c r="UUN31" s="62"/>
      <c r="UUO31" s="62"/>
      <c r="UUP31" s="62"/>
      <c r="UUQ31" s="62"/>
      <c r="UUR31" s="62"/>
      <c r="UUS31" s="62"/>
      <c r="UUT31" s="62"/>
      <c r="UUU31" s="62"/>
      <c r="UUV31" s="62"/>
      <c r="UUW31" s="62"/>
      <c r="UUX31" s="62"/>
      <c r="UUY31" s="62"/>
      <c r="UUZ31" s="62"/>
      <c r="UVA31" s="62"/>
      <c r="UVB31" s="62"/>
      <c r="UVC31" s="62"/>
      <c r="UVD31" s="62"/>
      <c r="UVE31" s="62"/>
      <c r="UVF31" s="62"/>
      <c r="UVG31" s="62"/>
      <c r="UVH31" s="62"/>
      <c r="UVI31" s="62"/>
      <c r="UVJ31" s="62"/>
      <c r="UVK31" s="62"/>
      <c r="UVL31" s="62"/>
      <c r="UVM31" s="62"/>
      <c r="UVN31" s="62"/>
      <c r="UVO31" s="62"/>
      <c r="UVP31" s="62"/>
      <c r="UVQ31" s="62"/>
      <c r="UVR31" s="62"/>
      <c r="UVS31" s="62"/>
      <c r="UVT31" s="62"/>
      <c r="UVU31" s="62"/>
      <c r="UVV31" s="62"/>
      <c r="UVW31" s="62"/>
      <c r="UVX31" s="62"/>
      <c r="UVY31" s="62"/>
      <c r="UVZ31" s="62"/>
      <c r="UWA31" s="62"/>
      <c r="UWB31" s="62"/>
      <c r="UWC31" s="62"/>
      <c r="UWD31" s="62"/>
      <c r="UWE31" s="62"/>
      <c r="UWF31" s="62"/>
      <c r="UWG31" s="62"/>
      <c r="UWH31" s="62"/>
      <c r="UWI31" s="62"/>
      <c r="UWJ31" s="62"/>
      <c r="UWK31" s="62"/>
      <c r="UWL31" s="62"/>
      <c r="UWM31" s="62"/>
      <c r="UWN31" s="62"/>
      <c r="UWO31" s="62"/>
      <c r="UWP31" s="62"/>
      <c r="UWQ31" s="62"/>
      <c r="UWR31" s="62"/>
      <c r="UWS31" s="62"/>
      <c r="UWT31" s="62"/>
      <c r="UWU31" s="62"/>
      <c r="UWV31" s="62"/>
      <c r="UWW31" s="62"/>
      <c r="UWX31" s="62"/>
      <c r="UWY31" s="62"/>
      <c r="UWZ31" s="62"/>
      <c r="UXA31" s="62"/>
      <c r="UXB31" s="62"/>
      <c r="UXC31" s="62"/>
      <c r="UXD31" s="62"/>
      <c r="UXE31" s="62"/>
      <c r="UXF31" s="62"/>
      <c r="UXG31" s="62"/>
      <c r="UXH31" s="62"/>
      <c r="UXI31" s="62"/>
      <c r="UXJ31" s="62"/>
      <c r="UXK31" s="62"/>
      <c r="UXL31" s="62"/>
      <c r="UXM31" s="62"/>
      <c r="UXN31" s="62"/>
      <c r="UXO31" s="62"/>
      <c r="UXP31" s="62"/>
      <c r="UXQ31" s="62"/>
      <c r="UXR31" s="62"/>
      <c r="UXS31" s="62"/>
      <c r="UXT31" s="62"/>
      <c r="UXU31" s="62"/>
      <c r="UXV31" s="62"/>
      <c r="UXW31" s="62"/>
      <c r="UXX31" s="62"/>
      <c r="UXY31" s="62"/>
      <c r="UXZ31" s="62"/>
      <c r="UYA31" s="62"/>
      <c r="UYB31" s="62"/>
      <c r="UYC31" s="62"/>
      <c r="UYD31" s="62"/>
      <c r="UYE31" s="62"/>
      <c r="UYF31" s="62"/>
      <c r="UYG31" s="62"/>
      <c r="UYH31" s="62"/>
      <c r="UYI31" s="62"/>
      <c r="UYJ31" s="62"/>
      <c r="UYK31" s="62"/>
      <c r="UYL31" s="62"/>
      <c r="UYM31" s="62"/>
      <c r="UYN31" s="62"/>
      <c r="UYO31" s="62"/>
      <c r="UYP31" s="62"/>
      <c r="UYQ31" s="62"/>
      <c r="UYR31" s="62"/>
      <c r="UYS31" s="62"/>
      <c r="UYT31" s="62"/>
      <c r="UYU31" s="62"/>
      <c r="UYV31" s="62"/>
      <c r="UYW31" s="62"/>
      <c r="UYX31" s="62"/>
      <c r="UYY31" s="62"/>
      <c r="UYZ31" s="62"/>
      <c r="UZA31" s="62"/>
      <c r="UZB31" s="62"/>
      <c r="UZC31" s="62"/>
      <c r="UZD31" s="62"/>
      <c r="UZE31" s="62"/>
      <c r="UZF31" s="62"/>
      <c r="UZG31" s="62"/>
      <c r="UZH31" s="62"/>
      <c r="UZI31" s="62"/>
      <c r="UZJ31" s="62"/>
      <c r="UZK31" s="62"/>
      <c r="UZL31" s="62"/>
      <c r="UZM31" s="62"/>
      <c r="UZN31" s="62"/>
      <c r="UZO31" s="62"/>
      <c r="UZP31" s="62"/>
      <c r="UZQ31" s="62"/>
      <c r="UZR31" s="62"/>
      <c r="UZS31" s="62"/>
      <c r="UZT31" s="62"/>
      <c r="UZU31" s="62"/>
      <c r="UZV31" s="62"/>
      <c r="UZW31" s="62"/>
      <c r="UZX31" s="62"/>
      <c r="UZY31" s="62"/>
      <c r="UZZ31" s="62"/>
      <c r="VAA31" s="62"/>
      <c r="VAB31" s="62"/>
      <c r="VAC31" s="62"/>
      <c r="VAD31" s="62"/>
      <c r="VAE31" s="62"/>
      <c r="VAF31" s="62"/>
      <c r="VAG31" s="62"/>
      <c r="VAH31" s="62"/>
      <c r="VAI31" s="62"/>
      <c r="VAJ31" s="62"/>
      <c r="VAK31" s="62"/>
      <c r="VAL31" s="62"/>
      <c r="VAM31" s="62"/>
      <c r="VAN31" s="62"/>
      <c r="VAO31" s="62"/>
      <c r="VAP31" s="62"/>
      <c r="VAQ31" s="62"/>
      <c r="VAR31" s="62"/>
      <c r="VAS31" s="62"/>
      <c r="VAT31" s="62"/>
      <c r="VAU31" s="62"/>
      <c r="VAV31" s="62"/>
      <c r="VAW31" s="62"/>
      <c r="VAX31" s="62"/>
      <c r="VAY31" s="62"/>
      <c r="VAZ31" s="62"/>
      <c r="VBA31" s="62"/>
      <c r="VBB31" s="62"/>
      <c r="VBC31" s="62"/>
      <c r="VBD31" s="62"/>
      <c r="VBE31" s="62"/>
      <c r="VBF31" s="62"/>
      <c r="VBG31" s="62"/>
      <c r="VBH31" s="62"/>
      <c r="VBI31" s="62"/>
      <c r="VBJ31" s="62"/>
      <c r="VBK31" s="62"/>
      <c r="VBL31" s="62"/>
      <c r="VBM31" s="62"/>
      <c r="VBN31" s="62"/>
      <c r="VBO31" s="62"/>
      <c r="VBP31" s="62"/>
      <c r="VBQ31" s="62"/>
      <c r="VBR31" s="62"/>
      <c r="VBS31" s="62"/>
      <c r="VBT31" s="62"/>
      <c r="VBU31" s="62"/>
      <c r="VBV31" s="62"/>
      <c r="VBW31" s="62"/>
      <c r="VBX31" s="62"/>
      <c r="VBY31" s="62"/>
      <c r="VBZ31" s="62"/>
      <c r="VCA31" s="62"/>
      <c r="VCB31" s="62"/>
      <c r="VCC31" s="62"/>
      <c r="VCD31" s="62"/>
      <c r="VCE31" s="62"/>
      <c r="VCF31" s="62"/>
      <c r="VCG31" s="62"/>
      <c r="VCH31" s="62"/>
      <c r="VCI31" s="62"/>
      <c r="VCJ31" s="62"/>
      <c r="VCK31" s="62"/>
      <c r="VCL31" s="62"/>
      <c r="VCM31" s="62"/>
      <c r="VCN31" s="62"/>
      <c r="VCO31" s="62"/>
      <c r="VCP31" s="62"/>
      <c r="VCQ31" s="62"/>
      <c r="VCR31" s="62"/>
      <c r="VCS31" s="62"/>
      <c r="VCT31" s="62"/>
      <c r="VCU31" s="62"/>
      <c r="VCV31" s="62"/>
      <c r="VCW31" s="62"/>
      <c r="VCX31" s="62"/>
      <c r="VCY31" s="62"/>
      <c r="VCZ31" s="62"/>
      <c r="VDA31" s="62"/>
      <c r="VDB31" s="62"/>
      <c r="VDC31" s="62"/>
      <c r="VDD31" s="62"/>
      <c r="VDE31" s="62"/>
      <c r="VDF31" s="62"/>
      <c r="VDG31" s="62"/>
      <c r="VDH31" s="62"/>
      <c r="VDI31" s="62"/>
      <c r="VDJ31" s="62"/>
      <c r="VDK31" s="62"/>
      <c r="VDL31" s="62"/>
      <c r="VDM31" s="62"/>
      <c r="VDN31" s="62"/>
      <c r="VDO31" s="62"/>
      <c r="VDP31" s="62"/>
      <c r="VDQ31" s="62"/>
      <c r="VDR31" s="62"/>
      <c r="VDS31" s="62"/>
      <c r="VDT31" s="62"/>
      <c r="VDU31" s="62"/>
      <c r="VDV31" s="62"/>
      <c r="VDW31" s="62"/>
      <c r="VDX31" s="62"/>
      <c r="VDY31" s="62"/>
      <c r="VDZ31" s="62"/>
      <c r="VEA31" s="62"/>
      <c r="VEB31" s="62"/>
      <c r="VEC31" s="62"/>
      <c r="VED31" s="62"/>
      <c r="VEE31" s="62"/>
      <c r="VEF31" s="62"/>
      <c r="VEG31" s="62"/>
      <c r="VEH31" s="62"/>
      <c r="VEI31" s="62"/>
      <c r="VEJ31" s="62"/>
      <c r="VEK31" s="62"/>
      <c r="VEL31" s="62"/>
      <c r="VEM31" s="62"/>
      <c r="VEN31" s="62"/>
      <c r="VEO31" s="62"/>
      <c r="VEP31" s="62"/>
      <c r="VEQ31" s="62"/>
      <c r="VER31" s="62"/>
      <c r="VES31" s="62"/>
      <c r="VET31" s="62"/>
      <c r="VEU31" s="62"/>
      <c r="VEV31" s="62"/>
      <c r="VEW31" s="62"/>
      <c r="VEX31" s="62"/>
      <c r="VEY31" s="62"/>
      <c r="VEZ31" s="62"/>
      <c r="VFA31" s="62"/>
      <c r="VFB31" s="62"/>
      <c r="VFC31" s="62"/>
      <c r="VFD31" s="62"/>
      <c r="VFE31" s="62"/>
      <c r="VFF31" s="62"/>
      <c r="VFG31" s="62"/>
      <c r="VFH31" s="62"/>
      <c r="VFI31" s="62"/>
      <c r="VFJ31" s="62"/>
      <c r="VFK31" s="62"/>
      <c r="VFL31" s="62"/>
      <c r="VFM31" s="62"/>
      <c r="VFN31" s="62"/>
      <c r="VFO31" s="62"/>
      <c r="VFP31" s="62"/>
      <c r="VFQ31" s="62"/>
      <c r="VFR31" s="62"/>
      <c r="VFS31" s="62"/>
      <c r="VFT31" s="62"/>
      <c r="VFU31" s="62"/>
      <c r="VFV31" s="62"/>
      <c r="VFW31" s="62"/>
      <c r="VFX31" s="62"/>
      <c r="VFY31" s="62"/>
      <c r="VFZ31" s="62"/>
      <c r="VGA31" s="62"/>
      <c r="VGB31" s="62"/>
      <c r="VGC31" s="62"/>
      <c r="VGD31" s="62"/>
      <c r="VGE31" s="62"/>
      <c r="VGF31" s="62"/>
      <c r="VGG31" s="62"/>
      <c r="VGH31" s="62"/>
      <c r="VGI31" s="62"/>
      <c r="VGJ31" s="62"/>
      <c r="VGK31" s="62"/>
      <c r="VGL31" s="62"/>
      <c r="VGM31" s="62"/>
      <c r="VGN31" s="62"/>
      <c r="VGO31" s="62"/>
      <c r="VGP31" s="62"/>
      <c r="VGQ31" s="62"/>
      <c r="VGR31" s="62"/>
      <c r="VGS31" s="62"/>
      <c r="VGT31" s="62"/>
      <c r="VGU31" s="62"/>
      <c r="VGV31" s="62"/>
      <c r="VGW31" s="62"/>
      <c r="VGX31" s="62"/>
      <c r="VGY31" s="62"/>
      <c r="VGZ31" s="62"/>
      <c r="VHA31" s="62"/>
      <c r="VHB31" s="62"/>
      <c r="VHC31" s="62"/>
      <c r="VHD31" s="62"/>
      <c r="VHE31" s="62"/>
      <c r="VHF31" s="62"/>
      <c r="VHG31" s="62"/>
      <c r="VHH31" s="62"/>
      <c r="VHI31" s="62"/>
      <c r="VHJ31" s="62"/>
      <c r="VHK31" s="62"/>
      <c r="VHL31" s="62"/>
      <c r="VHM31" s="62"/>
      <c r="VHN31" s="62"/>
      <c r="VHO31" s="62"/>
      <c r="VHP31" s="62"/>
      <c r="VHQ31" s="62"/>
      <c r="VHR31" s="62"/>
      <c r="VHS31" s="62"/>
      <c r="VHT31" s="62"/>
      <c r="VHU31" s="62"/>
      <c r="VHV31" s="62"/>
      <c r="VHW31" s="62"/>
      <c r="VHX31" s="62"/>
      <c r="VHY31" s="62"/>
      <c r="VHZ31" s="62"/>
      <c r="VIA31" s="62"/>
      <c r="VIB31" s="62"/>
      <c r="VIC31" s="62"/>
      <c r="VID31" s="62"/>
      <c r="VIE31" s="62"/>
      <c r="VIF31" s="62"/>
      <c r="VIG31" s="62"/>
      <c r="VIH31" s="62"/>
      <c r="VII31" s="62"/>
      <c r="VIJ31" s="62"/>
      <c r="VIK31" s="62"/>
      <c r="VIL31" s="62"/>
      <c r="VIM31" s="62"/>
      <c r="VIN31" s="62"/>
      <c r="VIO31" s="62"/>
      <c r="VIP31" s="62"/>
      <c r="VIQ31" s="62"/>
      <c r="VIR31" s="62"/>
      <c r="VIS31" s="62"/>
      <c r="VIT31" s="62"/>
      <c r="VIU31" s="62"/>
      <c r="VIV31" s="62"/>
      <c r="VIW31" s="62"/>
      <c r="VIX31" s="62"/>
      <c r="VIY31" s="62"/>
      <c r="VIZ31" s="62"/>
      <c r="VJA31" s="62"/>
      <c r="VJB31" s="62"/>
      <c r="VJC31" s="62"/>
      <c r="VJD31" s="62"/>
      <c r="VJE31" s="62"/>
      <c r="VJF31" s="62"/>
      <c r="VJG31" s="62"/>
      <c r="VJH31" s="62"/>
      <c r="VJI31" s="62"/>
      <c r="VJJ31" s="62"/>
      <c r="VJK31" s="62"/>
      <c r="VJL31" s="62"/>
      <c r="VJM31" s="62"/>
      <c r="VJN31" s="62"/>
      <c r="VJO31" s="62"/>
      <c r="VJP31" s="62"/>
      <c r="VJQ31" s="62"/>
      <c r="VJR31" s="62"/>
      <c r="VJS31" s="62"/>
      <c r="VJT31" s="62"/>
      <c r="VJU31" s="62"/>
      <c r="VJV31" s="62"/>
      <c r="VJW31" s="62"/>
      <c r="VJX31" s="62"/>
      <c r="VJY31" s="62"/>
      <c r="VJZ31" s="62"/>
      <c r="VKA31" s="62"/>
      <c r="VKB31" s="62"/>
      <c r="VKC31" s="62"/>
      <c r="VKD31" s="62"/>
      <c r="VKE31" s="62"/>
      <c r="VKF31" s="62"/>
      <c r="VKG31" s="62"/>
      <c r="VKH31" s="62"/>
      <c r="VKI31" s="62"/>
      <c r="VKJ31" s="62"/>
      <c r="VKK31" s="62"/>
      <c r="VKL31" s="62"/>
      <c r="VKM31" s="62"/>
      <c r="VKN31" s="62"/>
      <c r="VKO31" s="62"/>
      <c r="VKP31" s="62"/>
      <c r="VKQ31" s="62"/>
      <c r="VKR31" s="62"/>
      <c r="VKS31" s="62"/>
      <c r="VKT31" s="62"/>
      <c r="VKU31" s="62"/>
      <c r="VKV31" s="62"/>
      <c r="VKW31" s="62"/>
      <c r="VKX31" s="62"/>
      <c r="VKY31" s="62"/>
      <c r="VKZ31" s="62"/>
      <c r="VLA31" s="62"/>
      <c r="VLB31" s="62"/>
      <c r="VLC31" s="62"/>
      <c r="VLD31" s="62"/>
      <c r="VLE31" s="62"/>
      <c r="VLF31" s="62"/>
      <c r="VLG31" s="62"/>
      <c r="VLH31" s="62"/>
      <c r="VLI31" s="62"/>
      <c r="VLJ31" s="62"/>
      <c r="VLK31" s="62"/>
      <c r="VLL31" s="62"/>
      <c r="VLM31" s="62"/>
      <c r="VLN31" s="62"/>
      <c r="VLO31" s="62"/>
      <c r="VLP31" s="62"/>
      <c r="VLQ31" s="62"/>
      <c r="VLR31" s="62"/>
      <c r="VLS31" s="62"/>
      <c r="VLT31" s="62"/>
      <c r="VLU31" s="62"/>
      <c r="VLV31" s="62"/>
      <c r="VLW31" s="62"/>
      <c r="VLX31" s="62"/>
      <c r="VLY31" s="62"/>
      <c r="VLZ31" s="62"/>
      <c r="VMA31" s="62"/>
      <c r="VMB31" s="62"/>
      <c r="VMC31" s="62"/>
      <c r="VMD31" s="62"/>
      <c r="VME31" s="62"/>
      <c r="VMF31" s="62"/>
      <c r="VMG31" s="62"/>
      <c r="VMH31" s="62"/>
      <c r="VMI31" s="62"/>
      <c r="VMJ31" s="62"/>
      <c r="VMK31" s="62"/>
      <c r="VML31" s="62"/>
      <c r="VMM31" s="62"/>
      <c r="VMN31" s="62"/>
      <c r="VMO31" s="62"/>
      <c r="VMP31" s="62"/>
      <c r="VMQ31" s="62"/>
      <c r="VMR31" s="62"/>
      <c r="VMS31" s="62"/>
      <c r="VMT31" s="62"/>
      <c r="VMU31" s="62"/>
      <c r="VMV31" s="62"/>
      <c r="VMW31" s="62"/>
      <c r="VMX31" s="62"/>
      <c r="VMY31" s="62"/>
      <c r="VMZ31" s="62"/>
      <c r="VNA31" s="62"/>
      <c r="VNB31" s="62"/>
      <c r="VNC31" s="62"/>
      <c r="VND31" s="62"/>
      <c r="VNE31" s="62"/>
      <c r="VNF31" s="62"/>
      <c r="VNG31" s="62"/>
      <c r="VNH31" s="62"/>
      <c r="VNI31" s="62"/>
      <c r="VNJ31" s="62"/>
      <c r="VNK31" s="62"/>
      <c r="VNL31" s="62"/>
      <c r="VNM31" s="62"/>
      <c r="VNN31" s="62"/>
      <c r="VNO31" s="62"/>
      <c r="VNP31" s="62"/>
      <c r="VNQ31" s="62"/>
      <c r="VNR31" s="62"/>
      <c r="VNS31" s="62"/>
      <c r="VNT31" s="62"/>
      <c r="VNU31" s="62"/>
      <c r="VNV31" s="62"/>
      <c r="VNW31" s="62"/>
      <c r="VNX31" s="62"/>
      <c r="VNY31" s="62"/>
      <c r="VNZ31" s="62"/>
      <c r="VOA31" s="62"/>
      <c r="VOB31" s="62"/>
      <c r="VOC31" s="62"/>
      <c r="VOD31" s="62"/>
      <c r="VOE31" s="62"/>
      <c r="VOF31" s="62"/>
      <c r="VOG31" s="62"/>
      <c r="VOH31" s="62"/>
      <c r="VOI31" s="62"/>
      <c r="VOJ31" s="62"/>
      <c r="VOK31" s="62"/>
      <c r="VOL31" s="62"/>
      <c r="VOM31" s="62"/>
      <c r="VON31" s="62"/>
      <c r="VOO31" s="62"/>
      <c r="VOP31" s="62"/>
      <c r="VOQ31" s="62"/>
      <c r="VOR31" s="62"/>
      <c r="VOS31" s="62"/>
      <c r="VOT31" s="62"/>
      <c r="VOU31" s="62"/>
      <c r="VOV31" s="62"/>
      <c r="VOW31" s="62"/>
      <c r="VOX31" s="62"/>
      <c r="VOY31" s="62"/>
      <c r="VOZ31" s="62"/>
      <c r="VPA31" s="62"/>
      <c r="VPB31" s="62"/>
      <c r="VPC31" s="62"/>
      <c r="VPD31" s="62"/>
      <c r="VPE31" s="62"/>
      <c r="VPF31" s="62"/>
      <c r="VPG31" s="62"/>
      <c r="VPH31" s="62"/>
      <c r="VPI31" s="62"/>
      <c r="VPJ31" s="62"/>
      <c r="VPK31" s="62"/>
      <c r="VPL31" s="62"/>
      <c r="VPM31" s="62"/>
      <c r="VPN31" s="62"/>
      <c r="VPO31" s="62"/>
      <c r="VPP31" s="62"/>
      <c r="VPQ31" s="62"/>
      <c r="VPR31" s="62"/>
      <c r="VPS31" s="62"/>
      <c r="VPT31" s="62"/>
      <c r="VPU31" s="62"/>
      <c r="VPV31" s="62"/>
      <c r="VPW31" s="62"/>
      <c r="VPX31" s="62"/>
      <c r="VPY31" s="62"/>
      <c r="VPZ31" s="62"/>
      <c r="VQA31" s="62"/>
      <c r="VQB31" s="62"/>
      <c r="VQC31" s="62"/>
      <c r="VQD31" s="62"/>
      <c r="VQE31" s="62"/>
      <c r="VQF31" s="62"/>
      <c r="VQG31" s="62"/>
      <c r="VQH31" s="62"/>
      <c r="VQI31" s="62"/>
      <c r="VQJ31" s="62"/>
      <c r="VQK31" s="62"/>
      <c r="VQL31" s="62"/>
      <c r="VQM31" s="62"/>
      <c r="VQN31" s="62"/>
      <c r="VQO31" s="62"/>
      <c r="VQP31" s="62"/>
      <c r="VQQ31" s="62"/>
      <c r="VQR31" s="62"/>
      <c r="VQS31" s="62"/>
      <c r="VQT31" s="62"/>
      <c r="VQU31" s="62"/>
      <c r="VQV31" s="62"/>
      <c r="VQW31" s="62"/>
      <c r="VQX31" s="62"/>
      <c r="VQY31" s="62"/>
      <c r="VQZ31" s="62"/>
      <c r="VRA31" s="62"/>
      <c r="VRB31" s="62"/>
      <c r="VRC31" s="62"/>
      <c r="VRD31" s="62"/>
      <c r="VRE31" s="62"/>
      <c r="VRF31" s="62"/>
      <c r="VRG31" s="62"/>
      <c r="VRH31" s="62"/>
      <c r="VRI31" s="62"/>
      <c r="VRJ31" s="62"/>
      <c r="VRK31" s="62"/>
      <c r="VRL31" s="62"/>
      <c r="VRM31" s="62"/>
      <c r="VRN31" s="62"/>
      <c r="VRO31" s="62"/>
      <c r="VRP31" s="62"/>
      <c r="VRQ31" s="62"/>
      <c r="VRR31" s="62"/>
      <c r="VRS31" s="62"/>
      <c r="VRT31" s="62"/>
      <c r="VRU31" s="62"/>
      <c r="VRV31" s="62"/>
      <c r="VRW31" s="62"/>
      <c r="VRX31" s="62"/>
      <c r="VRY31" s="62"/>
      <c r="VRZ31" s="62"/>
      <c r="VSA31" s="62"/>
      <c r="VSB31" s="62"/>
      <c r="VSC31" s="62"/>
      <c r="VSD31" s="62"/>
      <c r="VSE31" s="62"/>
      <c r="VSF31" s="62"/>
      <c r="VSG31" s="62"/>
      <c r="VSH31" s="62"/>
      <c r="VSI31" s="62"/>
      <c r="VSJ31" s="62"/>
      <c r="VSK31" s="62"/>
      <c r="VSL31" s="62"/>
      <c r="VSM31" s="62"/>
      <c r="VSN31" s="62"/>
      <c r="VSO31" s="62"/>
      <c r="VSP31" s="62"/>
      <c r="VSQ31" s="62"/>
      <c r="VSR31" s="62"/>
      <c r="VSS31" s="62"/>
      <c r="VST31" s="62"/>
      <c r="VSU31" s="62"/>
      <c r="VSV31" s="62"/>
      <c r="VSW31" s="62"/>
      <c r="VSX31" s="62"/>
      <c r="VSY31" s="62"/>
      <c r="VSZ31" s="62"/>
      <c r="VTA31" s="62"/>
      <c r="VTB31" s="62"/>
      <c r="VTC31" s="62"/>
      <c r="VTD31" s="62"/>
      <c r="VTE31" s="62"/>
      <c r="VTF31" s="62"/>
      <c r="VTG31" s="62"/>
      <c r="VTH31" s="62"/>
      <c r="VTI31" s="62"/>
      <c r="VTJ31" s="62"/>
      <c r="VTK31" s="62"/>
      <c r="VTL31" s="62"/>
      <c r="VTM31" s="62"/>
      <c r="VTN31" s="62"/>
      <c r="VTO31" s="62"/>
      <c r="VTP31" s="62"/>
      <c r="VTQ31" s="62"/>
      <c r="VTR31" s="62"/>
      <c r="VTS31" s="62"/>
      <c r="VTT31" s="62"/>
      <c r="VTU31" s="62"/>
      <c r="VTV31" s="62"/>
      <c r="VTW31" s="62"/>
      <c r="VTX31" s="62"/>
      <c r="VTY31" s="62"/>
      <c r="VTZ31" s="62"/>
      <c r="VUA31" s="62"/>
      <c r="VUB31" s="62"/>
      <c r="VUC31" s="62"/>
      <c r="VUD31" s="62"/>
      <c r="VUE31" s="62"/>
      <c r="VUF31" s="62"/>
      <c r="VUG31" s="62"/>
      <c r="VUH31" s="62"/>
      <c r="VUI31" s="62"/>
      <c r="VUJ31" s="62"/>
      <c r="VUK31" s="62"/>
      <c r="VUL31" s="62"/>
      <c r="VUM31" s="62"/>
      <c r="VUN31" s="62"/>
      <c r="VUO31" s="62"/>
      <c r="VUP31" s="62"/>
      <c r="VUQ31" s="62"/>
      <c r="VUR31" s="62"/>
      <c r="VUS31" s="62"/>
      <c r="VUT31" s="62"/>
      <c r="VUU31" s="62"/>
      <c r="VUV31" s="62"/>
      <c r="VUW31" s="62"/>
      <c r="VUX31" s="62"/>
      <c r="VUY31" s="62"/>
      <c r="VUZ31" s="62"/>
      <c r="VVA31" s="62"/>
      <c r="VVB31" s="62"/>
      <c r="VVC31" s="62"/>
      <c r="VVD31" s="62"/>
      <c r="VVE31" s="62"/>
      <c r="VVF31" s="62"/>
      <c r="VVG31" s="62"/>
      <c r="VVH31" s="62"/>
      <c r="VVI31" s="62"/>
      <c r="VVJ31" s="62"/>
      <c r="VVK31" s="62"/>
      <c r="VVL31" s="62"/>
      <c r="VVM31" s="62"/>
      <c r="VVN31" s="62"/>
      <c r="VVO31" s="62"/>
      <c r="VVP31" s="62"/>
      <c r="VVQ31" s="62"/>
      <c r="VVR31" s="62"/>
      <c r="VVS31" s="62"/>
      <c r="VVT31" s="62"/>
      <c r="VVU31" s="62"/>
      <c r="VVV31" s="62"/>
      <c r="VVW31" s="62"/>
      <c r="VVX31" s="62"/>
      <c r="VVY31" s="62"/>
      <c r="VVZ31" s="62"/>
      <c r="VWA31" s="62"/>
      <c r="VWB31" s="62"/>
      <c r="VWC31" s="62"/>
      <c r="VWD31" s="62"/>
      <c r="VWE31" s="62"/>
      <c r="VWF31" s="62"/>
      <c r="VWG31" s="62"/>
      <c r="VWH31" s="62"/>
      <c r="VWI31" s="62"/>
      <c r="VWJ31" s="62"/>
      <c r="VWK31" s="62"/>
      <c r="VWL31" s="62"/>
      <c r="VWM31" s="62"/>
      <c r="VWN31" s="62"/>
      <c r="VWO31" s="62"/>
      <c r="VWP31" s="62"/>
      <c r="VWQ31" s="62"/>
      <c r="VWR31" s="62"/>
      <c r="VWS31" s="62"/>
      <c r="VWT31" s="62"/>
      <c r="VWU31" s="62"/>
      <c r="VWV31" s="62"/>
      <c r="VWW31" s="62"/>
      <c r="VWX31" s="62"/>
      <c r="VWY31" s="62"/>
      <c r="VWZ31" s="62"/>
      <c r="VXA31" s="62"/>
      <c r="VXB31" s="62"/>
      <c r="VXC31" s="62"/>
      <c r="VXD31" s="62"/>
      <c r="VXE31" s="62"/>
      <c r="VXF31" s="62"/>
      <c r="VXG31" s="62"/>
      <c r="VXH31" s="62"/>
      <c r="VXI31" s="62"/>
      <c r="VXJ31" s="62"/>
      <c r="VXK31" s="62"/>
      <c r="VXL31" s="62"/>
      <c r="VXM31" s="62"/>
      <c r="VXN31" s="62"/>
      <c r="VXO31" s="62"/>
      <c r="VXP31" s="62"/>
      <c r="VXQ31" s="62"/>
      <c r="VXR31" s="62"/>
      <c r="VXS31" s="62"/>
      <c r="VXT31" s="62"/>
      <c r="VXU31" s="62"/>
      <c r="VXV31" s="62"/>
      <c r="VXW31" s="62"/>
      <c r="VXX31" s="62"/>
      <c r="VXY31" s="62"/>
      <c r="VXZ31" s="62"/>
      <c r="VYA31" s="62"/>
      <c r="VYB31" s="62"/>
      <c r="VYC31" s="62"/>
      <c r="VYD31" s="62"/>
      <c r="VYE31" s="62"/>
      <c r="VYF31" s="62"/>
      <c r="VYG31" s="62"/>
      <c r="VYH31" s="62"/>
      <c r="VYI31" s="62"/>
      <c r="VYJ31" s="62"/>
      <c r="VYK31" s="62"/>
      <c r="VYL31" s="62"/>
      <c r="VYM31" s="62"/>
      <c r="VYN31" s="62"/>
      <c r="VYO31" s="62"/>
      <c r="VYP31" s="62"/>
      <c r="VYQ31" s="62"/>
      <c r="VYR31" s="62"/>
      <c r="VYS31" s="62"/>
      <c r="VYT31" s="62"/>
      <c r="VYU31" s="62"/>
      <c r="VYV31" s="62"/>
      <c r="VYW31" s="62"/>
      <c r="VYX31" s="62"/>
      <c r="VYY31" s="62"/>
      <c r="VYZ31" s="62"/>
      <c r="VZA31" s="62"/>
      <c r="VZB31" s="62"/>
      <c r="VZC31" s="62"/>
      <c r="VZD31" s="62"/>
      <c r="VZE31" s="62"/>
      <c r="VZF31" s="62"/>
      <c r="VZG31" s="62"/>
      <c r="VZH31" s="62"/>
      <c r="VZI31" s="62"/>
      <c r="VZJ31" s="62"/>
      <c r="VZK31" s="62"/>
      <c r="VZL31" s="62"/>
      <c r="VZM31" s="62"/>
      <c r="VZN31" s="62"/>
      <c r="VZO31" s="62"/>
      <c r="VZP31" s="62"/>
      <c r="VZQ31" s="62"/>
      <c r="VZR31" s="62"/>
      <c r="VZS31" s="62"/>
      <c r="VZT31" s="62"/>
      <c r="VZU31" s="62"/>
      <c r="VZV31" s="62"/>
      <c r="VZW31" s="62"/>
      <c r="VZX31" s="62"/>
      <c r="VZY31" s="62"/>
      <c r="VZZ31" s="62"/>
      <c r="WAA31" s="62"/>
      <c r="WAB31" s="62"/>
      <c r="WAC31" s="62"/>
      <c r="WAD31" s="62"/>
      <c r="WAE31" s="62"/>
      <c r="WAF31" s="62"/>
      <c r="WAG31" s="62"/>
      <c r="WAH31" s="62"/>
      <c r="WAI31" s="62"/>
      <c r="WAJ31" s="62"/>
      <c r="WAK31" s="62"/>
      <c r="WAL31" s="62"/>
      <c r="WAM31" s="62"/>
      <c r="WAN31" s="62"/>
      <c r="WAO31" s="62"/>
      <c r="WAP31" s="62"/>
      <c r="WAQ31" s="62"/>
      <c r="WAR31" s="62"/>
      <c r="WAS31" s="62"/>
      <c r="WAT31" s="62"/>
      <c r="WAU31" s="62"/>
      <c r="WAV31" s="62"/>
      <c r="WAW31" s="62"/>
      <c r="WAX31" s="62"/>
      <c r="WAY31" s="62"/>
      <c r="WAZ31" s="62"/>
      <c r="WBA31" s="62"/>
      <c r="WBB31" s="62"/>
      <c r="WBC31" s="62"/>
      <c r="WBD31" s="62"/>
      <c r="WBE31" s="62"/>
      <c r="WBF31" s="62"/>
      <c r="WBG31" s="62"/>
      <c r="WBH31" s="62"/>
      <c r="WBI31" s="62"/>
      <c r="WBJ31" s="62"/>
      <c r="WBK31" s="62"/>
      <c r="WBL31" s="62"/>
      <c r="WBM31" s="62"/>
      <c r="WBN31" s="62"/>
      <c r="WBO31" s="62"/>
      <c r="WBP31" s="62"/>
      <c r="WBQ31" s="62"/>
      <c r="WBR31" s="62"/>
      <c r="WBS31" s="62"/>
      <c r="WBT31" s="62"/>
      <c r="WBU31" s="62"/>
      <c r="WBV31" s="62"/>
      <c r="WBW31" s="62"/>
      <c r="WBX31" s="62"/>
      <c r="WBY31" s="62"/>
      <c r="WBZ31" s="62"/>
      <c r="WCA31" s="62"/>
      <c r="WCB31" s="62"/>
      <c r="WCC31" s="62"/>
      <c r="WCD31" s="62"/>
      <c r="WCE31" s="62"/>
      <c r="WCF31" s="62"/>
      <c r="WCG31" s="62"/>
      <c r="WCH31" s="62"/>
      <c r="WCI31" s="62"/>
      <c r="WCJ31" s="62"/>
      <c r="WCK31" s="62"/>
      <c r="WCL31" s="62"/>
      <c r="WCM31" s="62"/>
      <c r="WCN31" s="62"/>
      <c r="WCO31" s="62"/>
      <c r="WCP31" s="62"/>
      <c r="WCQ31" s="62"/>
      <c r="WCR31" s="62"/>
      <c r="WCS31" s="62"/>
      <c r="WCT31" s="62"/>
      <c r="WCU31" s="62"/>
      <c r="WCV31" s="62"/>
      <c r="WCW31" s="62"/>
      <c r="WCX31" s="62"/>
      <c r="WCY31" s="62"/>
      <c r="WCZ31" s="62"/>
      <c r="WDA31" s="62"/>
      <c r="WDB31" s="62"/>
      <c r="WDC31" s="62"/>
      <c r="WDD31" s="62"/>
      <c r="WDE31" s="62"/>
      <c r="WDF31" s="62"/>
      <c r="WDG31" s="62"/>
      <c r="WDH31" s="62"/>
      <c r="WDI31" s="62"/>
      <c r="WDJ31" s="62"/>
      <c r="WDK31" s="62"/>
      <c r="WDL31" s="62"/>
      <c r="WDM31" s="62"/>
      <c r="WDN31" s="62"/>
      <c r="WDO31" s="62"/>
      <c r="WDP31" s="62"/>
      <c r="WDQ31" s="62"/>
      <c r="WDR31" s="62"/>
      <c r="WDS31" s="62"/>
      <c r="WDT31" s="62"/>
      <c r="WDU31" s="62"/>
      <c r="WDV31" s="62"/>
      <c r="WDW31" s="62"/>
      <c r="WDX31" s="62"/>
      <c r="WDY31" s="62"/>
      <c r="WDZ31" s="62"/>
      <c r="WEA31" s="62"/>
      <c r="WEB31" s="62"/>
      <c r="WEC31" s="62"/>
      <c r="WED31" s="62"/>
      <c r="WEE31" s="62"/>
      <c r="WEF31" s="62"/>
      <c r="WEG31" s="62"/>
      <c r="WEH31" s="62"/>
      <c r="WEI31" s="62"/>
      <c r="WEJ31" s="62"/>
      <c r="WEK31" s="62"/>
      <c r="WEL31" s="62"/>
      <c r="WEM31" s="62"/>
      <c r="WEN31" s="62"/>
      <c r="WEO31" s="62"/>
      <c r="WEP31" s="62"/>
      <c r="WEQ31" s="62"/>
      <c r="WER31" s="62"/>
      <c r="WES31" s="62"/>
      <c r="WET31" s="62"/>
      <c r="WEU31" s="62"/>
      <c r="WEV31" s="62"/>
      <c r="WEW31" s="62"/>
      <c r="WEX31" s="62"/>
      <c r="WEY31" s="62"/>
      <c r="WEZ31" s="62"/>
      <c r="WFA31" s="62"/>
      <c r="WFB31" s="62"/>
      <c r="WFC31" s="62"/>
      <c r="WFD31" s="62"/>
      <c r="WFE31" s="62"/>
      <c r="WFF31" s="62"/>
      <c r="WFG31" s="62"/>
      <c r="WFH31" s="62"/>
      <c r="WFI31" s="62"/>
      <c r="WFJ31" s="62"/>
      <c r="WFK31" s="62"/>
      <c r="WFL31" s="62"/>
      <c r="WFM31" s="62"/>
      <c r="WFN31" s="62"/>
      <c r="WFO31" s="62"/>
      <c r="WFP31" s="62"/>
      <c r="WFQ31" s="62"/>
      <c r="WFR31" s="62"/>
      <c r="WFS31" s="62"/>
      <c r="WFT31" s="62"/>
      <c r="WFU31" s="62"/>
      <c r="WFV31" s="62"/>
      <c r="WFW31" s="62"/>
      <c r="WFX31" s="62"/>
      <c r="WFY31" s="62"/>
      <c r="WFZ31" s="62"/>
      <c r="WGA31" s="62"/>
      <c r="WGB31" s="62"/>
      <c r="WGC31" s="62"/>
      <c r="WGD31" s="62"/>
      <c r="WGE31" s="62"/>
      <c r="WGF31" s="62"/>
      <c r="WGG31" s="62"/>
      <c r="WGH31" s="62"/>
      <c r="WGI31" s="62"/>
      <c r="WGJ31" s="62"/>
      <c r="WGK31" s="62"/>
      <c r="WGL31" s="62"/>
      <c r="WGM31" s="62"/>
      <c r="WGN31" s="62"/>
      <c r="WGO31" s="62"/>
      <c r="WGP31" s="62"/>
      <c r="WGQ31" s="62"/>
      <c r="WGR31" s="62"/>
      <c r="WGS31" s="62"/>
      <c r="WGT31" s="62"/>
      <c r="WGU31" s="62"/>
      <c r="WGV31" s="62"/>
      <c r="WGW31" s="62"/>
      <c r="WGX31" s="62"/>
      <c r="WGY31" s="62"/>
      <c r="WGZ31" s="62"/>
      <c r="WHA31" s="62"/>
      <c r="WHB31" s="62"/>
      <c r="WHC31" s="62"/>
      <c r="WHD31" s="62"/>
      <c r="WHE31" s="62"/>
      <c r="WHF31" s="62"/>
      <c r="WHG31" s="62"/>
      <c r="WHH31" s="62"/>
      <c r="WHI31" s="62"/>
      <c r="WHJ31" s="62"/>
      <c r="WHK31" s="62"/>
      <c r="WHL31" s="62"/>
      <c r="WHM31" s="62"/>
      <c r="WHN31" s="62"/>
      <c r="WHO31" s="62"/>
      <c r="WHP31" s="62"/>
      <c r="WHQ31" s="62"/>
      <c r="WHR31" s="62"/>
      <c r="WHS31" s="62"/>
      <c r="WHT31" s="62"/>
      <c r="WHU31" s="62"/>
      <c r="WHV31" s="62"/>
      <c r="WHW31" s="62"/>
      <c r="WHX31" s="62"/>
      <c r="WHY31" s="62"/>
      <c r="WHZ31" s="62"/>
      <c r="WIA31" s="62"/>
      <c r="WIB31" s="62"/>
      <c r="WIC31" s="62"/>
      <c r="WID31" s="62"/>
      <c r="WIE31" s="62"/>
      <c r="WIF31" s="62"/>
      <c r="WIG31" s="62"/>
      <c r="WIH31" s="62"/>
      <c r="WII31" s="62"/>
      <c r="WIJ31" s="62"/>
      <c r="WIK31" s="62"/>
      <c r="WIL31" s="62"/>
      <c r="WIM31" s="62"/>
      <c r="WIN31" s="62"/>
      <c r="WIO31" s="62"/>
      <c r="WIP31" s="62"/>
      <c r="WIQ31" s="62"/>
      <c r="WIR31" s="62"/>
      <c r="WIS31" s="62"/>
      <c r="WIT31" s="62"/>
      <c r="WIU31" s="62"/>
      <c r="WIV31" s="62"/>
      <c r="WIW31" s="62"/>
      <c r="WIX31" s="62"/>
      <c r="WIY31" s="62"/>
      <c r="WIZ31" s="62"/>
      <c r="WJA31" s="62"/>
      <c r="WJB31" s="62"/>
      <c r="WJC31" s="62"/>
      <c r="WJD31" s="62"/>
      <c r="WJE31" s="62"/>
      <c r="WJF31" s="62"/>
      <c r="WJG31" s="62"/>
      <c r="WJH31" s="62"/>
      <c r="WJI31" s="62"/>
      <c r="WJJ31" s="62"/>
      <c r="WJK31" s="62"/>
      <c r="WJL31" s="62"/>
      <c r="WJM31" s="62"/>
      <c r="WJN31" s="62"/>
      <c r="WJO31" s="62"/>
      <c r="WJP31" s="62"/>
      <c r="WJQ31" s="62"/>
      <c r="WJR31" s="62"/>
      <c r="WJS31" s="62"/>
      <c r="WJT31" s="62"/>
      <c r="WJU31" s="62"/>
      <c r="WJV31" s="62"/>
      <c r="WJW31" s="62"/>
      <c r="WJX31" s="62"/>
      <c r="WJY31" s="62"/>
      <c r="WJZ31" s="62"/>
      <c r="WKA31" s="62"/>
      <c r="WKB31" s="62"/>
      <c r="WKC31" s="62"/>
      <c r="WKD31" s="62"/>
      <c r="WKE31" s="62"/>
      <c r="WKF31" s="62"/>
      <c r="WKG31" s="62"/>
      <c r="WKH31" s="62"/>
      <c r="WKI31" s="62"/>
      <c r="WKJ31" s="62"/>
      <c r="WKK31" s="62"/>
      <c r="WKL31" s="62"/>
      <c r="WKM31" s="62"/>
      <c r="WKN31" s="62"/>
      <c r="WKO31" s="62"/>
      <c r="WKP31" s="62"/>
      <c r="WKQ31" s="62"/>
      <c r="WKR31" s="62"/>
      <c r="WKS31" s="62"/>
      <c r="WKT31" s="62"/>
      <c r="WKU31" s="62"/>
      <c r="WKV31" s="62"/>
      <c r="WKW31" s="62"/>
      <c r="WKX31" s="62"/>
      <c r="WKY31" s="62"/>
      <c r="WKZ31" s="62"/>
      <c r="WLA31" s="62"/>
      <c r="WLB31" s="62"/>
      <c r="WLC31" s="62"/>
      <c r="WLD31" s="62"/>
      <c r="WLE31" s="62"/>
      <c r="WLF31" s="62"/>
      <c r="WLG31" s="62"/>
      <c r="WLH31" s="62"/>
      <c r="WLI31" s="62"/>
      <c r="WLJ31" s="62"/>
      <c r="WLK31" s="62"/>
      <c r="WLL31" s="62"/>
      <c r="WLM31" s="62"/>
      <c r="WLN31" s="62"/>
      <c r="WLO31" s="62"/>
      <c r="WLP31" s="62"/>
      <c r="WLQ31" s="62"/>
      <c r="WLR31" s="62"/>
      <c r="WLS31" s="62"/>
      <c r="WLT31" s="62"/>
      <c r="WLU31" s="62"/>
      <c r="WLV31" s="62"/>
      <c r="WLW31" s="62"/>
      <c r="WLX31" s="62"/>
      <c r="WLY31" s="62"/>
      <c r="WLZ31" s="62"/>
      <c r="WMA31" s="62"/>
      <c r="WMB31" s="62"/>
      <c r="WMC31" s="62"/>
      <c r="WMD31" s="62"/>
      <c r="WME31" s="62"/>
      <c r="WMF31" s="62"/>
      <c r="WMG31" s="62"/>
      <c r="WMH31" s="62"/>
      <c r="WMI31" s="62"/>
      <c r="WMJ31" s="62"/>
      <c r="WMK31" s="62"/>
      <c r="WML31" s="62"/>
      <c r="WMM31" s="62"/>
      <c r="WMN31" s="62"/>
      <c r="WMO31" s="62"/>
      <c r="WMP31" s="62"/>
      <c r="WMQ31" s="62"/>
      <c r="WMR31" s="62"/>
      <c r="WMS31" s="62"/>
      <c r="WMT31" s="62"/>
      <c r="WMU31" s="62"/>
      <c r="WMV31" s="62"/>
      <c r="WMW31" s="62"/>
      <c r="WMX31" s="62"/>
      <c r="WMY31" s="62"/>
      <c r="WMZ31" s="62"/>
      <c r="WNA31" s="62"/>
      <c r="WNB31" s="62"/>
      <c r="WNC31" s="62"/>
      <c r="WND31" s="62"/>
      <c r="WNE31" s="62"/>
      <c r="WNF31" s="62"/>
      <c r="WNG31" s="62"/>
      <c r="WNH31" s="62"/>
      <c r="WNI31" s="62"/>
      <c r="WNJ31" s="62"/>
      <c r="WNK31" s="62"/>
      <c r="WNL31" s="62"/>
      <c r="WNM31" s="62"/>
      <c r="WNN31" s="62"/>
      <c r="WNO31" s="62"/>
      <c r="WNP31" s="62"/>
      <c r="WNQ31" s="62"/>
      <c r="WNR31" s="62"/>
      <c r="WNS31" s="62"/>
      <c r="WNT31" s="62"/>
      <c r="WNU31" s="62"/>
      <c r="WNV31" s="62"/>
      <c r="WNW31" s="62"/>
      <c r="WNX31" s="62"/>
      <c r="WNY31" s="62"/>
      <c r="WNZ31" s="62"/>
      <c r="WOA31" s="62"/>
      <c r="WOB31" s="62"/>
      <c r="WOC31" s="62"/>
      <c r="WOD31" s="62"/>
      <c r="WOE31" s="62"/>
      <c r="WOF31" s="62"/>
      <c r="WOG31" s="62"/>
      <c r="WOH31" s="62"/>
      <c r="WOI31" s="62"/>
      <c r="WOJ31" s="62"/>
      <c r="WOK31" s="62"/>
      <c r="WOL31" s="62"/>
      <c r="WOM31" s="62"/>
      <c r="WON31" s="62"/>
      <c r="WOO31" s="62"/>
      <c r="WOP31" s="62"/>
      <c r="WOQ31" s="62"/>
      <c r="WOR31" s="62"/>
      <c r="WOS31" s="62"/>
      <c r="WOT31" s="62"/>
      <c r="WOU31" s="62"/>
      <c r="WOV31" s="62"/>
      <c r="WOW31" s="62"/>
      <c r="WOX31" s="62"/>
      <c r="WOY31" s="62"/>
      <c r="WOZ31" s="62"/>
      <c r="WPA31" s="62"/>
      <c r="WPB31" s="62"/>
      <c r="WPC31" s="62"/>
      <c r="WPD31" s="62"/>
      <c r="WPE31" s="62"/>
      <c r="WPF31" s="62"/>
      <c r="WPG31" s="62"/>
      <c r="WPH31" s="62"/>
      <c r="WPI31" s="62"/>
      <c r="WPJ31" s="62"/>
      <c r="WPK31" s="62"/>
      <c r="WPL31" s="62"/>
      <c r="WPM31" s="62"/>
      <c r="WPN31" s="62"/>
      <c r="WPO31" s="62"/>
      <c r="WPP31" s="62"/>
      <c r="WPQ31" s="62"/>
      <c r="WPR31" s="62"/>
      <c r="WPS31" s="62"/>
      <c r="WPT31" s="62"/>
      <c r="WPU31" s="62"/>
      <c r="WPV31" s="62"/>
      <c r="WPW31" s="62"/>
      <c r="WPX31" s="62"/>
      <c r="WPY31" s="62"/>
      <c r="WPZ31" s="62"/>
      <c r="WQA31" s="62"/>
      <c r="WQB31" s="62"/>
      <c r="WQC31" s="62"/>
      <c r="WQD31" s="62"/>
      <c r="WQE31" s="62"/>
      <c r="WQF31" s="62"/>
      <c r="WQG31" s="62"/>
      <c r="WQH31" s="62"/>
      <c r="WQI31" s="62"/>
      <c r="WQJ31" s="62"/>
      <c r="WQK31" s="62"/>
      <c r="WQL31" s="62"/>
      <c r="WQM31" s="62"/>
      <c r="WQN31" s="62"/>
      <c r="WQO31" s="62"/>
      <c r="WQP31" s="62"/>
      <c r="WQQ31" s="62"/>
      <c r="WQR31" s="62"/>
      <c r="WQS31" s="62"/>
      <c r="WQT31" s="62"/>
      <c r="WQU31" s="62"/>
      <c r="WQV31" s="62"/>
      <c r="WQW31" s="62"/>
      <c r="WQX31" s="62"/>
      <c r="WQY31" s="62"/>
      <c r="WQZ31" s="62"/>
      <c r="WRA31" s="62"/>
      <c r="WRB31" s="62"/>
      <c r="WRC31" s="62"/>
      <c r="WRD31" s="62"/>
      <c r="WRE31" s="62"/>
      <c r="WRF31" s="62"/>
      <c r="WRG31" s="62"/>
      <c r="WRH31" s="62"/>
      <c r="WRI31" s="62"/>
      <c r="WRJ31" s="62"/>
      <c r="WRK31" s="62"/>
      <c r="WRL31" s="62"/>
      <c r="WRM31" s="62"/>
      <c r="WRN31" s="62"/>
      <c r="WRO31" s="62"/>
      <c r="WRP31" s="62"/>
      <c r="WRQ31" s="62"/>
      <c r="WRR31" s="62"/>
      <c r="WRS31" s="62"/>
      <c r="WRT31" s="62"/>
      <c r="WRU31" s="62"/>
      <c r="WRV31" s="62"/>
      <c r="WRW31" s="62"/>
      <c r="WRX31" s="62"/>
      <c r="WRY31" s="62"/>
      <c r="WRZ31" s="62"/>
      <c r="WSA31" s="62"/>
      <c r="WSB31" s="62"/>
      <c r="WSC31" s="62"/>
      <c r="WSD31" s="62"/>
      <c r="WSE31" s="62"/>
      <c r="WSF31" s="62"/>
      <c r="WSG31" s="62"/>
      <c r="WSH31" s="62"/>
      <c r="WSI31" s="62"/>
      <c r="WSJ31" s="62"/>
      <c r="WSK31" s="62"/>
      <c r="WSL31" s="62"/>
      <c r="WSM31" s="62"/>
      <c r="WSN31" s="62"/>
      <c r="WSO31" s="62"/>
      <c r="WSP31" s="62"/>
      <c r="WSQ31" s="62"/>
      <c r="WSR31" s="62"/>
      <c r="WSS31" s="62"/>
      <c r="WST31" s="62"/>
      <c r="WSU31" s="62"/>
      <c r="WSV31" s="62"/>
      <c r="WSW31" s="62"/>
      <c r="WSX31" s="62"/>
      <c r="WSY31" s="62"/>
      <c r="WSZ31" s="62"/>
      <c r="WTA31" s="62"/>
      <c r="WTB31" s="62"/>
      <c r="WTC31" s="62"/>
      <c r="WTD31" s="62"/>
      <c r="WTE31" s="62"/>
      <c r="WTF31" s="62"/>
      <c r="WTG31" s="62"/>
      <c r="WTH31" s="62"/>
      <c r="WTI31" s="62"/>
      <c r="WTJ31" s="62"/>
      <c r="WTK31" s="62"/>
      <c r="WTL31" s="62"/>
      <c r="WTM31" s="62"/>
      <c r="WTN31" s="62"/>
      <c r="WTO31" s="62"/>
      <c r="WTP31" s="62"/>
      <c r="WTQ31" s="62"/>
      <c r="WTR31" s="62"/>
      <c r="WTS31" s="62"/>
      <c r="WTT31" s="62"/>
      <c r="WTU31" s="62"/>
      <c r="WTV31" s="62"/>
      <c r="WTW31" s="62"/>
      <c r="WTX31" s="62"/>
      <c r="WTY31" s="62"/>
      <c r="WTZ31" s="62"/>
      <c r="WUA31" s="62"/>
      <c r="WUB31" s="62"/>
      <c r="WUC31" s="62"/>
      <c r="WUD31" s="62"/>
      <c r="WUE31" s="62"/>
      <c r="WUF31" s="62"/>
      <c r="WUG31" s="62"/>
      <c r="WUH31" s="62"/>
      <c r="WUI31" s="62"/>
      <c r="WUJ31" s="62"/>
      <c r="WUK31" s="62"/>
      <c r="WUL31" s="62"/>
      <c r="WUM31" s="62"/>
      <c r="WUN31" s="62"/>
      <c r="WUO31" s="62"/>
      <c r="WUP31" s="62"/>
      <c r="WUQ31" s="62"/>
      <c r="WUR31" s="62"/>
      <c r="WUS31" s="62"/>
      <c r="WUT31" s="62"/>
      <c r="WUU31" s="62"/>
      <c r="WUV31" s="62"/>
      <c r="WUW31" s="62"/>
      <c r="WUX31" s="62"/>
      <c r="WUY31" s="62"/>
      <c r="WUZ31" s="62"/>
      <c r="WVA31" s="62"/>
      <c r="WVB31" s="62"/>
      <c r="WVC31" s="62"/>
      <c r="WVD31" s="62"/>
      <c r="WVE31" s="62"/>
      <c r="WVF31" s="62"/>
      <c r="WVG31" s="62"/>
      <c r="WVH31" s="62"/>
      <c r="WVI31" s="62"/>
      <c r="WVJ31" s="62"/>
      <c r="WVK31" s="62"/>
      <c r="WVL31" s="62"/>
      <c r="WVM31" s="62"/>
      <c r="WVN31" s="62"/>
      <c r="WVO31" s="62"/>
      <c r="WVP31" s="62"/>
      <c r="WVQ31" s="62"/>
      <c r="WVR31" s="62"/>
      <c r="WVS31" s="62"/>
      <c r="WVT31" s="62"/>
      <c r="WVU31" s="62"/>
      <c r="WVV31" s="62"/>
      <c r="WVW31" s="62"/>
      <c r="WVX31" s="62"/>
      <c r="WVY31" s="62"/>
      <c r="WVZ31" s="62"/>
      <c r="WWA31" s="62"/>
      <c r="WWB31" s="62"/>
      <c r="WWC31" s="62"/>
      <c r="WWD31" s="62"/>
      <c r="WWE31" s="62"/>
      <c r="WWF31" s="62"/>
      <c r="WWG31" s="62"/>
      <c r="WWH31" s="62"/>
      <c r="WWI31" s="62"/>
      <c r="WWJ31" s="62"/>
      <c r="WWK31" s="62"/>
      <c r="WWL31" s="62"/>
      <c r="WWM31" s="62"/>
      <c r="WWN31" s="62"/>
      <c r="WWO31" s="62"/>
      <c r="WWP31" s="62"/>
      <c r="WWQ31" s="62"/>
      <c r="WWR31" s="62"/>
      <c r="WWS31" s="62"/>
      <c r="WWT31" s="62"/>
      <c r="WWU31" s="62"/>
      <c r="WWV31" s="62"/>
      <c r="WWW31" s="62"/>
      <c r="WWX31" s="62"/>
      <c r="WWY31" s="62"/>
      <c r="WWZ31" s="62"/>
      <c r="WXA31" s="62"/>
      <c r="WXB31" s="62"/>
      <c r="WXC31" s="62"/>
      <c r="WXD31" s="62"/>
      <c r="WXE31" s="62"/>
      <c r="WXF31" s="62"/>
      <c r="WXG31" s="62"/>
      <c r="WXH31" s="62"/>
      <c r="WXI31" s="62"/>
      <c r="WXJ31" s="62"/>
      <c r="WXK31" s="62"/>
      <c r="WXL31" s="62"/>
      <c r="WXM31" s="62"/>
      <c r="WXN31" s="62"/>
      <c r="WXO31" s="62"/>
      <c r="WXP31" s="62"/>
      <c r="WXQ31" s="62"/>
      <c r="WXR31" s="62"/>
      <c r="WXS31" s="62"/>
      <c r="WXT31" s="62"/>
      <c r="WXU31" s="62"/>
      <c r="WXV31" s="62"/>
      <c r="WXW31" s="62"/>
      <c r="WXX31" s="62"/>
      <c r="WXY31" s="62"/>
      <c r="WXZ31" s="62"/>
      <c r="WYA31" s="62"/>
      <c r="WYB31" s="62"/>
      <c r="WYC31" s="62"/>
      <c r="WYD31" s="62"/>
      <c r="WYE31" s="62"/>
      <c r="WYF31" s="62"/>
      <c r="WYG31" s="62"/>
      <c r="WYH31" s="62"/>
      <c r="WYI31" s="62"/>
      <c r="WYJ31" s="62"/>
      <c r="WYK31" s="62"/>
      <c r="WYL31" s="62"/>
      <c r="WYM31" s="62"/>
      <c r="WYN31" s="62"/>
      <c r="WYO31" s="62"/>
      <c r="WYP31" s="62"/>
      <c r="WYQ31" s="62"/>
      <c r="WYR31" s="62"/>
      <c r="WYS31" s="62"/>
      <c r="WYT31" s="62"/>
      <c r="WYU31" s="62"/>
      <c r="WYV31" s="62"/>
      <c r="WYW31" s="62"/>
      <c r="WYX31" s="62"/>
      <c r="WYY31" s="62"/>
      <c r="WYZ31" s="62"/>
      <c r="WZA31" s="62"/>
      <c r="WZB31" s="62"/>
      <c r="WZC31" s="62"/>
      <c r="WZD31" s="62"/>
      <c r="WZE31" s="62"/>
      <c r="WZF31" s="62"/>
      <c r="WZG31" s="62"/>
      <c r="WZH31" s="62"/>
      <c r="WZI31" s="62"/>
      <c r="WZJ31" s="62"/>
      <c r="WZK31" s="62"/>
      <c r="WZL31" s="62"/>
      <c r="WZM31" s="62"/>
      <c r="WZN31" s="62"/>
      <c r="WZO31" s="62"/>
      <c r="WZP31" s="62"/>
      <c r="WZQ31" s="62"/>
      <c r="WZR31" s="62"/>
      <c r="WZS31" s="62"/>
      <c r="WZT31" s="62"/>
      <c r="WZU31" s="62"/>
      <c r="WZV31" s="62"/>
      <c r="WZW31" s="62"/>
      <c r="WZX31" s="62"/>
      <c r="WZY31" s="62"/>
      <c r="WZZ31" s="62"/>
      <c r="XAA31" s="62"/>
      <c r="XAB31" s="62"/>
      <c r="XAC31" s="62"/>
      <c r="XAD31" s="62"/>
      <c r="XAE31" s="62"/>
      <c r="XAF31" s="62"/>
      <c r="XAG31" s="62"/>
      <c r="XAH31" s="62"/>
      <c r="XAI31" s="62"/>
      <c r="XAJ31" s="62"/>
      <c r="XAK31" s="62"/>
      <c r="XAL31" s="62"/>
      <c r="XAM31" s="62"/>
      <c r="XAN31" s="62"/>
      <c r="XAO31" s="62"/>
      <c r="XAP31" s="62"/>
      <c r="XAQ31" s="62"/>
      <c r="XAR31" s="62"/>
      <c r="XAS31" s="62"/>
      <c r="XAT31" s="62"/>
      <c r="XAU31" s="62"/>
      <c r="XAV31" s="62"/>
      <c r="XAW31" s="62"/>
      <c r="XAX31" s="62"/>
      <c r="XAY31" s="62"/>
      <c r="XAZ31" s="62"/>
      <c r="XBA31" s="62"/>
      <c r="XBB31" s="62"/>
      <c r="XBC31" s="62"/>
      <c r="XBD31" s="62"/>
      <c r="XBE31" s="62"/>
      <c r="XBF31" s="62"/>
      <c r="XBG31" s="62"/>
      <c r="XBH31" s="62"/>
      <c r="XBI31" s="62"/>
      <c r="XBJ31" s="62"/>
      <c r="XBK31" s="62"/>
      <c r="XBL31" s="62"/>
      <c r="XBM31" s="62"/>
      <c r="XBN31" s="62"/>
      <c r="XBO31" s="62"/>
      <c r="XBP31" s="62"/>
      <c r="XBQ31" s="62"/>
      <c r="XBR31" s="62"/>
      <c r="XBS31" s="62"/>
      <c r="XBT31" s="62"/>
      <c r="XBU31" s="62"/>
      <c r="XBV31" s="62"/>
      <c r="XBW31" s="62"/>
      <c r="XBX31" s="62"/>
      <c r="XBY31" s="62"/>
      <c r="XBZ31" s="62"/>
      <c r="XCA31" s="62"/>
      <c r="XCB31" s="62"/>
      <c r="XCC31" s="62"/>
      <c r="XCD31" s="62"/>
      <c r="XCE31" s="62"/>
      <c r="XCF31" s="62"/>
      <c r="XCG31" s="62"/>
      <c r="XCH31" s="62"/>
      <c r="XCI31" s="62"/>
      <c r="XCJ31" s="62"/>
      <c r="XCK31" s="62"/>
      <c r="XCL31" s="62"/>
      <c r="XCM31" s="62"/>
      <c r="XCN31" s="62"/>
      <c r="XCO31" s="62"/>
      <c r="XCP31" s="62"/>
      <c r="XCQ31" s="62"/>
      <c r="XCR31" s="62"/>
      <c r="XCS31" s="62"/>
      <c r="XCT31" s="62"/>
      <c r="XCU31" s="62"/>
      <c r="XCV31" s="62"/>
      <c r="XCW31" s="62"/>
      <c r="XCX31" s="62"/>
      <c r="XCY31" s="62"/>
      <c r="XCZ31" s="62"/>
      <c r="XDA31" s="62"/>
      <c r="XDB31" s="62"/>
      <c r="XDC31" s="62"/>
      <c r="XDD31" s="62"/>
      <c r="XDE31" s="62"/>
      <c r="XDF31" s="62"/>
      <c r="XDG31" s="62"/>
      <c r="XDH31" s="62"/>
      <c r="XDI31" s="62"/>
      <c r="XDJ31" s="62"/>
      <c r="XDK31" s="62"/>
      <c r="XDL31" s="62"/>
      <c r="XDM31" s="62"/>
      <c r="XDN31" s="62"/>
      <c r="XDO31" s="62"/>
      <c r="XDP31" s="62"/>
      <c r="XDQ31" s="62"/>
      <c r="XDR31" s="62"/>
      <c r="XDS31" s="62"/>
      <c r="XDT31" s="62"/>
      <c r="XDU31" s="62"/>
      <c r="XDV31" s="62"/>
      <c r="XDW31" s="62"/>
      <c r="XDX31" s="62"/>
      <c r="XDY31" s="62"/>
      <c r="XDZ31" s="62"/>
      <c r="XEA31" s="62"/>
      <c r="XEB31" s="62"/>
      <c r="XEC31" s="62"/>
      <c r="XED31" s="62"/>
      <c r="XEE31" s="62"/>
      <c r="XEF31" s="62"/>
      <c r="XEG31" s="62"/>
      <c r="XEH31" s="62"/>
      <c r="XEI31" s="62"/>
      <c r="XEJ31" s="62"/>
      <c r="XEK31" s="62"/>
      <c r="XEL31" s="62"/>
      <c r="XEM31" s="62"/>
      <c r="XEN31" s="62"/>
      <c r="XEO31" s="62"/>
      <c r="XEP31" s="62"/>
      <c r="XEQ31" s="62"/>
      <c r="XER31" s="62"/>
      <c r="XES31" s="62"/>
      <c r="XET31" s="62"/>
      <c r="XEU31" s="62"/>
      <c r="XEV31" s="62"/>
      <c r="XEW31" s="62"/>
      <c r="XEX31" s="62"/>
      <c r="XEY31" s="62"/>
      <c r="XEZ31" s="62"/>
      <c r="XFA31" s="62"/>
      <c r="XFB31" s="62"/>
      <c r="XFC31" s="62"/>
      <c r="XFD31" s="62"/>
    </row>
    <row r="32" spans="1:16384" s="63" customFormat="1" x14ac:dyDescent="0.15">
      <c r="B32" s="20"/>
      <c r="C32" s="59"/>
      <c r="D32" s="138"/>
      <c r="E32" s="140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62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62"/>
      <c r="JN32" s="62"/>
      <c r="JO32" s="62"/>
      <c r="JP32" s="62"/>
      <c r="JQ32" s="62"/>
      <c r="JR32" s="62"/>
      <c r="JS32" s="62"/>
      <c r="JT32" s="62"/>
      <c r="JU32" s="62"/>
      <c r="JV32" s="62"/>
      <c r="JW32" s="62"/>
      <c r="JX32" s="62"/>
      <c r="JY32" s="62"/>
      <c r="JZ32" s="62"/>
      <c r="KA32" s="62"/>
      <c r="KB32" s="62"/>
      <c r="KC32" s="62"/>
      <c r="KD32" s="62"/>
      <c r="KE32" s="62"/>
      <c r="KF32" s="62"/>
      <c r="KG32" s="62"/>
      <c r="KH32" s="62"/>
      <c r="KI32" s="62"/>
      <c r="KJ32" s="62"/>
      <c r="KK32" s="62"/>
      <c r="KL32" s="62"/>
      <c r="KM32" s="62"/>
      <c r="KN32" s="62"/>
      <c r="KO32" s="62"/>
      <c r="KP32" s="62"/>
      <c r="KQ32" s="62"/>
      <c r="KR32" s="62"/>
      <c r="KS32" s="62"/>
      <c r="KT32" s="62"/>
      <c r="KU32" s="62"/>
      <c r="KV32" s="62"/>
      <c r="KW32" s="62"/>
      <c r="KX32" s="62"/>
      <c r="KY32" s="62"/>
      <c r="KZ32" s="62"/>
      <c r="LA32" s="62"/>
      <c r="LB32" s="62"/>
      <c r="LC32" s="62"/>
      <c r="LD32" s="62"/>
      <c r="LE32" s="62"/>
      <c r="LF32" s="62"/>
      <c r="LG32" s="62"/>
      <c r="LH32" s="62"/>
      <c r="LI32" s="62"/>
      <c r="LJ32" s="62"/>
      <c r="LK32" s="62"/>
      <c r="LL32" s="62"/>
      <c r="LM32" s="62"/>
      <c r="LN32" s="62"/>
      <c r="LO32" s="62"/>
      <c r="LP32" s="62"/>
      <c r="LQ32" s="62"/>
      <c r="LR32" s="62"/>
      <c r="LS32" s="62"/>
      <c r="LT32" s="62"/>
      <c r="LU32" s="62"/>
      <c r="LV32" s="62"/>
      <c r="LW32" s="62"/>
      <c r="LX32" s="62"/>
      <c r="LY32" s="62"/>
      <c r="LZ32" s="62"/>
      <c r="MA32" s="62"/>
      <c r="MB32" s="62"/>
      <c r="MC32" s="62"/>
      <c r="MD32" s="62"/>
      <c r="ME32" s="62"/>
      <c r="MF32" s="62"/>
      <c r="MG32" s="62"/>
      <c r="MH32" s="62"/>
      <c r="MI32" s="62"/>
      <c r="MJ32" s="62"/>
      <c r="MK32" s="62"/>
      <c r="ML32" s="62"/>
      <c r="MM32" s="62"/>
      <c r="MN32" s="62"/>
      <c r="MO32" s="62"/>
      <c r="MP32" s="62"/>
      <c r="MQ32" s="62"/>
      <c r="MR32" s="62"/>
      <c r="MS32" s="62"/>
      <c r="MT32" s="62"/>
      <c r="MU32" s="62"/>
      <c r="MV32" s="62"/>
      <c r="MW32" s="62"/>
      <c r="MX32" s="62"/>
      <c r="MY32" s="62"/>
      <c r="MZ32" s="62"/>
      <c r="NA32" s="62"/>
      <c r="NB32" s="62"/>
      <c r="NC32" s="62"/>
      <c r="ND32" s="62"/>
      <c r="NE32" s="62"/>
      <c r="NF32" s="62"/>
      <c r="NG32" s="62"/>
      <c r="NH32" s="62"/>
      <c r="NI32" s="62"/>
      <c r="NJ32" s="62"/>
      <c r="NK32" s="62"/>
      <c r="NL32" s="62"/>
      <c r="NM32" s="62"/>
      <c r="NN32" s="62"/>
      <c r="NO32" s="62"/>
      <c r="NP32" s="62"/>
      <c r="NQ32" s="62"/>
      <c r="NR32" s="62"/>
      <c r="NS32" s="62"/>
      <c r="NT32" s="62"/>
      <c r="NU32" s="62"/>
      <c r="NV32" s="62"/>
      <c r="NW32" s="62"/>
      <c r="NX32" s="62"/>
      <c r="NY32" s="62"/>
      <c r="NZ32" s="62"/>
      <c r="OA32" s="62"/>
      <c r="OB32" s="62"/>
      <c r="OC32" s="62"/>
      <c r="OD32" s="62"/>
      <c r="OE32" s="62"/>
      <c r="OF32" s="62"/>
      <c r="OG32" s="62"/>
      <c r="OH32" s="62"/>
      <c r="OI32" s="62"/>
      <c r="OJ32" s="62"/>
      <c r="OK32" s="62"/>
      <c r="OL32" s="62"/>
      <c r="OM32" s="62"/>
      <c r="ON32" s="62"/>
      <c r="OO32" s="62"/>
      <c r="OP32" s="62"/>
      <c r="OQ32" s="62"/>
      <c r="OR32" s="62"/>
      <c r="OS32" s="62"/>
      <c r="OT32" s="62"/>
      <c r="OU32" s="62"/>
      <c r="OV32" s="62"/>
      <c r="OW32" s="62"/>
      <c r="OX32" s="62"/>
      <c r="OY32" s="62"/>
      <c r="OZ32" s="62"/>
      <c r="PA32" s="62"/>
      <c r="PB32" s="62"/>
      <c r="PC32" s="62"/>
      <c r="PD32" s="62"/>
      <c r="PE32" s="62"/>
      <c r="PF32" s="62"/>
      <c r="PG32" s="62"/>
      <c r="PH32" s="62"/>
      <c r="PI32" s="62"/>
      <c r="PJ32" s="62"/>
      <c r="PK32" s="62"/>
      <c r="PL32" s="62"/>
      <c r="PM32" s="62"/>
      <c r="PN32" s="62"/>
      <c r="PO32" s="62"/>
      <c r="PP32" s="62"/>
      <c r="PQ32" s="62"/>
      <c r="PR32" s="62"/>
      <c r="PS32" s="62"/>
      <c r="PT32" s="62"/>
      <c r="PU32" s="62"/>
      <c r="PV32" s="62"/>
      <c r="PW32" s="62"/>
      <c r="PX32" s="62"/>
      <c r="PY32" s="62"/>
      <c r="PZ32" s="62"/>
      <c r="QA32" s="62"/>
      <c r="QB32" s="62"/>
      <c r="QC32" s="62"/>
      <c r="QD32" s="62"/>
      <c r="QE32" s="62"/>
      <c r="QF32" s="62"/>
      <c r="QG32" s="62"/>
      <c r="QH32" s="62"/>
      <c r="QI32" s="62"/>
      <c r="QJ32" s="62"/>
      <c r="QK32" s="62"/>
      <c r="QL32" s="62"/>
      <c r="QM32" s="62"/>
      <c r="QN32" s="62"/>
      <c r="QO32" s="62"/>
      <c r="QP32" s="62"/>
      <c r="QQ32" s="62"/>
      <c r="QR32" s="62"/>
      <c r="QS32" s="62"/>
      <c r="QT32" s="62"/>
      <c r="QU32" s="62"/>
      <c r="QV32" s="62"/>
      <c r="QW32" s="62"/>
      <c r="QX32" s="62"/>
      <c r="QY32" s="62"/>
      <c r="QZ32" s="62"/>
      <c r="RA32" s="62"/>
      <c r="RB32" s="62"/>
      <c r="RC32" s="62"/>
      <c r="RD32" s="62"/>
      <c r="RE32" s="62"/>
      <c r="RF32" s="62"/>
      <c r="RG32" s="62"/>
      <c r="RH32" s="62"/>
      <c r="RI32" s="62"/>
      <c r="RJ32" s="62"/>
      <c r="RK32" s="62"/>
      <c r="RL32" s="62"/>
      <c r="RM32" s="62"/>
      <c r="RN32" s="62"/>
      <c r="RO32" s="62"/>
      <c r="RP32" s="62"/>
      <c r="RQ32" s="62"/>
      <c r="RR32" s="62"/>
      <c r="RS32" s="62"/>
      <c r="RT32" s="62"/>
      <c r="RU32" s="62"/>
      <c r="RV32" s="62"/>
      <c r="RW32" s="62"/>
      <c r="RX32" s="62"/>
      <c r="RY32" s="62"/>
      <c r="RZ32" s="62"/>
      <c r="SA32" s="62"/>
      <c r="SB32" s="62"/>
      <c r="SC32" s="62"/>
      <c r="SD32" s="62"/>
      <c r="SE32" s="62"/>
      <c r="SF32" s="62"/>
      <c r="SG32" s="62"/>
      <c r="SH32" s="62"/>
      <c r="SI32" s="62"/>
      <c r="SJ32" s="62"/>
      <c r="SK32" s="62"/>
      <c r="SL32" s="62"/>
      <c r="SM32" s="62"/>
      <c r="SN32" s="62"/>
      <c r="SO32" s="62"/>
      <c r="SP32" s="62"/>
      <c r="SQ32" s="62"/>
      <c r="SR32" s="62"/>
      <c r="SS32" s="62"/>
      <c r="ST32" s="62"/>
      <c r="SU32" s="62"/>
      <c r="SV32" s="62"/>
      <c r="SW32" s="62"/>
      <c r="SX32" s="62"/>
      <c r="SY32" s="62"/>
      <c r="SZ32" s="62"/>
      <c r="TA32" s="62"/>
      <c r="TB32" s="62"/>
      <c r="TC32" s="62"/>
      <c r="TD32" s="62"/>
      <c r="TE32" s="62"/>
      <c r="TF32" s="62"/>
      <c r="TG32" s="62"/>
      <c r="TH32" s="62"/>
      <c r="TI32" s="62"/>
      <c r="TJ32" s="62"/>
      <c r="TK32" s="62"/>
      <c r="TL32" s="62"/>
      <c r="TM32" s="62"/>
      <c r="TN32" s="62"/>
      <c r="TO32" s="62"/>
      <c r="TP32" s="62"/>
      <c r="TQ32" s="62"/>
      <c r="TR32" s="62"/>
      <c r="TS32" s="62"/>
      <c r="TT32" s="62"/>
      <c r="TU32" s="62"/>
      <c r="TV32" s="62"/>
      <c r="TW32" s="62"/>
      <c r="TX32" s="62"/>
      <c r="TY32" s="62"/>
      <c r="TZ32" s="62"/>
      <c r="UA32" s="62"/>
      <c r="UB32" s="62"/>
      <c r="UC32" s="62"/>
      <c r="UD32" s="62"/>
      <c r="UE32" s="62"/>
      <c r="UF32" s="62"/>
      <c r="UG32" s="62"/>
      <c r="UH32" s="62"/>
      <c r="UI32" s="62"/>
      <c r="UJ32" s="62"/>
      <c r="UK32" s="62"/>
      <c r="UL32" s="62"/>
      <c r="UM32" s="62"/>
      <c r="UN32" s="62"/>
      <c r="UO32" s="62"/>
      <c r="UP32" s="62"/>
      <c r="UQ32" s="62"/>
      <c r="UR32" s="62"/>
      <c r="US32" s="62"/>
      <c r="UT32" s="62"/>
      <c r="UU32" s="62"/>
      <c r="UV32" s="62"/>
      <c r="UW32" s="62"/>
      <c r="UX32" s="62"/>
      <c r="UY32" s="62"/>
      <c r="UZ32" s="62"/>
      <c r="VA32" s="62"/>
      <c r="VB32" s="62"/>
      <c r="VC32" s="62"/>
      <c r="VD32" s="62"/>
      <c r="VE32" s="62"/>
      <c r="VF32" s="62"/>
      <c r="VG32" s="62"/>
      <c r="VH32" s="62"/>
      <c r="VI32" s="62"/>
      <c r="VJ32" s="62"/>
      <c r="VK32" s="62"/>
      <c r="VL32" s="62"/>
      <c r="VM32" s="62"/>
      <c r="VN32" s="62"/>
      <c r="VO32" s="62"/>
      <c r="VP32" s="62"/>
      <c r="VQ32" s="62"/>
      <c r="VR32" s="62"/>
      <c r="VS32" s="62"/>
      <c r="VT32" s="62"/>
      <c r="VU32" s="62"/>
      <c r="VV32" s="62"/>
      <c r="VW32" s="62"/>
      <c r="VX32" s="62"/>
      <c r="VY32" s="62"/>
      <c r="VZ32" s="62"/>
      <c r="WA32" s="62"/>
      <c r="WB32" s="62"/>
      <c r="WC32" s="62"/>
      <c r="WD32" s="62"/>
      <c r="WE32" s="62"/>
      <c r="WF32" s="62"/>
      <c r="WG32" s="62"/>
      <c r="WH32" s="62"/>
      <c r="WI32" s="62"/>
      <c r="WJ32" s="62"/>
      <c r="WK32" s="62"/>
      <c r="WL32" s="62"/>
      <c r="WM32" s="62"/>
      <c r="WN32" s="62"/>
      <c r="WO32" s="62"/>
      <c r="WP32" s="62"/>
      <c r="WQ32" s="62"/>
      <c r="WR32" s="62"/>
      <c r="WS32" s="62"/>
      <c r="WT32" s="62"/>
      <c r="WU32" s="62"/>
      <c r="WV32" s="62"/>
      <c r="WW32" s="62"/>
      <c r="WX32" s="62"/>
      <c r="WY32" s="62"/>
      <c r="WZ32" s="62"/>
      <c r="XA32" s="62"/>
      <c r="XB32" s="62"/>
      <c r="XC32" s="62"/>
      <c r="XD32" s="62"/>
      <c r="XE32" s="62"/>
      <c r="XF32" s="62"/>
      <c r="XG32" s="62"/>
      <c r="XH32" s="62"/>
      <c r="XI32" s="62"/>
      <c r="XJ32" s="62"/>
      <c r="XK32" s="62"/>
      <c r="XL32" s="62"/>
      <c r="XM32" s="62"/>
      <c r="XN32" s="62"/>
      <c r="XO32" s="62"/>
      <c r="XP32" s="62"/>
      <c r="XQ32" s="62"/>
      <c r="XR32" s="62"/>
      <c r="XS32" s="62"/>
      <c r="XT32" s="62"/>
      <c r="XU32" s="62"/>
      <c r="XV32" s="62"/>
      <c r="XW32" s="62"/>
      <c r="XX32" s="62"/>
      <c r="XY32" s="62"/>
      <c r="XZ32" s="62"/>
      <c r="YA32" s="62"/>
      <c r="YB32" s="62"/>
      <c r="YC32" s="62"/>
      <c r="YD32" s="62"/>
      <c r="YE32" s="62"/>
      <c r="YF32" s="62"/>
      <c r="YG32" s="62"/>
      <c r="YH32" s="62"/>
      <c r="YI32" s="62"/>
      <c r="YJ32" s="62"/>
      <c r="YK32" s="62"/>
      <c r="YL32" s="62"/>
      <c r="YM32" s="62"/>
      <c r="YN32" s="62"/>
      <c r="YO32" s="62"/>
      <c r="YP32" s="62"/>
      <c r="YQ32" s="62"/>
      <c r="YR32" s="62"/>
      <c r="YS32" s="62"/>
      <c r="YT32" s="62"/>
      <c r="YU32" s="62"/>
      <c r="YV32" s="62"/>
      <c r="YW32" s="62"/>
      <c r="YX32" s="62"/>
      <c r="YY32" s="62"/>
      <c r="YZ32" s="62"/>
      <c r="ZA32" s="62"/>
      <c r="ZB32" s="62"/>
      <c r="ZC32" s="62"/>
      <c r="ZD32" s="62"/>
      <c r="ZE32" s="62"/>
      <c r="ZF32" s="62"/>
      <c r="ZG32" s="62"/>
      <c r="ZH32" s="62"/>
      <c r="ZI32" s="62"/>
      <c r="ZJ32" s="62"/>
      <c r="ZK32" s="62"/>
      <c r="ZL32" s="62"/>
      <c r="ZM32" s="62"/>
      <c r="ZN32" s="62"/>
      <c r="ZO32" s="62"/>
      <c r="ZP32" s="62"/>
      <c r="ZQ32" s="62"/>
      <c r="ZR32" s="62"/>
      <c r="ZS32" s="62"/>
      <c r="ZT32" s="62"/>
      <c r="ZU32" s="62"/>
      <c r="ZV32" s="62"/>
      <c r="ZW32" s="62"/>
      <c r="ZX32" s="62"/>
      <c r="ZY32" s="62"/>
      <c r="ZZ32" s="62"/>
      <c r="AAA32" s="62"/>
      <c r="AAB32" s="62"/>
      <c r="AAC32" s="62"/>
      <c r="AAD32" s="62"/>
      <c r="AAE32" s="62"/>
      <c r="AAF32" s="62"/>
      <c r="AAG32" s="62"/>
      <c r="AAH32" s="62"/>
      <c r="AAI32" s="62"/>
      <c r="AAJ32" s="62"/>
      <c r="AAK32" s="62"/>
      <c r="AAL32" s="62"/>
      <c r="AAM32" s="62"/>
      <c r="AAN32" s="62"/>
      <c r="AAO32" s="62"/>
      <c r="AAP32" s="62"/>
      <c r="AAQ32" s="62"/>
      <c r="AAR32" s="62"/>
      <c r="AAS32" s="62"/>
      <c r="AAT32" s="62"/>
      <c r="AAU32" s="62"/>
      <c r="AAV32" s="62"/>
      <c r="AAW32" s="62"/>
      <c r="AAX32" s="62"/>
      <c r="AAY32" s="62"/>
      <c r="AAZ32" s="62"/>
      <c r="ABA32" s="62"/>
      <c r="ABB32" s="62"/>
      <c r="ABC32" s="62"/>
      <c r="ABD32" s="62"/>
      <c r="ABE32" s="62"/>
      <c r="ABF32" s="62"/>
      <c r="ABG32" s="62"/>
      <c r="ABH32" s="62"/>
      <c r="ABI32" s="62"/>
      <c r="ABJ32" s="62"/>
      <c r="ABK32" s="62"/>
      <c r="ABL32" s="62"/>
      <c r="ABM32" s="62"/>
      <c r="ABN32" s="62"/>
      <c r="ABO32" s="62"/>
      <c r="ABP32" s="62"/>
      <c r="ABQ32" s="62"/>
      <c r="ABR32" s="62"/>
      <c r="ABS32" s="62"/>
      <c r="ABT32" s="62"/>
      <c r="ABU32" s="62"/>
      <c r="ABV32" s="62"/>
      <c r="ABW32" s="62"/>
      <c r="ABX32" s="62"/>
      <c r="ABY32" s="62"/>
      <c r="ABZ32" s="62"/>
      <c r="ACA32" s="62"/>
      <c r="ACB32" s="62"/>
      <c r="ACC32" s="62"/>
      <c r="ACD32" s="62"/>
      <c r="ACE32" s="62"/>
      <c r="ACF32" s="62"/>
      <c r="ACG32" s="62"/>
      <c r="ACH32" s="62"/>
      <c r="ACI32" s="62"/>
      <c r="ACJ32" s="62"/>
      <c r="ACK32" s="62"/>
      <c r="ACL32" s="62"/>
      <c r="ACM32" s="62"/>
      <c r="ACN32" s="62"/>
      <c r="ACO32" s="62"/>
      <c r="ACP32" s="62"/>
      <c r="ACQ32" s="62"/>
      <c r="ACR32" s="62"/>
      <c r="ACS32" s="62"/>
      <c r="ACT32" s="62"/>
      <c r="ACU32" s="62"/>
      <c r="ACV32" s="62"/>
      <c r="ACW32" s="62"/>
      <c r="ACX32" s="62"/>
      <c r="ACY32" s="62"/>
      <c r="ACZ32" s="62"/>
      <c r="ADA32" s="62"/>
      <c r="ADB32" s="62"/>
      <c r="ADC32" s="62"/>
      <c r="ADD32" s="62"/>
      <c r="ADE32" s="62"/>
      <c r="ADF32" s="62"/>
      <c r="ADG32" s="62"/>
      <c r="ADH32" s="62"/>
      <c r="ADI32" s="62"/>
      <c r="ADJ32" s="62"/>
      <c r="ADK32" s="62"/>
      <c r="ADL32" s="62"/>
      <c r="ADM32" s="62"/>
      <c r="ADN32" s="62"/>
      <c r="ADO32" s="62"/>
      <c r="ADP32" s="62"/>
      <c r="ADQ32" s="62"/>
      <c r="ADR32" s="62"/>
      <c r="ADS32" s="62"/>
      <c r="ADT32" s="62"/>
      <c r="ADU32" s="62"/>
      <c r="ADV32" s="62"/>
      <c r="ADW32" s="62"/>
      <c r="ADX32" s="62"/>
      <c r="ADY32" s="62"/>
      <c r="ADZ32" s="62"/>
      <c r="AEA32" s="62"/>
      <c r="AEB32" s="62"/>
      <c r="AEC32" s="62"/>
      <c r="AED32" s="62"/>
      <c r="AEE32" s="62"/>
      <c r="AEF32" s="62"/>
      <c r="AEG32" s="62"/>
      <c r="AEH32" s="62"/>
      <c r="AEI32" s="62"/>
      <c r="AEJ32" s="62"/>
      <c r="AEK32" s="62"/>
      <c r="AEL32" s="62"/>
      <c r="AEM32" s="62"/>
      <c r="AEN32" s="62"/>
      <c r="AEO32" s="62"/>
      <c r="AEP32" s="62"/>
      <c r="AEQ32" s="62"/>
      <c r="AER32" s="62"/>
      <c r="AES32" s="62"/>
      <c r="AET32" s="62"/>
      <c r="AEU32" s="62"/>
      <c r="AEV32" s="62"/>
      <c r="AEW32" s="62"/>
      <c r="AEX32" s="62"/>
      <c r="AEY32" s="62"/>
      <c r="AEZ32" s="62"/>
      <c r="AFA32" s="62"/>
      <c r="AFB32" s="62"/>
      <c r="AFC32" s="62"/>
      <c r="AFD32" s="62"/>
      <c r="AFE32" s="62"/>
      <c r="AFF32" s="62"/>
      <c r="AFG32" s="62"/>
      <c r="AFH32" s="62"/>
      <c r="AFI32" s="62"/>
      <c r="AFJ32" s="62"/>
      <c r="AFK32" s="62"/>
      <c r="AFL32" s="62"/>
      <c r="AFM32" s="62"/>
      <c r="AFN32" s="62"/>
      <c r="AFO32" s="62"/>
      <c r="AFP32" s="62"/>
      <c r="AFQ32" s="62"/>
      <c r="AFR32" s="62"/>
      <c r="AFS32" s="62"/>
      <c r="AFT32" s="62"/>
      <c r="AFU32" s="62"/>
      <c r="AFV32" s="62"/>
      <c r="AFW32" s="62"/>
      <c r="AFX32" s="62"/>
      <c r="AFY32" s="62"/>
      <c r="AFZ32" s="62"/>
      <c r="AGA32" s="62"/>
      <c r="AGB32" s="62"/>
      <c r="AGC32" s="62"/>
      <c r="AGD32" s="62"/>
      <c r="AGE32" s="62"/>
      <c r="AGF32" s="62"/>
      <c r="AGG32" s="62"/>
      <c r="AGH32" s="62"/>
      <c r="AGI32" s="62"/>
      <c r="AGJ32" s="62"/>
      <c r="AGK32" s="62"/>
      <c r="AGL32" s="62"/>
      <c r="AGM32" s="62"/>
      <c r="AGN32" s="62"/>
      <c r="AGO32" s="62"/>
      <c r="AGP32" s="62"/>
      <c r="AGQ32" s="62"/>
      <c r="AGR32" s="62"/>
      <c r="AGS32" s="62"/>
      <c r="AGT32" s="62"/>
      <c r="AGU32" s="62"/>
      <c r="AGV32" s="62"/>
      <c r="AGW32" s="62"/>
      <c r="AGX32" s="62"/>
      <c r="AGY32" s="62"/>
      <c r="AGZ32" s="62"/>
      <c r="AHA32" s="62"/>
      <c r="AHB32" s="62"/>
      <c r="AHC32" s="62"/>
      <c r="AHD32" s="62"/>
      <c r="AHE32" s="62"/>
      <c r="AHF32" s="62"/>
      <c r="AHG32" s="62"/>
      <c r="AHH32" s="62"/>
      <c r="AHI32" s="62"/>
      <c r="AHJ32" s="62"/>
      <c r="AHK32" s="62"/>
      <c r="AHL32" s="62"/>
      <c r="AHM32" s="62"/>
      <c r="AHN32" s="62"/>
      <c r="AHO32" s="62"/>
      <c r="AHP32" s="62"/>
      <c r="AHQ32" s="62"/>
      <c r="AHR32" s="62"/>
      <c r="AHS32" s="62"/>
      <c r="AHT32" s="62"/>
      <c r="AHU32" s="62"/>
      <c r="AHV32" s="62"/>
      <c r="AHW32" s="62"/>
      <c r="AHX32" s="62"/>
      <c r="AHY32" s="62"/>
      <c r="AHZ32" s="62"/>
      <c r="AIA32" s="62"/>
      <c r="AIB32" s="62"/>
      <c r="AIC32" s="62"/>
      <c r="AID32" s="62"/>
      <c r="AIE32" s="62"/>
      <c r="AIF32" s="62"/>
      <c r="AIG32" s="62"/>
      <c r="AIH32" s="62"/>
      <c r="AII32" s="62"/>
      <c r="AIJ32" s="62"/>
      <c r="AIK32" s="62"/>
      <c r="AIL32" s="62"/>
      <c r="AIM32" s="62"/>
      <c r="AIN32" s="62"/>
      <c r="AIO32" s="62"/>
      <c r="AIP32" s="62"/>
      <c r="AIQ32" s="62"/>
      <c r="AIR32" s="62"/>
      <c r="AIS32" s="62"/>
      <c r="AIT32" s="62"/>
      <c r="AIU32" s="62"/>
      <c r="AIV32" s="62"/>
      <c r="AIW32" s="62"/>
      <c r="AIX32" s="62"/>
      <c r="AIY32" s="62"/>
      <c r="AIZ32" s="62"/>
      <c r="AJA32" s="62"/>
      <c r="AJB32" s="62"/>
      <c r="AJC32" s="62"/>
      <c r="AJD32" s="62"/>
      <c r="AJE32" s="62"/>
      <c r="AJF32" s="62"/>
      <c r="AJG32" s="62"/>
      <c r="AJH32" s="62"/>
      <c r="AJI32" s="62"/>
      <c r="AJJ32" s="62"/>
      <c r="AJK32" s="62"/>
      <c r="AJL32" s="62"/>
      <c r="AJM32" s="62"/>
      <c r="AJN32" s="62"/>
      <c r="AJO32" s="62"/>
      <c r="AJP32" s="62"/>
      <c r="AJQ32" s="62"/>
      <c r="AJR32" s="62"/>
      <c r="AJS32" s="62"/>
      <c r="AJT32" s="62"/>
      <c r="AJU32" s="62"/>
      <c r="AJV32" s="62"/>
      <c r="AJW32" s="62"/>
      <c r="AJX32" s="62"/>
      <c r="AJY32" s="62"/>
      <c r="AJZ32" s="62"/>
      <c r="AKA32" s="62"/>
      <c r="AKB32" s="62"/>
      <c r="AKC32" s="62"/>
      <c r="AKD32" s="62"/>
      <c r="AKE32" s="62"/>
      <c r="AKF32" s="62"/>
      <c r="AKG32" s="62"/>
      <c r="AKH32" s="62"/>
      <c r="AKI32" s="62"/>
      <c r="AKJ32" s="62"/>
      <c r="AKK32" s="62"/>
      <c r="AKL32" s="62"/>
      <c r="AKM32" s="62"/>
      <c r="AKN32" s="62"/>
      <c r="AKO32" s="62"/>
      <c r="AKP32" s="62"/>
      <c r="AKQ32" s="62"/>
      <c r="AKR32" s="62"/>
      <c r="AKS32" s="62"/>
      <c r="AKT32" s="62"/>
      <c r="AKU32" s="62"/>
      <c r="AKV32" s="62"/>
      <c r="AKW32" s="62"/>
      <c r="AKX32" s="62"/>
      <c r="AKY32" s="62"/>
      <c r="AKZ32" s="62"/>
      <c r="ALA32" s="62"/>
      <c r="ALB32" s="62"/>
      <c r="ALC32" s="62"/>
      <c r="ALD32" s="62"/>
      <c r="ALE32" s="62"/>
      <c r="ALF32" s="62"/>
      <c r="ALG32" s="62"/>
      <c r="ALH32" s="62"/>
      <c r="ALI32" s="62"/>
      <c r="ALJ32" s="62"/>
      <c r="ALK32" s="62"/>
      <c r="ALL32" s="62"/>
      <c r="ALM32" s="62"/>
      <c r="ALN32" s="62"/>
      <c r="ALO32" s="62"/>
      <c r="ALP32" s="62"/>
      <c r="ALQ32" s="62"/>
      <c r="ALR32" s="62"/>
      <c r="ALS32" s="62"/>
      <c r="ALT32" s="62"/>
      <c r="ALU32" s="62"/>
      <c r="ALV32" s="62"/>
      <c r="ALW32" s="62"/>
      <c r="ALX32" s="62"/>
      <c r="ALY32" s="62"/>
      <c r="ALZ32" s="62"/>
      <c r="AMA32" s="62"/>
      <c r="AMB32" s="62"/>
      <c r="AMC32" s="62"/>
      <c r="AMD32" s="62"/>
      <c r="AME32" s="62"/>
      <c r="AMF32" s="62"/>
      <c r="AMG32" s="62"/>
      <c r="AMH32" s="62"/>
      <c r="AMI32" s="62"/>
      <c r="AMJ32" s="62"/>
      <c r="AMK32" s="62"/>
      <c r="AML32" s="62"/>
      <c r="AMM32" s="62"/>
      <c r="AMN32" s="62"/>
      <c r="AMO32" s="62"/>
      <c r="AMP32" s="62"/>
      <c r="AMQ32" s="62"/>
      <c r="AMR32" s="62"/>
      <c r="AMS32" s="62"/>
      <c r="AMT32" s="62"/>
      <c r="AMU32" s="62"/>
      <c r="AMV32" s="62"/>
      <c r="AMW32" s="62"/>
      <c r="AMX32" s="62"/>
      <c r="AMY32" s="62"/>
      <c r="AMZ32" s="62"/>
      <c r="ANA32" s="62"/>
      <c r="ANB32" s="62"/>
      <c r="ANC32" s="62"/>
      <c r="AND32" s="62"/>
      <c r="ANE32" s="62"/>
      <c r="ANF32" s="62"/>
      <c r="ANG32" s="62"/>
      <c r="ANH32" s="62"/>
      <c r="ANI32" s="62"/>
      <c r="ANJ32" s="62"/>
      <c r="ANK32" s="62"/>
      <c r="ANL32" s="62"/>
      <c r="ANM32" s="62"/>
      <c r="ANN32" s="62"/>
      <c r="ANO32" s="62"/>
      <c r="ANP32" s="62"/>
      <c r="ANQ32" s="62"/>
      <c r="ANR32" s="62"/>
      <c r="ANS32" s="62"/>
      <c r="ANT32" s="62"/>
      <c r="ANU32" s="62"/>
      <c r="ANV32" s="62"/>
      <c r="ANW32" s="62"/>
      <c r="ANX32" s="62"/>
      <c r="ANY32" s="62"/>
      <c r="ANZ32" s="62"/>
      <c r="AOA32" s="62"/>
      <c r="AOB32" s="62"/>
      <c r="AOC32" s="62"/>
      <c r="AOD32" s="62"/>
      <c r="AOE32" s="62"/>
      <c r="AOF32" s="62"/>
      <c r="AOG32" s="62"/>
      <c r="AOH32" s="62"/>
      <c r="AOI32" s="62"/>
      <c r="AOJ32" s="62"/>
      <c r="AOK32" s="62"/>
      <c r="AOL32" s="62"/>
      <c r="AOM32" s="62"/>
      <c r="AON32" s="62"/>
      <c r="AOO32" s="62"/>
      <c r="AOP32" s="62"/>
      <c r="AOQ32" s="62"/>
      <c r="AOR32" s="62"/>
      <c r="AOS32" s="62"/>
      <c r="AOT32" s="62"/>
      <c r="AOU32" s="62"/>
      <c r="AOV32" s="62"/>
      <c r="AOW32" s="62"/>
      <c r="AOX32" s="62"/>
      <c r="AOY32" s="62"/>
      <c r="AOZ32" s="62"/>
      <c r="APA32" s="62"/>
      <c r="APB32" s="62"/>
      <c r="APC32" s="62"/>
      <c r="APD32" s="62"/>
      <c r="APE32" s="62"/>
      <c r="APF32" s="62"/>
      <c r="APG32" s="62"/>
      <c r="APH32" s="62"/>
      <c r="API32" s="62"/>
      <c r="APJ32" s="62"/>
      <c r="APK32" s="62"/>
      <c r="APL32" s="62"/>
      <c r="APM32" s="62"/>
      <c r="APN32" s="62"/>
      <c r="APO32" s="62"/>
      <c r="APP32" s="62"/>
      <c r="APQ32" s="62"/>
      <c r="APR32" s="62"/>
      <c r="APS32" s="62"/>
      <c r="APT32" s="62"/>
      <c r="APU32" s="62"/>
      <c r="APV32" s="62"/>
      <c r="APW32" s="62"/>
      <c r="APX32" s="62"/>
      <c r="APY32" s="62"/>
      <c r="APZ32" s="62"/>
      <c r="AQA32" s="62"/>
      <c r="AQB32" s="62"/>
      <c r="AQC32" s="62"/>
      <c r="AQD32" s="62"/>
      <c r="AQE32" s="62"/>
      <c r="AQF32" s="62"/>
      <c r="AQG32" s="62"/>
      <c r="AQH32" s="62"/>
      <c r="AQI32" s="62"/>
      <c r="AQJ32" s="62"/>
      <c r="AQK32" s="62"/>
      <c r="AQL32" s="62"/>
      <c r="AQM32" s="62"/>
      <c r="AQN32" s="62"/>
      <c r="AQO32" s="62"/>
      <c r="AQP32" s="62"/>
      <c r="AQQ32" s="62"/>
      <c r="AQR32" s="62"/>
      <c r="AQS32" s="62"/>
      <c r="AQT32" s="62"/>
      <c r="AQU32" s="62"/>
      <c r="AQV32" s="62"/>
      <c r="AQW32" s="62"/>
      <c r="AQX32" s="62"/>
      <c r="AQY32" s="62"/>
      <c r="AQZ32" s="62"/>
      <c r="ARA32" s="62"/>
      <c r="ARB32" s="62"/>
      <c r="ARC32" s="62"/>
      <c r="ARD32" s="62"/>
      <c r="ARE32" s="62"/>
      <c r="ARF32" s="62"/>
      <c r="ARG32" s="62"/>
      <c r="ARH32" s="62"/>
      <c r="ARI32" s="62"/>
      <c r="ARJ32" s="62"/>
      <c r="ARK32" s="62"/>
      <c r="ARL32" s="62"/>
      <c r="ARM32" s="62"/>
      <c r="ARN32" s="62"/>
      <c r="ARO32" s="62"/>
      <c r="ARP32" s="62"/>
      <c r="ARQ32" s="62"/>
      <c r="ARR32" s="62"/>
      <c r="ARS32" s="62"/>
      <c r="ART32" s="62"/>
      <c r="ARU32" s="62"/>
      <c r="ARV32" s="62"/>
      <c r="ARW32" s="62"/>
      <c r="ARX32" s="62"/>
      <c r="ARY32" s="62"/>
      <c r="ARZ32" s="62"/>
      <c r="ASA32" s="62"/>
      <c r="ASB32" s="62"/>
      <c r="ASC32" s="62"/>
      <c r="ASD32" s="62"/>
      <c r="ASE32" s="62"/>
      <c r="ASF32" s="62"/>
      <c r="ASG32" s="62"/>
      <c r="ASH32" s="62"/>
      <c r="ASI32" s="62"/>
      <c r="ASJ32" s="62"/>
      <c r="ASK32" s="62"/>
      <c r="ASL32" s="62"/>
      <c r="ASM32" s="62"/>
      <c r="ASN32" s="62"/>
      <c r="ASO32" s="62"/>
      <c r="ASP32" s="62"/>
      <c r="ASQ32" s="62"/>
      <c r="ASR32" s="62"/>
      <c r="ASS32" s="62"/>
      <c r="AST32" s="62"/>
      <c r="ASU32" s="62"/>
      <c r="ASV32" s="62"/>
      <c r="ASW32" s="62"/>
      <c r="ASX32" s="62"/>
      <c r="ASY32" s="62"/>
      <c r="ASZ32" s="62"/>
      <c r="ATA32" s="62"/>
      <c r="ATB32" s="62"/>
      <c r="ATC32" s="62"/>
      <c r="ATD32" s="62"/>
      <c r="ATE32" s="62"/>
      <c r="ATF32" s="62"/>
      <c r="ATG32" s="62"/>
      <c r="ATH32" s="62"/>
      <c r="ATI32" s="62"/>
      <c r="ATJ32" s="62"/>
      <c r="ATK32" s="62"/>
      <c r="ATL32" s="62"/>
      <c r="ATM32" s="62"/>
      <c r="ATN32" s="62"/>
      <c r="ATO32" s="62"/>
      <c r="ATP32" s="62"/>
      <c r="ATQ32" s="62"/>
      <c r="ATR32" s="62"/>
      <c r="ATS32" s="62"/>
      <c r="ATT32" s="62"/>
      <c r="ATU32" s="62"/>
      <c r="ATV32" s="62"/>
      <c r="ATW32" s="62"/>
      <c r="ATX32" s="62"/>
      <c r="ATY32" s="62"/>
      <c r="ATZ32" s="62"/>
      <c r="AUA32" s="62"/>
      <c r="AUB32" s="62"/>
      <c r="AUC32" s="62"/>
      <c r="AUD32" s="62"/>
      <c r="AUE32" s="62"/>
      <c r="AUF32" s="62"/>
      <c r="AUG32" s="62"/>
      <c r="AUH32" s="62"/>
      <c r="AUI32" s="62"/>
      <c r="AUJ32" s="62"/>
      <c r="AUK32" s="62"/>
      <c r="AUL32" s="62"/>
      <c r="AUM32" s="62"/>
      <c r="AUN32" s="62"/>
      <c r="AUO32" s="62"/>
      <c r="AUP32" s="62"/>
      <c r="AUQ32" s="62"/>
      <c r="AUR32" s="62"/>
      <c r="AUS32" s="62"/>
      <c r="AUT32" s="62"/>
      <c r="AUU32" s="62"/>
      <c r="AUV32" s="62"/>
      <c r="AUW32" s="62"/>
      <c r="AUX32" s="62"/>
      <c r="AUY32" s="62"/>
      <c r="AUZ32" s="62"/>
      <c r="AVA32" s="62"/>
      <c r="AVB32" s="62"/>
      <c r="AVC32" s="62"/>
      <c r="AVD32" s="62"/>
      <c r="AVE32" s="62"/>
      <c r="AVF32" s="62"/>
      <c r="AVG32" s="62"/>
      <c r="AVH32" s="62"/>
      <c r="AVI32" s="62"/>
      <c r="AVJ32" s="62"/>
      <c r="AVK32" s="62"/>
      <c r="AVL32" s="62"/>
      <c r="AVM32" s="62"/>
      <c r="AVN32" s="62"/>
      <c r="AVO32" s="62"/>
      <c r="AVP32" s="62"/>
      <c r="AVQ32" s="62"/>
      <c r="AVR32" s="62"/>
      <c r="AVS32" s="62"/>
      <c r="AVT32" s="62"/>
      <c r="AVU32" s="62"/>
      <c r="AVV32" s="62"/>
      <c r="AVW32" s="62"/>
      <c r="AVX32" s="62"/>
      <c r="AVY32" s="62"/>
      <c r="AVZ32" s="62"/>
      <c r="AWA32" s="62"/>
      <c r="AWB32" s="62"/>
      <c r="AWC32" s="62"/>
      <c r="AWD32" s="62"/>
      <c r="AWE32" s="62"/>
      <c r="AWF32" s="62"/>
      <c r="AWG32" s="62"/>
      <c r="AWH32" s="62"/>
      <c r="AWI32" s="62"/>
      <c r="AWJ32" s="62"/>
      <c r="AWK32" s="62"/>
      <c r="AWL32" s="62"/>
      <c r="AWM32" s="62"/>
      <c r="AWN32" s="62"/>
      <c r="AWO32" s="62"/>
      <c r="AWP32" s="62"/>
      <c r="AWQ32" s="62"/>
      <c r="AWR32" s="62"/>
      <c r="AWS32" s="62"/>
      <c r="AWT32" s="62"/>
      <c r="AWU32" s="62"/>
      <c r="AWV32" s="62"/>
      <c r="AWW32" s="62"/>
      <c r="AWX32" s="62"/>
      <c r="AWY32" s="62"/>
      <c r="AWZ32" s="62"/>
      <c r="AXA32" s="62"/>
      <c r="AXB32" s="62"/>
      <c r="AXC32" s="62"/>
      <c r="AXD32" s="62"/>
      <c r="AXE32" s="62"/>
      <c r="AXF32" s="62"/>
      <c r="AXG32" s="62"/>
      <c r="AXH32" s="62"/>
      <c r="AXI32" s="62"/>
      <c r="AXJ32" s="62"/>
      <c r="AXK32" s="62"/>
      <c r="AXL32" s="62"/>
      <c r="AXM32" s="62"/>
      <c r="AXN32" s="62"/>
      <c r="AXO32" s="62"/>
      <c r="AXP32" s="62"/>
      <c r="AXQ32" s="62"/>
      <c r="AXR32" s="62"/>
      <c r="AXS32" s="62"/>
      <c r="AXT32" s="62"/>
      <c r="AXU32" s="62"/>
      <c r="AXV32" s="62"/>
      <c r="AXW32" s="62"/>
      <c r="AXX32" s="62"/>
      <c r="AXY32" s="62"/>
      <c r="AXZ32" s="62"/>
      <c r="AYA32" s="62"/>
      <c r="AYB32" s="62"/>
      <c r="AYC32" s="62"/>
      <c r="AYD32" s="62"/>
      <c r="AYE32" s="62"/>
      <c r="AYF32" s="62"/>
      <c r="AYG32" s="62"/>
      <c r="AYH32" s="62"/>
      <c r="AYI32" s="62"/>
      <c r="AYJ32" s="62"/>
      <c r="AYK32" s="62"/>
      <c r="AYL32" s="62"/>
      <c r="AYM32" s="62"/>
      <c r="AYN32" s="62"/>
      <c r="AYO32" s="62"/>
      <c r="AYP32" s="62"/>
      <c r="AYQ32" s="62"/>
      <c r="AYR32" s="62"/>
      <c r="AYS32" s="62"/>
      <c r="AYT32" s="62"/>
      <c r="AYU32" s="62"/>
      <c r="AYV32" s="62"/>
      <c r="AYW32" s="62"/>
      <c r="AYX32" s="62"/>
      <c r="AYY32" s="62"/>
      <c r="AYZ32" s="62"/>
      <c r="AZA32" s="62"/>
      <c r="AZB32" s="62"/>
      <c r="AZC32" s="62"/>
      <c r="AZD32" s="62"/>
      <c r="AZE32" s="62"/>
      <c r="AZF32" s="62"/>
      <c r="AZG32" s="62"/>
      <c r="AZH32" s="62"/>
      <c r="AZI32" s="62"/>
      <c r="AZJ32" s="62"/>
      <c r="AZK32" s="62"/>
      <c r="AZL32" s="62"/>
      <c r="AZM32" s="62"/>
      <c r="AZN32" s="62"/>
      <c r="AZO32" s="62"/>
      <c r="AZP32" s="62"/>
      <c r="AZQ32" s="62"/>
      <c r="AZR32" s="62"/>
      <c r="AZS32" s="62"/>
      <c r="AZT32" s="62"/>
      <c r="AZU32" s="62"/>
      <c r="AZV32" s="62"/>
      <c r="AZW32" s="62"/>
      <c r="AZX32" s="62"/>
      <c r="AZY32" s="62"/>
      <c r="AZZ32" s="62"/>
      <c r="BAA32" s="62"/>
      <c r="BAB32" s="62"/>
      <c r="BAC32" s="62"/>
      <c r="BAD32" s="62"/>
      <c r="BAE32" s="62"/>
      <c r="BAF32" s="62"/>
      <c r="BAG32" s="62"/>
      <c r="BAH32" s="62"/>
      <c r="BAI32" s="62"/>
      <c r="BAJ32" s="62"/>
      <c r="BAK32" s="62"/>
      <c r="BAL32" s="62"/>
      <c r="BAM32" s="62"/>
      <c r="BAN32" s="62"/>
      <c r="BAO32" s="62"/>
      <c r="BAP32" s="62"/>
      <c r="BAQ32" s="62"/>
      <c r="BAR32" s="62"/>
      <c r="BAS32" s="62"/>
      <c r="BAT32" s="62"/>
      <c r="BAU32" s="62"/>
      <c r="BAV32" s="62"/>
      <c r="BAW32" s="62"/>
      <c r="BAX32" s="62"/>
      <c r="BAY32" s="62"/>
      <c r="BAZ32" s="62"/>
      <c r="BBA32" s="62"/>
      <c r="BBB32" s="62"/>
      <c r="BBC32" s="62"/>
      <c r="BBD32" s="62"/>
      <c r="BBE32" s="62"/>
      <c r="BBF32" s="62"/>
      <c r="BBG32" s="62"/>
      <c r="BBH32" s="62"/>
      <c r="BBI32" s="62"/>
      <c r="BBJ32" s="62"/>
      <c r="BBK32" s="62"/>
      <c r="BBL32" s="62"/>
      <c r="BBM32" s="62"/>
      <c r="BBN32" s="62"/>
      <c r="BBO32" s="62"/>
      <c r="BBP32" s="62"/>
      <c r="BBQ32" s="62"/>
      <c r="BBR32" s="62"/>
      <c r="BBS32" s="62"/>
      <c r="BBT32" s="62"/>
      <c r="BBU32" s="62"/>
      <c r="BBV32" s="62"/>
      <c r="BBW32" s="62"/>
      <c r="BBX32" s="62"/>
      <c r="BBY32" s="62"/>
      <c r="BBZ32" s="62"/>
      <c r="BCA32" s="62"/>
      <c r="BCB32" s="62"/>
      <c r="BCC32" s="62"/>
      <c r="BCD32" s="62"/>
      <c r="BCE32" s="62"/>
      <c r="BCF32" s="62"/>
      <c r="BCG32" s="62"/>
      <c r="BCH32" s="62"/>
      <c r="BCI32" s="62"/>
      <c r="BCJ32" s="62"/>
      <c r="BCK32" s="62"/>
      <c r="BCL32" s="62"/>
      <c r="BCM32" s="62"/>
      <c r="BCN32" s="62"/>
      <c r="BCO32" s="62"/>
      <c r="BCP32" s="62"/>
      <c r="BCQ32" s="62"/>
      <c r="BCR32" s="62"/>
      <c r="BCS32" s="62"/>
      <c r="BCT32" s="62"/>
      <c r="BCU32" s="62"/>
      <c r="BCV32" s="62"/>
      <c r="BCW32" s="62"/>
      <c r="BCX32" s="62"/>
      <c r="BCY32" s="62"/>
      <c r="BCZ32" s="62"/>
      <c r="BDA32" s="62"/>
      <c r="BDB32" s="62"/>
      <c r="BDC32" s="62"/>
      <c r="BDD32" s="62"/>
      <c r="BDE32" s="62"/>
      <c r="BDF32" s="62"/>
      <c r="BDG32" s="62"/>
      <c r="BDH32" s="62"/>
      <c r="BDI32" s="62"/>
      <c r="BDJ32" s="62"/>
      <c r="BDK32" s="62"/>
      <c r="BDL32" s="62"/>
      <c r="BDM32" s="62"/>
      <c r="BDN32" s="62"/>
      <c r="BDO32" s="62"/>
      <c r="BDP32" s="62"/>
      <c r="BDQ32" s="62"/>
      <c r="BDR32" s="62"/>
      <c r="BDS32" s="62"/>
      <c r="BDT32" s="62"/>
      <c r="BDU32" s="62"/>
      <c r="BDV32" s="62"/>
      <c r="BDW32" s="62"/>
      <c r="BDX32" s="62"/>
      <c r="BDY32" s="62"/>
      <c r="BDZ32" s="62"/>
      <c r="BEA32" s="62"/>
      <c r="BEB32" s="62"/>
      <c r="BEC32" s="62"/>
      <c r="BED32" s="62"/>
      <c r="BEE32" s="62"/>
      <c r="BEF32" s="62"/>
      <c r="BEG32" s="62"/>
      <c r="BEH32" s="62"/>
      <c r="BEI32" s="62"/>
      <c r="BEJ32" s="62"/>
      <c r="BEK32" s="62"/>
      <c r="BEL32" s="62"/>
      <c r="BEM32" s="62"/>
      <c r="BEN32" s="62"/>
      <c r="BEO32" s="62"/>
      <c r="BEP32" s="62"/>
      <c r="BEQ32" s="62"/>
      <c r="BER32" s="62"/>
      <c r="BES32" s="62"/>
      <c r="BET32" s="62"/>
      <c r="BEU32" s="62"/>
      <c r="BEV32" s="62"/>
      <c r="BEW32" s="62"/>
      <c r="BEX32" s="62"/>
      <c r="BEY32" s="62"/>
      <c r="BEZ32" s="62"/>
      <c r="BFA32" s="62"/>
      <c r="BFB32" s="62"/>
      <c r="BFC32" s="62"/>
      <c r="BFD32" s="62"/>
      <c r="BFE32" s="62"/>
      <c r="BFF32" s="62"/>
      <c r="BFG32" s="62"/>
      <c r="BFH32" s="62"/>
      <c r="BFI32" s="62"/>
      <c r="BFJ32" s="62"/>
      <c r="BFK32" s="62"/>
      <c r="BFL32" s="62"/>
      <c r="BFM32" s="62"/>
      <c r="BFN32" s="62"/>
      <c r="BFO32" s="62"/>
      <c r="BFP32" s="62"/>
      <c r="BFQ32" s="62"/>
      <c r="BFR32" s="62"/>
      <c r="BFS32" s="62"/>
      <c r="BFT32" s="62"/>
      <c r="BFU32" s="62"/>
      <c r="BFV32" s="62"/>
      <c r="BFW32" s="62"/>
      <c r="BFX32" s="62"/>
      <c r="BFY32" s="62"/>
      <c r="BFZ32" s="62"/>
      <c r="BGA32" s="62"/>
      <c r="BGB32" s="62"/>
      <c r="BGC32" s="62"/>
      <c r="BGD32" s="62"/>
      <c r="BGE32" s="62"/>
      <c r="BGF32" s="62"/>
      <c r="BGG32" s="62"/>
      <c r="BGH32" s="62"/>
      <c r="BGI32" s="62"/>
      <c r="BGJ32" s="62"/>
      <c r="BGK32" s="62"/>
      <c r="BGL32" s="62"/>
      <c r="BGM32" s="62"/>
      <c r="BGN32" s="62"/>
      <c r="BGO32" s="62"/>
      <c r="BGP32" s="62"/>
      <c r="BGQ32" s="62"/>
      <c r="BGR32" s="62"/>
      <c r="BGS32" s="62"/>
      <c r="BGT32" s="62"/>
      <c r="BGU32" s="62"/>
      <c r="BGV32" s="62"/>
      <c r="BGW32" s="62"/>
      <c r="BGX32" s="62"/>
      <c r="BGY32" s="62"/>
      <c r="BGZ32" s="62"/>
      <c r="BHA32" s="62"/>
      <c r="BHB32" s="62"/>
      <c r="BHC32" s="62"/>
      <c r="BHD32" s="62"/>
      <c r="BHE32" s="62"/>
      <c r="BHF32" s="62"/>
      <c r="BHG32" s="62"/>
      <c r="BHH32" s="62"/>
      <c r="BHI32" s="62"/>
      <c r="BHJ32" s="62"/>
      <c r="BHK32" s="62"/>
      <c r="BHL32" s="62"/>
      <c r="BHM32" s="62"/>
      <c r="BHN32" s="62"/>
      <c r="BHO32" s="62"/>
      <c r="BHP32" s="62"/>
      <c r="BHQ32" s="62"/>
      <c r="BHR32" s="62"/>
      <c r="BHS32" s="62"/>
      <c r="BHT32" s="62"/>
      <c r="BHU32" s="62"/>
      <c r="BHV32" s="62"/>
      <c r="BHW32" s="62"/>
      <c r="BHX32" s="62"/>
      <c r="BHY32" s="62"/>
      <c r="BHZ32" s="62"/>
      <c r="BIA32" s="62"/>
      <c r="BIB32" s="62"/>
      <c r="BIC32" s="62"/>
      <c r="BID32" s="62"/>
      <c r="BIE32" s="62"/>
      <c r="BIF32" s="62"/>
      <c r="BIG32" s="62"/>
      <c r="BIH32" s="62"/>
      <c r="BII32" s="62"/>
      <c r="BIJ32" s="62"/>
      <c r="BIK32" s="62"/>
      <c r="BIL32" s="62"/>
      <c r="BIM32" s="62"/>
      <c r="BIN32" s="62"/>
      <c r="BIO32" s="62"/>
      <c r="BIP32" s="62"/>
      <c r="BIQ32" s="62"/>
      <c r="BIR32" s="62"/>
      <c r="BIS32" s="62"/>
      <c r="BIT32" s="62"/>
      <c r="BIU32" s="62"/>
      <c r="BIV32" s="62"/>
      <c r="BIW32" s="62"/>
      <c r="BIX32" s="62"/>
      <c r="BIY32" s="62"/>
      <c r="BIZ32" s="62"/>
      <c r="BJA32" s="62"/>
      <c r="BJB32" s="62"/>
      <c r="BJC32" s="62"/>
      <c r="BJD32" s="62"/>
      <c r="BJE32" s="62"/>
      <c r="BJF32" s="62"/>
      <c r="BJG32" s="62"/>
      <c r="BJH32" s="62"/>
      <c r="BJI32" s="62"/>
      <c r="BJJ32" s="62"/>
      <c r="BJK32" s="62"/>
      <c r="BJL32" s="62"/>
      <c r="BJM32" s="62"/>
      <c r="BJN32" s="62"/>
      <c r="BJO32" s="62"/>
      <c r="BJP32" s="62"/>
      <c r="BJQ32" s="62"/>
      <c r="BJR32" s="62"/>
      <c r="BJS32" s="62"/>
      <c r="BJT32" s="62"/>
      <c r="BJU32" s="62"/>
      <c r="BJV32" s="62"/>
      <c r="BJW32" s="62"/>
      <c r="BJX32" s="62"/>
      <c r="BJY32" s="62"/>
      <c r="BJZ32" s="62"/>
      <c r="BKA32" s="62"/>
      <c r="BKB32" s="62"/>
      <c r="BKC32" s="62"/>
      <c r="BKD32" s="62"/>
      <c r="BKE32" s="62"/>
      <c r="BKF32" s="62"/>
      <c r="BKG32" s="62"/>
      <c r="BKH32" s="62"/>
      <c r="BKI32" s="62"/>
      <c r="BKJ32" s="62"/>
      <c r="BKK32" s="62"/>
      <c r="BKL32" s="62"/>
      <c r="BKM32" s="62"/>
      <c r="BKN32" s="62"/>
      <c r="BKO32" s="62"/>
      <c r="BKP32" s="62"/>
      <c r="BKQ32" s="62"/>
      <c r="BKR32" s="62"/>
      <c r="BKS32" s="62"/>
      <c r="BKT32" s="62"/>
      <c r="BKU32" s="62"/>
      <c r="BKV32" s="62"/>
      <c r="BKW32" s="62"/>
      <c r="BKX32" s="62"/>
      <c r="BKY32" s="62"/>
      <c r="BKZ32" s="62"/>
      <c r="BLA32" s="62"/>
      <c r="BLB32" s="62"/>
      <c r="BLC32" s="62"/>
      <c r="BLD32" s="62"/>
      <c r="BLE32" s="62"/>
      <c r="BLF32" s="62"/>
      <c r="BLG32" s="62"/>
      <c r="BLH32" s="62"/>
      <c r="BLI32" s="62"/>
      <c r="BLJ32" s="62"/>
      <c r="BLK32" s="62"/>
      <c r="BLL32" s="62"/>
      <c r="BLM32" s="62"/>
      <c r="BLN32" s="62"/>
      <c r="BLO32" s="62"/>
      <c r="BLP32" s="62"/>
      <c r="BLQ32" s="62"/>
      <c r="BLR32" s="62"/>
      <c r="BLS32" s="62"/>
      <c r="BLT32" s="62"/>
      <c r="BLU32" s="62"/>
      <c r="BLV32" s="62"/>
      <c r="BLW32" s="62"/>
      <c r="BLX32" s="62"/>
      <c r="BLY32" s="62"/>
      <c r="BLZ32" s="62"/>
      <c r="BMA32" s="62"/>
      <c r="BMB32" s="62"/>
      <c r="BMC32" s="62"/>
      <c r="BMD32" s="62"/>
      <c r="BME32" s="62"/>
      <c r="BMF32" s="62"/>
      <c r="BMG32" s="62"/>
      <c r="BMH32" s="62"/>
      <c r="BMI32" s="62"/>
      <c r="BMJ32" s="62"/>
      <c r="BMK32" s="62"/>
      <c r="BML32" s="62"/>
      <c r="BMM32" s="62"/>
      <c r="BMN32" s="62"/>
      <c r="BMO32" s="62"/>
      <c r="BMP32" s="62"/>
      <c r="BMQ32" s="62"/>
      <c r="BMR32" s="62"/>
      <c r="BMS32" s="62"/>
      <c r="BMT32" s="62"/>
      <c r="BMU32" s="62"/>
      <c r="BMV32" s="62"/>
      <c r="BMW32" s="62"/>
      <c r="BMX32" s="62"/>
      <c r="BMY32" s="62"/>
      <c r="BMZ32" s="62"/>
      <c r="BNA32" s="62"/>
      <c r="BNB32" s="62"/>
      <c r="BNC32" s="62"/>
      <c r="BND32" s="62"/>
      <c r="BNE32" s="62"/>
      <c r="BNF32" s="62"/>
      <c r="BNG32" s="62"/>
      <c r="BNH32" s="62"/>
      <c r="BNI32" s="62"/>
      <c r="BNJ32" s="62"/>
      <c r="BNK32" s="62"/>
      <c r="BNL32" s="62"/>
      <c r="BNM32" s="62"/>
      <c r="BNN32" s="62"/>
      <c r="BNO32" s="62"/>
      <c r="BNP32" s="62"/>
      <c r="BNQ32" s="62"/>
      <c r="BNR32" s="62"/>
      <c r="BNS32" s="62"/>
      <c r="BNT32" s="62"/>
      <c r="BNU32" s="62"/>
      <c r="BNV32" s="62"/>
      <c r="BNW32" s="62"/>
      <c r="BNX32" s="62"/>
      <c r="BNY32" s="62"/>
      <c r="BNZ32" s="62"/>
      <c r="BOA32" s="62"/>
      <c r="BOB32" s="62"/>
      <c r="BOC32" s="62"/>
      <c r="BOD32" s="62"/>
      <c r="BOE32" s="62"/>
      <c r="BOF32" s="62"/>
      <c r="BOG32" s="62"/>
      <c r="BOH32" s="62"/>
      <c r="BOI32" s="62"/>
      <c r="BOJ32" s="62"/>
      <c r="BOK32" s="62"/>
      <c r="BOL32" s="62"/>
      <c r="BOM32" s="62"/>
      <c r="BON32" s="62"/>
      <c r="BOO32" s="62"/>
      <c r="BOP32" s="62"/>
      <c r="BOQ32" s="62"/>
      <c r="BOR32" s="62"/>
      <c r="BOS32" s="62"/>
      <c r="BOT32" s="62"/>
      <c r="BOU32" s="62"/>
      <c r="BOV32" s="62"/>
      <c r="BOW32" s="62"/>
      <c r="BOX32" s="62"/>
      <c r="BOY32" s="62"/>
      <c r="BOZ32" s="62"/>
      <c r="BPA32" s="62"/>
      <c r="BPB32" s="62"/>
      <c r="BPC32" s="62"/>
      <c r="BPD32" s="62"/>
      <c r="BPE32" s="62"/>
      <c r="BPF32" s="62"/>
      <c r="BPG32" s="62"/>
      <c r="BPH32" s="62"/>
      <c r="BPI32" s="62"/>
      <c r="BPJ32" s="62"/>
      <c r="BPK32" s="62"/>
      <c r="BPL32" s="62"/>
      <c r="BPM32" s="62"/>
      <c r="BPN32" s="62"/>
      <c r="BPO32" s="62"/>
      <c r="BPP32" s="62"/>
      <c r="BPQ32" s="62"/>
      <c r="BPR32" s="62"/>
      <c r="BPS32" s="62"/>
      <c r="BPT32" s="62"/>
      <c r="BPU32" s="62"/>
      <c r="BPV32" s="62"/>
      <c r="BPW32" s="62"/>
      <c r="BPX32" s="62"/>
      <c r="BPY32" s="62"/>
      <c r="BPZ32" s="62"/>
      <c r="BQA32" s="62"/>
      <c r="BQB32" s="62"/>
      <c r="BQC32" s="62"/>
      <c r="BQD32" s="62"/>
      <c r="BQE32" s="62"/>
      <c r="BQF32" s="62"/>
      <c r="BQG32" s="62"/>
      <c r="BQH32" s="62"/>
      <c r="BQI32" s="62"/>
      <c r="BQJ32" s="62"/>
      <c r="BQK32" s="62"/>
      <c r="BQL32" s="62"/>
      <c r="BQM32" s="62"/>
      <c r="BQN32" s="62"/>
      <c r="BQO32" s="62"/>
      <c r="BQP32" s="62"/>
      <c r="BQQ32" s="62"/>
      <c r="BQR32" s="62"/>
      <c r="BQS32" s="62"/>
      <c r="BQT32" s="62"/>
      <c r="BQU32" s="62"/>
      <c r="BQV32" s="62"/>
      <c r="BQW32" s="62"/>
      <c r="BQX32" s="62"/>
      <c r="BQY32" s="62"/>
      <c r="BQZ32" s="62"/>
      <c r="BRA32" s="62"/>
      <c r="BRB32" s="62"/>
      <c r="BRC32" s="62"/>
      <c r="BRD32" s="62"/>
      <c r="BRE32" s="62"/>
      <c r="BRF32" s="62"/>
      <c r="BRG32" s="62"/>
      <c r="BRH32" s="62"/>
      <c r="BRI32" s="62"/>
      <c r="BRJ32" s="62"/>
      <c r="BRK32" s="62"/>
      <c r="BRL32" s="62"/>
      <c r="BRM32" s="62"/>
      <c r="BRN32" s="62"/>
      <c r="BRO32" s="62"/>
      <c r="BRP32" s="62"/>
      <c r="BRQ32" s="62"/>
      <c r="BRR32" s="62"/>
      <c r="BRS32" s="62"/>
      <c r="BRT32" s="62"/>
      <c r="BRU32" s="62"/>
      <c r="BRV32" s="62"/>
      <c r="BRW32" s="62"/>
      <c r="BRX32" s="62"/>
      <c r="BRY32" s="62"/>
      <c r="BRZ32" s="62"/>
      <c r="BSA32" s="62"/>
      <c r="BSB32" s="62"/>
      <c r="BSC32" s="62"/>
      <c r="BSD32" s="62"/>
      <c r="BSE32" s="62"/>
      <c r="BSF32" s="62"/>
      <c r="BSG32" s="62"/>
      <c r="BSH32" s="62"/>
      <c r="BSI32" s="62"/>
      <c r="BSJ32" s="62"/>
      <c r="BSK32" s="62"/>
      <c r="BSL32" s="62"/>
      <c r="BSM32" s="62"/>
      <c r="BSN32" s="62"/>
      <c r="BSO32" s="62"/>
      <c r="BSP32" s="62"/>
      <c r="BSQ32" s="62"/>
      <c r="BSR32" s="62"/>
      <c r="BSS32" s="62"/>
      <c r="BST32" s="62"/>
      <c r="BSU32" s="62"/>
      <c r="BSV32" s="62"/>
      <c r="BSW32" s="62"/>
      <c r="BSX32" s="62"/>
      <c r="BSY32" s="62"/>
      <c r="BSZ32" s="62"/>
      <c r="BTA32" s="62"/>
      <c r="BTB32" s="62"/>
      <c r="BTC32" s="62"/>
      <c r="BTD32" s="62"/>
      <c r="BTE32" s="62"/>
      <c r="BTF32" s="62"/>
      <c r="BTG32" s="62"/>
      <c r="BTH32" s="62"/>
      <c r="BTI32" s="62"/>
      <c r="BTJ32" s="62"/>
      <c r="BTK32" s="62"/>
      <c r="BTL32" s="62"/>
      <c r="BTM32" s="62"/>
      <c r="BTN32" s="62"/>
      <c r="BTO32" s="62"/>
      <c r="BTP32" s="62"/>
      <c r="BTQ32" s="62"/>
      <c r="BTR32" s="62"/>
      <c r="BTS32" s="62"/>
      <c r="BTT32" s="62"/>
      <c r="BTU32" s="62"/>
      <c r="BTV32" s="62"/>
      <c r="BTW32" s="62"/>
      <c r="BTX32" s="62"/>
      <c r="BTY32" s="62"/>
      <c r="BTZ32" s="62"/>
      <c r="BUA32" s="62"/>
      <c r="BUB32" s="62"/>
      <c r="BUC32" s="62"/>
      <c r="BUD32" s="62"/>
      <c r="BUE32" s="62"/>
      <c r="BUF32" s="62"/>
      <c r="BUG32" s="62"/>
      <c r="BUH32" s="62"/>
      <c r="BUI32" s="62"/>
      <c r="BUJ32" s="62"/>
      <c r="BUK32" s="62"/>
      <c r="BUL32" s="62"/>
      <c r="BUM32" s="62"/>
      <c r="BUN32" s="62"/>
      <c r="BUO32" s="62"/>
      <c r="BUP32" s="62"/>
      <c r="BUQ32" s="62"/>
      <c r="BUR32" s="62"/>
      <c r="BUS32" s="62"/>
      <c r="BUT32" s="62"/>
      <c r="BUU32" s="62"/>
      <c r="BUV32" s="62"/>
      <c r="BUW32" s="62"/>
      <c r="BUX32" s="62"/>
      <c r="BUY32" s="62"/>
      <c r="BUZ32" s="62"/>
      <c r="BVA32" s="62"/>
      <c r="BVB32" s="62"/>
      <c r="BVC32" s="62"/>
      <c r="BVD32" s="62"/>
      <c r="BVE32" s="62"/>
      <c r="BVF32" s="62"/>
      <c r="BVG32" s="62"/>
      <c r="BVH32" s="62"/>
      <c r="BVI32" s="62"/>
      <c r="BVJ32" s="62"/>
      <c r="BVK32" s="62"/>
      <c r="BVL32" s="62"/>
      <c r="BVM32" s="62"/>
      <c r="BVN32" s="62"/>
      <c r="BVO32" s="62"/>
      <c r="BVP32" s="62"/>
      <c r="BVQ32" s="62"/>
      <c r="BVR32" s="62"/>
      <c r="BVS32" s="62"/>
      <c r="BVT32" s="62"/>
      <c r="BVU32" s="62"/>
      <c r="BVV32" s="62"/>
      <c r="BVW32" s="62"/>
      <c r="BVX32" s="62"/>
      <c r="BVY32" s="62"/>
      <c r="BVZ32" s="62"/>
      <c r="BWA32" s="62"/>
      <c r="BWB32" s="62"/>
      <c r="BWC32" s="62"/>
      <c r="BWD32" s="62"/>
      <c r="BWE32" s="62"/>
      <c r="BWF32" s="62"/>
      <c r="BWG32" s="62"/>
      <c r="BWH32" s="62"/>
      <c r="BWI32" s="62"/>
      <c r="BWJ32" s="62"/>
      <c r="BWK32" s="62"/>
      <c r="BWL32" s="62"/>
      <c r="BWM32" s="62"/>
      <c r="BWN32" s="62"/>
      <c r="BWO32" s="62"/>
      <c r="BWP32" s="62"/>
      <c r="BWQ32" s="62"/>
      <c r="BWR32" s="62"/>
      <c r="BWS32" s="62"/>
      <c r="BWT32" s="62"/>
      <c r="BWU32" s="62"/>
      <c r="BWV32" s="62"/>
      <c r="BWW32" s="62"/>
      <c r="BWX32" s="62"/>
      <c r="BWY32" s="62"/>
      <c r="BWZ32" s="62"/>
      <c r="BXA32" s="62"/>
      <c r="BXB32" s="62"/>
      <c r="BXC32" s="62"/>
      <c r="BXD32" s="62"/>
      <c r="BXE32" s="62"/>
      <c r="BXF32" s="62"/>
      <c r="BXG32" s="62"/>
      <c r="BXH32" s="62"/>
      <c r="BXI32" s="62"/>
      <c r="BXJ32" s="62"/>
      <c r="BXK32" s="62"/>
      <c r="BXL32" s="62"/>
      <c r="BXM32" s="62"/>
      <c r="BXN32" s="62"/>
      <c r="BXO32" s="62"/>
      <c r="BXP32" s="62"/>
      <c r="BXQ32" s="62"/>
      <c r="BXR32" s="62"/>
      <c r="BXS32" s="62"/>
      <c r="BXT32" s="62"/>
      <c r="BXU32" s="62"/>
      <c r="BXV32" s="62"/>
      <c r="BXW32" s="62"/>
      <c r="BXX32" s="62"/>
      <c r="BXY32" s="62"/>
      <c r="BXZ32" s="62"/>
      <c r="BYA32" s="62"/>
      <c r="BYB32" s="62"/>
      <c r="BYC32" s="62"/>
      <c r="BYD32" s="62"/>
      <c r="BYE32" s="62"/>
      <c r="BYF32" s="62"/>
      <c r="BYG32" s="62"/>
      <c r="BYH32" s="62"/>
      <c r="BYI32" s="62"/>
      <c r="BYJ32" s="62"/>
      <c r="BYK32" s="62"/>
      <c r="BYL32" s="62"/>
      <c r="BYM32" s="62"/>
      <c r="BYN32" s="62"/>
      <c r="BYO32" s="62"/>
      <c r="BYP32" s="62"/>
      <c r="BYQ32" s="62"/>
      <c r="BYR32" s="62"/>
      <c r="BYS32" s="62"/>
      <c r="BYT32" s="62"/>
      <c r="BYU32" s="62"/>
      <c r="BYV32" s="62"/>
      <c r="BYW32" s="62"/>
      <c r="BYX32" s="62"/>
      <c r="BYY32" s="62"/>
      <c r="BYZ32" s="62"/>
      <c r="BZA32" s="62"/>
      <c r="BZB32" s="62"/>
      <c r="BZC32" s="62"/>
      <c r="BZD32" s="62"/>
      <c r="BZE32" s="62"/>
      <c r="BZF32" s="62"/>
      <c r="BZG32" s="62"/>
      <c r="BZH32" s="62"/>
      <c r="BZI32" s="62"/>
      <c r="BZJ32" s="62"/>
      <c r="BZK32" s="62"/>
      <c r="BZL32" s="62"/>
      <c r="BZM32" s="62"/>
      <c r="BZN32" s="62"/>
      <c r="BZO32" s="62"/>
      <c r="BZP32" s="62"/>
      <c r="BZQ32" s="62"/>
      <c r="BZR32" s="62"/>
      <c r="BZS32" s="62"/>
      <c r="BZT32" s="62"/>
      <c r="BZU32" s="62"/>
      <c r="BZV32" s="62"/>
      <c r="BZW32" s="62"/>
      <c r="BZX32" s="62"/>
      <c r="BZY32" s="62"/>
      <c r="BZZ32" s="62"/>
      <c r="CAA32" s="62"/>
      <c r="CAB32" s="62"/>
      <c r="CAC32" s="62"/>
      <c r="CAD32" s="62"/>
      <c r="CAE32" s="62"/>
      <c r="CAF32" s="62"/>
      <c r="CAG32" s="62"/>
      <c r="CAH32" s="62"/>
      <c r="CAI32" s="62"/>
      <c r="CAJ32" s="62"/>
      <c r="CAK32" s="62"/>
      <c r="CAL32" s="62"/>
      <c r="CAM32" s="62"/>
      <c r="CAN32" s="62"/>
      <c r="CAO32" s="62"/>
      <c r="CAP32" s="62"/>
      <c r="CAQ32" s="62"/>
      <c r="CAR32" s="62"/>
      <c r="CAS32" s="62"/>
      <c r="CAT32" s="62"/>
      <c r="CAU32" s="62"/>
      <c r="CAV32" s="62"/>
      <c r="CAW32" s="62"/>
      <c r="CAX32" s="62"/>
      <c r="CAY32" s="62"/>
      <c r="CAZ32" s="62"/>
      <c r="CBA32" s="62"/>
      <c r="CBB32" s="62"/>
      <c r="CBC32" s="62"/>
      <c r="CBD32" s="62"/>
      <c r="CBE32" s="62"/>
      <c r="CBF32" s="62"/>
      <c r="CBG32" s="62"/>
      <c r="CBH32" s="62"/>
      <c r="CBI32" s="62"/>
      <c r="CBJ32" s="62"/>
      <c r="CBK32" s="62"/>
      <c r="CBL32" s="62"/>
      <c r="CBM32" s="62"/>
      <c r="CBN32" s="62"/>
      <c r="CBO32" s="62"/>
      <c r="CBP32" s="62"/>
      <c r="CBQ32" s="62"/>
      <c r="CBR32" s="62"/>
      <c r="CBS32" s="62"/>
      <c r="CBT32" s="62"/>
      <c r="CBU32" s="62"/>
      <c r="CBV32" s="62"/>
      <c r="CBW32" s="62"/>
      <c r="CBX32" s="62"/>
      <c r="CBY32" s="62"/>
      <c r="CBZ32" s="62"/>
      <c r="CCA32" s="62"/>
      <c r="CCB32" s="62"/>
      <c r="CCC32" s="62"/>
      <c r="CCD32" s="62"/>
      <c r="CCE32" s="62"/>
      <c r="CCF32" s="62"/>
      <c r="CCG32" s="62"/>
      <c r="CCH32" s="62"/>
      <c r="CCI32" s="62"/>
      <c r="CCJ32" s="62"/>
      <c r="CCK32" s="62"/>
      <c r="CCL32" s="62"/>
      <c r="CCM32" s="62"/>
      <c r="CCN32" s="62"/>
      <c r="CCO32" s="62"/>
      <c r="CCP32" s="62"/>
      <c r="CCQ32" s="62"/>
      <c r="CCR32" s="62"/>
      <c r="CCS32" s="62"/>
      <c r="CCT32" s="62"/>
      <c r="CCU32" s="62"/>
      <c r="CCV32" s="62"/>
      <c r="CCW32" s="62"/>
      <c r="CCX32" s="62"/>
      <c r="CCY32" s="62"/>
      <c r="CCZ32" s="62"/>
      <c r="CDA32" s="62"/>
      <c r="CDB32" s="62"/>
      <c r="CDC32" s="62"/>
      <c r="CDD32" s="62"/>
      <c r="CDE32" s="62"/>
      <c r="CDF32" s="62"/>
      <c r="CDG32" s="62"/>
      <c r="CDH32" s="62"/>
      <c r="CDI32" s="62"/>
      <c r="CDJ32" s="62"/>
      <c r="CDK32" s="62"/>
      <c r="CDL32" s="62"/>
      <c r="CDM32" s="62"/>
      <c r="CDN32" s="62"/>
      <c r="CDO32" s="62"/>
      <c r="CDP32" s="62"/>
      <c r="CDQ32" s="62"/>
      <c r="CDR32" s="62"/>
      <c r="CDS32" s="62"/>
      <c r="CDT32" s="62"/>
      <c r="CDU32" s="62"/>
      <c r="CDV32" s="62"/>
      <c r="CDW32" s="62"/>
      <c r="CDX32" s="62"/>
      <c r="CDY32" s="62"/>
      <c r="CDZ32" s="62"/>
      <c r="CEA32" s="62"/>
      <c r="CEB32" s="62"/>
      <c r="CEC32" s="62"/>
      <c r="CED32" s="62"/>
      <c r="CEE32" s="62"/>
      <c r="CEF32" s="62"/>
      <c r="CEG32" s="62"/>
      <c r="CEH32" s="62"/>
      <c r="CEI32" s="62"/>
      <c r="CEJ32" s="62"/>
      <c r="CEK32" s="62"/>
      <c r="CEL32" s="62"/>
      <c r="CEM32" s="62"/>
      <c r="CEN32" s="62"/>
      <c r="CEO32" s="62"/>
      <c r="CEP32" s="62"/>
      <c r="CEQ32" s="62"/>
      <c r="CER32" s="62"/>
      <c r="CES32" s="62"/>
      <c r="CET32" s="62"/>
      <c r="CEU32" s="62"/>
      <c r="CEV32" s="62"/>
      <c r="CEW32" s="62"/>
      <c r="CEX32" s="62"/>
      <c r="CEY32" s="62"/>
      <c r="CEZ32" s="62"/>
      <c r="CFA32" s="62"/>
      <c r="CFB32" s="62"/>
      <c r="CFC32" s="62"/>
      <c r="CFD32" s="62"/>
      <c r="CFE32" s="62"/>
      <c r="CFF32" s="62"/>
      <c r="CFG32" s="62"/>
      <c r="CFH32" s="62"/>
      <c r="CFI32" s="62"/>
      <c r="CFJ32" s="62"/>
      <c r="CFK32" s="62"/>
      <c r="CFL32" s="62"/>
      <c r="CFM32" s="62"/>
      <c r="CFN32" s="62"/>
      <c r="CFO32" s="62"/>
      <c r="CFP32" s="62"/>
      <c r="CFQ32" s="62"/>
      <c r="CFR32" s="62"/>
      <c r="CFS32" s="62"/>
      <c r="CFT32" s="62"/>
      <c r="CFU32" s="62"/>
      <c r="CFV32" s="62"/>
      <c r="CFW32" s="62"/>
      <c r="CFX32" s="62"/>
      <c r="CFY32" s="62"/>
      <c r="CFZ32" s="62"/>
      <c r="CGA32" s="62"/>
      <c r="CGB32" s="62"/>
      <c r="CGC32" s="62"/>
      <c r="CGD32" s="62"/>
      <c r="CGE32" s="62"/>
      <c r="CGF32" s="62"/>
      <c r="CGG32" s="62"/>
      <c r="CGH32" s="62"/>
      <c r="CGI32" s="62"/>
      <c r="CGJ32" s="62"/>
      <c r="CGK32" s="62"/>
      <c r="CGL32" s="62"/>
      <c r="CGM32" s="62"/>
      <c r="CGN32" s="62"/>
      <c r="CGO32" s="62"/>
      <c r="CGP32" s="62"/>
      <c r="CGQ32" s="62"/>
      <c r="CGR32" s="62"/>
      <c r="CGS32" s="62"/>
      <c r="CGT32" s="62"/>
      <c r="CGU32" s="62"/>
      <c r="CGV32" s="62"/>
      <c r="CGW32" s="62"/>
      <c r="CGX32" s="62"/>
      <c r="CGY32" s="62"/>
      <c r="CGZ32" s="62"/>
      <c r="CHA32" s="62"/>
      <c r="CHB32" s="62"/>
      <c r="CHC32" s="62"/>
      <c r="CHD32" s="62"/>
      <c r="CHE32" s="62"/>
      <c r="CHF32" s="62"/>
      <c r="CHG32" s="62"/>
      <c r="CHH32" s="62"/>
      <c r="CHI32" s="62"/>
      <c r="CHJ32" s="62"/>
      <c r="CHK32" s="62"/>
      <c r="CHL32" s="62"/>
      <c r="CHM32" s="62"/>
      <c r="CHN32" s="62"/>
      <c r="CHO32" s="62"/>
      <c r="CHP32" s="62"/>
      <c r="CHQ32" s="62"/>
      <c r="CHR32" s="62"/>
      <c r="CHS32" s="62"/>
      <c r="CHT32" s="62"/>
      <c r="CHU32" s="62"/>
      <c r="CHV32" s="62"/>
      <c r="CHW32" s="62"/>
      <c r="CHX32" s="62"/>
      <c r="CHY32" s="62"/>
      <c r="CHZ32" s="62"/>
      <c r="CIA32" s="62"/>
      <c r="CIB32" s="62"/>
      <c r="CIC32" s="62"/>
      <c r="CID32" s="62"/>
      <c r="CIE32" s="62"/>
      <c r="CIF32" s="62"/>
      <c r="CIG32" s="62"/>
      <c r="CIH32" s="62"/>
      <c r="CII32" s="62"/>
      <c r="CIJ32" s="62"/>
      <c r="CIK32" s="62"/>
      <c r="CIL32" s="62"/>
      <c r="CIM32" s="62"/>
      <c r="CIN32" s="62"/>
      <c r="CIO32" s="62"/>
      <c r="CIP32" s="62"/>
      <c r="CIQ32" s="62"/>
      <c r="CIR32" s="62"/>
      <c r="CIS32" s="62"/>
      <c r="CIT32" s="62"/>
      <c r="CIU32" s="62"/>
      <c r="CIV32" s="62"/>
      <c r="CIW32" s="62"/>
      <c r="CIX32" s="62"/>
      <c r="CIY32" s="62"/>
      <c r="CIZ32" s="62"/>
      <c r="CJA32" s="62"/>
      <c r="CJB32" s="62"/>
      <c r="CJC32" s="62"/>
      <c r="CJD32" s="62"/>
      <c r="CJE32" s="62"/>
      <c r="CJF32" s="62"/>
      <c r="CJG32" s="62"/>
      <c r="CJH32" s="62"/>
      <c r="CJI32" s="62"/>
      <c r="CJJ32" s="62"/>
      <c r="CJK32" s="62"/>
      <c r="CJL32" s="62"/>
      <c r="CJM32" s="62"/>
      <c r="CJN32" s="62"/>
      <c r="CJO32" s="62"/>
      <c r="CJP32" s="62"/>
      <c r="CJQ32" s="62"/>
      <c r="CJR32" s="62"/>
      <c r="CJS32" s="62"/>
      <c r="CJT32" s="62"/>
      <c r="CJU32" s="62"/>
      <c r="CJV32" s="62"/>
      <c r="CJW32" s="62"/>
      <c r="CJX32" s="62"/>
      <c r="CJY32" s="62"/>
      <c r="CJZ32" s="62"/>
      <c r="CKA32" s="62"/>
      <c r="CKB32" s="62"/>
      <c r="CKC32" s="62"/>
      <c r="CKD32" s="62"/>
      <c r="CKE32" s="62"/>
      <c r="CKF32" s="62"/>
      <c r="CKG32" s="62"/>
      <c r="CKH32" s="62"/>
      <c r="CKI32" s="62"/>
      <c r="CKJ32" s="62"/>
      <c r="CKK32" s="62"/>
      <c r="CKL32" s="62"/>
      <c r="CKM32" s="62"/>
      <c r="CKN32" s="62"/>
      <c r="CKO32" s="62"/>
      <c r="CKP32" s="62"/>
      <c r="CKQ32" s="62"/>
      <c r="CKR32" s="62"/>
      <c r="CKS32" s="62"/>
      <c r="CKT32" s="62"/>
      <c r="CKU32" s="62"/>
      <c r="CKV32" s="62"/>
      <c r="CKW32" s="62"/>
      <c r="CKX32" s="62"/>
      <c r="CKY32" s="62"/>
      <c r="CKZ32" s="62"/>
      <c r="CLA32" s="62"/>
      <c r="CLB32" s="62"/>
      <c r="CLC32" s="62"/>
      <c r="CLD32" s="62"/>
      <c r="CLE32" s="62"/>
      <c r="CLF32" s="62"/>
      <c r="CLG32" s="62"/>
      <c r="CLH32" s="62"/>
      <c r="CLI32" s="62"/>
      <c r="CLJ32" s="62"/>
      <c r="CLK32" s="62"/>
      <c r="CLL32" s="62"/>
      <c r="CLM32" s="62"/>
      <c r="CLN32" s="62"/>
      <c r="CLO32" s="62"/>
      <c r="CLP32" s="62"/>
      <c r="CLQ32" s="62"/>
      <c r="CLR32" s="62"/>
      <c r="CLS32" s="62"/>
      <c r="CLT32" s="62"/>
      <c r="CLU32" s="62"/>
      <c r="CLV32" s="62"/>
      <c r="CLW32" s="62"/>
      <c r="CLX32" s="62"/>
      <c r="CLY32" s="62"/>
      <c r="CLZ32" s="62"/>
      <c r="CMA32" s="62"/>
      <c r="CMB32" s="62"/>
      <c r="CMC32" s="62"/>
      <c r="CMD32" s="62"/>
      <c r="CME32" s="62"/>
      <c r="CMF32" s="62"/>
      <c r="CMG32" s="62"/>
      <c r="CMH32" s="62"/>
      <c r="CMI32" s="62"/>
      <c r="CMJ32" s="62"/>
      <c r="CMK32" s="62"/>
      <c r="CML32" s="62"/>
      <c r="CMM32" s="62"/>
      <c r="CMN32" s="62"/>
      <c r="CMO32" s="62"/>
      <c r="CMP32" s="62"/>
      <c r="CMQ32" s="62"/>
      <c r="CMR32" s="62"/>
      <c r="CMS32" s="62"/>
      <c r="CMT32" s="62"/>
      <c r="CMU32" s="62"/>
      <c r="CMV32" s="62"/>
      <c r="CMW32" s="62"/>
      <c r="CMX32" s="62"/>
      <c r="CMY32" s="62"/>
      <c r="CMZ32" s="62"/>
      <c r="CNA32" s="62"/>
      <c r="CNB32" s="62"/>
      <c r="CNC32" s="62"/>
      <c r="CND32" s="62"/>
      <c r="CNE32" s="62"/>
      <c r="CNF32" s="62"/>
      <c r="CNG32" s="62"/>
      <c r="CNH32" s="62"/>
      <c r="CNI32" s="62"/>
      <c r="CNJ32" s="62"/>
      <c r="CNK32" s="62"/>
      <c r="CNL32" s="62"/>
      <c r="CNM32" s="62"/>
      <c r="CNN32" s="62"/>
      <c r="CNO32" s="62"/>
      <c r="CNP32" s="62"/>
      <c r="CNQ32" s="62"/>
      <c r="CNR32" s="62"/>
      <c r="CNS32" s="62"/>
      <c r="CNT32" s="62"/>
      <c r="CNU32" s="62"/>
      <c r="CNV32" s="62"/>
      <c r="CNW32" s="62"/>
      <c r="CNX32" s="62"/>
      <c r="CNY32" s="62"/>
      <c r="CNZ32" s="62"/>
      <c r="COA32" s="62"/>
      <c r="COB32" s="62"/>
      <c r="COC32" s="62"/>
      <c r="COD32" s="62"/>
      <c r="COE32" s="62"/>
      <c r="COF32" s="62"/>
      <c r="COG32" s="62"/>
      <c r="COH32" s="62"/>
      <c r="COI32" s="62"/>
      <c r="COJ32" s="62"/>
      <c r="COK32" s="62"/>
      <c r="COL32" s="62"/>
      <c r="COM32" s="62"/>
      <c r="CON32" s="62"/>
      <c r="COO32" s="62"/>
      <c r="COP32" s="62"/>
      <c r="COQ32" s="62"/>
      <c r="COR32" s="62"/>
      <c r="COS32" s="62"/>
      <c r="COT32" s="62"/>
      <c r="COU32" s="62"/>
      <c r="COV32" s="62"/>
      <c r="COW32" s="62"/>
      <c r="COX32" s="62"/>
      <c r="COY32" s="62"/>
      <c r="COZ32" s="62"/>
      <c r="CPA32" s="62"/>
      <c r="CPB32" s="62"/>
      <c r="CPC32" s="62"/>
      <c r="CPD32" s="62"/>
      <c r="CPE32" s="62"/>
      <c r="CPF32" s="62"/>
      <c r="CPG32" s="62"/>
      <c r="CPH32" s="62"/>
      <c r="CPI32" s="62"/>
      <c r="CPJ32" s="62"/>
      <c r="CPK32" s="62"/>
      <c r="CPL32" s="62"/>
      <c r="CPM32" s="62"/>
      <c r="CPN32" s="62"/>
      <c r="CPO32" s="62"/>
      <c r="CPP32" s="62"/>
      <c r="CPQ32" s="62"/>
      <c r="CPR32" s="62"/>
      <c r="CPS32" s="62"/>
      <c r="CPT32" s="62"/>
      <c r="CPU32" s="62"/>
      <c r="CPV32" s="62"/>
      <c r="CPW32" s="62"/>
      <c r="CPX32" s="62"/>
      <c r="CPY32" s="62"/>
      <c r="CPZ32" s="62"/>
      <c r="CQA32" s="62"/>
      <c r="CQB32" s="62"/>
      <c r="CQC32" s="62"/>
      <c r="CQD32" s="62"/>
      <c r="CQE32" s="62"/>
      <c r="CQF32" s="62"/>
      <c r="CQG32" s="62"/>
      <c r="CQH32" s="62"/>
      <c r="CQI32" s="62"/>
      <c r="CQJ32" s="62"/>
      <c r="CQK32" s="62"/>
      <c r="CQL32" s="62"/>
      <c r="CQM32" s="62"/>
      <c r="CQN32" s="62"/>
      <c r="CQO32" s="62"/>
      <c r="CQP32" s="62"/>
      <c r="CQQ32" s="62"/>
      <c r="CQR32" s="62"/>
      <c r="CQS32" s="62"/>
      <c r="CQT32" s="62"/>
      <c r="CQU32" s="62"/>
      <c r="CQV32" s="62"/>
      <c r="CQW32" s="62"/>
      <c r="CQX32" s="62"/>
      <c r="CQY32" s="62"/>
      <c r="CQZ32" s="62"/>
      <c r="CRA32" s="62"/>
      <c r="CRB32" s="62"/>
      <c r="CRC32" s="62"/>
      <c r="CRD32" s="62"/>
      <c r="CRE32" s="62"/>
      <c r="CRF32" s="62"/>
      <c r="CRG32" s="62"/>
      <c r="CRH32" s="62"/>
      <c r="CRI32" s="62"/>
      <c r="CRJ32" s="62"/>
      <c r="CRK32" s="62"/>
      <c r="CRL32" s="62"/>
      <c r="CRM32" s="62"/>
      <c r="CRN32" s="62"/>
      <c r="CRO32" s="62"/>
      <c r="CRP32" s="62"/>
      <c r="CRQ32" s="62"/>
      <c r="CRR32" s="62"/>
      <c r="CRS32" s="62"/>
      <c r="CRT32" s="62"/>
      <c r="CRU32" s="62"/>
      <c r="CRV32" s="62"/>
      <c r="CRW32" s="62"/>
      <c r="CRX32" s="62"/>
      <c r="CRY32" s="62"/>
      <c r="CRZ32" s="62"/>
      <c r="CSA32" s="62"/>
      <c r="CSB32" s="62"/>
      <c r="CSC32" s="62"/>
      <c r="CSD32" s="62"/>
      <c r="CSE32" s="62"/>
      <c r="CSF32" s="62"/>
      <c r="CSG32" s="62"/>
      <c r="CSH32" s="62"/>
      <c r="CSI32" s="62"/>
      <c r="CSJ32" s="62"/>
      <c r="CSK32" s="62"/>
      <c r="CSL32" s="62"/>
      <c r="CSM32" s="62"/>
      <c r="CSN32" s="62"/>
      <c r="CSO32" s="62"/>
      <c r="CSP32" s="62"/>
      <c r="CSQ32" s="62"/>
      <c r="CSR32" s="62"/>
      <c r="CSS32" s="62"/>
      <c r="CST32" s="62"/>
      <c r="CSU32" s="62"/>
      <c r="CSV32" s="62"/>
      <c r="CSW32" s="62"/>
      <c r="CSX32" s="62"/>
      <c r="CSY32" s="62"/>
      <c r="CSZ32" s="62"/>
      <c r="CTA32" s="62"/>
      <c r="CTB32" s="62"/>
      <c r="CTC32" s="62"/>
      <c r="CTD32" s="62"/>
      <c r="CTE32" s="62"/>
      <c r="CTF32" s="62"/>
      <c r="CTG32" s="62"/>
      <c r="CTH32" s="62"/>
      <c r="CTI32" s="62"/>
      <c r="CTJ32" s="62"/>
      <c r="CTK32" s="62"/>
      <c r="CTL32" s="62"/>
      <c r="CTM32" s="62"/>
      <c r="CTN32" s="62"/>
      <c r="CTO32" s="62"/>
      <c r="CTP32" s="62"/>
      <c r="CTQ32" s="62"/>
      <c r="CTR32" s="62"/>
      <c r="CTS32" s="62"/>
      <c r="CTT32" s="62"/>
      <c r="CTU32" s="62"/>
      <c r="CTV32" s="62"/>
      <c r="CTW32" s="62"/>
      <c r="CTX32" s="62"/>
      <c r="CTY32" s="62"/>
      <c r="CTZ32" s="62"/>
      <c r="CUA32" s="62"/>
      <c r="CUB32" s="62"/>
      <c r="CUC32" s="62"/>
      <c r="CUD32" s="62"/>
      <c r="CUE32" s="62"/>
      <c r="CUF32" s="62"/>
      <c r="CUG32" s="62"/>
      <c r="CUH32" s="62"/>
      <c r="CUI32" s="62"/>
      <c r="CUJ32" s="62"/>
      <c r="CUK32" s="62"/>
      <c r="CUL32" s="62"/>
      <c r="CUM32" s="62"/>
      <c r="CUN32" s="62"/>
      <c r="CUO32" s="62"/>
      <c r="CUP32" s="62"/>
      <c r="CUQ32" s="62"/>
      <c r="CUR32" s="62"/>
      <c r="CUS32" s="62"/>
      <c r="CUT32" s="62"/>
      <c r="CUU32" s="62"/>
      <c r="CUV32" s="62"/>
      <c r="CUW32" s="62"/>
      <c r="CUX32" s="62"/>
      <c r="CUY32" s="62"/>
      <c r="CUZ32" s="62"/>
      <c r="CVA32" s="62"/>
      <c r="CVB32" s="62"/>
      <c r="CVC32" s="62"/>
      <c r="CVD32" s="62"/>
      <c r="CVE32" s="62"/>
      <c r="CVF32" s="62"/>
      <c r="CVG32" s="62"/>
      <c r="CVH32" s="62"/>
      <c r="CVI32" s="62"/>
      <c r="CVJ32" s="62"/>
      <c r="CVK32" s="62"/>
      <c r="CVL32" s="62"/>
      <c r="CVM32" s="62"/>
      <c r="CVN32" s="62"/>
      <c r="CVO32" s="62"/>
      <c r="CVP32" s="62"/>
      <c r="CVQ32" s="62"/>
      <c r="CVR32" s="62"/>
      <c r="CVS32" s="62"/>
      <c r="CVT32" s="62"/>
      <c r="CVU32" s="62"/>
      <c r="CVV32" s="62"/>
      <c r="CVW32" s="62"/>
      <c r="CVX32" s="62"/>
      <c r="CVY32" s="62"/>
      <c r="CVZ32" s="62"/>
      <c r="CWA32" s="62"/>
      <c r="CWB32" s="62"/>
      <c r="CWC32" s="62"/>
      <c r="CWD32" s="62"/>
      <c r="CWE32" s="62"/>
      <c r="CWF32" s="62"/>
      <c r="CWG32" s="62"/>
      <c r="CWH32" s="62"/>
      <c r="CWI32" s="62"/>
      <c r="CWJ32" s="62"/>
      <c r="CWK32" s="62"/>
      <c r="CWL32" s="62"/>
      <c r="CWM32" s="62"/>
      <c r="CWN32" s="62"/>
      <c r="CWO32" s="62"/>
      <c r="CWP32" s="62"/>
      <c r="CWQ32" s="62"/>
      <c r="CWR32" s="62"/>
      <c r="CWS32" s="62"/>
      <c r="CWT32" s="62"/>
      <c r="CWU32" s="62"/>
      <c r="CWV32" s="62"/>
      <c r="CWW32" s="62"/>
      <c r="CWX32" s="62"/>
      <c r="CWY32" s="62"/>
      <c r="CWZ32" s="62"/>
      <c r="CXA32" s="62"/>
      <c r="CXB32" s="62"/>
      <c r="CXC32" s="62"/>
      <c r="CXD32" s="62"/>
      <c r="CXE32" s="62"/>
      <c r="CXF32" s="62"/>
      <c r="CXG32" s="62"/>
      <c r="CXH32" s="62"/>
      <c r="CXI32" s="62"/>
      <c r="CXJ32" s="62"/>
      <c r="CXK32" s="62"/>
      <c r="CXL32" s="62"/>
      <c r="CXM32" s="62"/>
      <c r="CXN32" s="62"/>
      <c r="CXO32" s="62"/>
      <c r="CXP32" s="62"/>
      <c r="CXQ32" s="62"/>
      <c r="CXR32" s="62"/>
      <c r="CXS32" s="62"/>
      <c r="CXT32" s="62"/>
      <c r="CXU32" s="62"/>
      <c r="CXV32" s="62"/>
      <c r="CXW32" s="62"/>
      <c r="CXX32" s="62"/>
      <c r="CXY32" s="62"/>
      <c r="CXZ32" s="62"/>
      <c r="CYA32" s="62"/>
      <c r="CYB32" s="62"/>
      <c r="CYC32" s="62"/>
      <c r="CYD32" s="62"/>
      <c r="CYE32" s="62"/>
      <c r="CYF32" s="62"/>
      <c r="CYG32" s="62"/>
      <c r="CYH32" s="62"/>
      <c r="CYI32" s="62"/>
      <c r="CYJ32" s="62"/>
      <c r="CYK32" s="62"/>
      <c r="CYL32" s="62"/>
      <c r="CYM32" s="62"/>
      <c r="CYN32" s="62"/>
      <c r="CYO32" s="62"/>
      <c r="CYP32" s="62"/>
      <c r="CYQ32" s="62"/>
      <c r="CYR32" s="62"/>
      <c r="CYS32" s="62"/>
      <c r="CYT32" s="62"/>
      <c r="CYU32" s="62"/>
      <c r="CYV32" s="62"/>
      <c r="CYW32" s="62"/>
      <c r="CYX32" s="62"/>
      <c r="CYY32" s="62"/>
      <c r="CYZ32" s="62"/>
      <c r="CZA32" s="62"/>
      <c r="CZB32" s="62"/>
      <c r="CZC32" s="62"/>
      <c r="CZD32" s="62"/>
      <c r="CZE32" s="62"/>
      <c r="CZF32" s="62"/>
      <c r="CZG32" s="62"/>
      <c r="CZH32" s="62"/>
      <c r="CZI32" s="62"/>
      <c r="CZJ32" s="62"/>
      <c r="CZK32" s="62"/>
      <c r="CZL32" s="62"/>
      <c r="CZM32" s="62"/>
      <c r="CZN32" s="62"/>
      <c r="CZO32" s="62"/>
      <c r="CZP32" s="62"/>
      <c r="CZQ32" s="62"/>
      <c r="CZR32" s="62"/>
      <c r="CZS32" s="62"/>
      <c r="CZT32" s="62"/>
      <c r="CZU32" s="62"/>
      <c r="CZV32" s="62"/>
      <c r="CZW32" s="62"/>
      <c r="CZX32" s="62"/>
      <c r="CZY32" s="62"/>
      <c r="CZZ32" s="62"/>
      <c r="DAA32" s="62"/>
      <c r="DAB32" s="62"/>
      <c r="DAC32" s="62"/>
      <c r="DAD32" s="62"/>
      <c r="DAE32" s="62"/>
      <c r="DAF32" s="62"/>
      <c r="DAG32" s="62"/>
      <c r="DAH32" s="62"/>
      <c r="DAI32" s="62"/>
      <c r="DAJ32" s="62"/>
      <c r="DAK32" s="62"/>
      <c r="DAL32" s="62"/>
      <c r="DAM32" s="62"/>
      <c r="DAN32" s="62"/>
      <c r="DAO32" s="62"/>
      <c r="DAP32" s="62"/>
      <c r="DAQ32" s="62"/>
      <c r="DAR32" s="62"/>
      <c r="DAS32" s="62"/>
      <c r="DAT32" s="62"/>
      <c r="DAU32" s="62"/>
      <c r="DAV32" s="62"/>
      <c r="DAW32" s="62"/>
      <c r="DAX32" s="62"/>
      <c r="DAY32" s="62"/>
      <c r="DAZ32" s="62"/>
      <c r="DBA32" s="62"/>
      <c r="DBB32" s="62"/>
      <c r="DBC32" s="62"/>
      <c r="DBD32" s="62"/>
      <c r="DBE32" s="62"/>
      <c r="DBF32" s="62"/>
      <c r="DBG32" s="62"/>
      <c r="DBH32" s="62"/>
      <c r="DBI32" s="62"/>
      <c r="DBJ32" s="62"/>
      <c r="DBK32" s="62"/>
      <c r="DBL32" s="62"/>
      <c r="DBM32" s="62"/>
      <c r="DBN32" s="62"/>
      <c r="DBO32" s="62"/>
      <c r="DBP32" s="62"/>
      <c r="DBQ32" s="62"/>
      <c r="DBR32" s="62"/>
      <c r="DBS32" s="62"/>
      <c r="DBT32" s="62"/>
      <c r="DBU32" s="62"/>
      <c r="DBV32" s="62"/>
      <c r="DBW32" s="62"/>
      <c r="DBX32" s="62"/>
      <c r="DBY32" s="62"/>
      <c r="DBZ32" s="62"/>
      <c r="DCA32" s="62"/>
      <c r="DCB32" s="62"/>
      <c r="DCC32" s="62"/>
      <c r="DCD32" s="62"/>
      <c r="DCE32" s="62"/>
      <c r="DCF32" s="62"/>
      <c r="DCG32" s="62"/>
      <c r="DCH32" s="62"/>
      <c r="DCI32" s="62"/>
      <c r="DCJ32" s="62"/>
      <c r="DCK32" s="62"/>
      <c r="DCL32" s="62"/>
      <c r="DCM32" s="62"/>
      <c r="DCN32" s="62"/>
      <c r="DCO32" s="62"/>
      <c r="DCP32" s="62"/>
      <c r="DCQ32" s="62"/>
      <c r="DCR32" s="62"/>
      <c r="DCS32" s="62"/>
      <c r="DCT32" s="62"/>
      <c r="DCU32" s="62"/>
      <c r="DCV32" s="62"/>
      <c r="DCW32" s="62"/>
      <c r="DCX32" s="62"/>
      <c r="DCY32" s="62"/>
      <c r="DCZ32" s="62"/>
      <c r="DDA32" s="62"/>
      <c r="DDB32" s="62"/>
      <c r="DDC32" s="62"/>
      <c r="DDD32" s="62"/>
      <c r="DDE32" s="62"/>
      <c r="DDF32" s="62"/>
      <c r="DDG32" s="62"/>
      <c r="DDH32" s="62"/>
      <c r="DDI32" s="62"/>
      <c r="DDJ32" s="62"/>
      <c r="DDK32" s="62"/>
      <c r="DDL32" s="62"/>
      <c r="DDM32" s="62"/>
      <c r="DDN32" s="62"/>
      <c r="DDO32" s="62"/>
      <c r="DDP32" s="62"/>
      <c r="DDQ32" s="62"/>
      <c r="DDR32" s="62"/>
      <c r="DDS32" s="62"/>
      <c r="DDT32" s="62"/>
      <c r="DDU32" s="62"/>
      <c r="DDV32" s="62"/>
      <c r="DDW32" s="62"/>
      <c r="DDX32" s="62"/>
      <c r="DDY32" s="62"/>
      <c r="DDZ32" s="62"/>
      <c r="DEA32" s="62"/>
      <c r="DEB32" s="62"/>
      <c r="DEC32" s="62"/>
      <c r="DED32" s="62"/>
      <c r="DEE32" s="62"/>
      <c r="DEF32" s="62"/>
      <c r="DEG32" s="62"/>
      <c r="DEH32" s="62"/>
      <c r="DEI32" s="62"/>
      <c r="DEJ32" s="62"/>
      <c r="DEK32" s="62"/>
      <c r="DEL32" s="62"/>
      <c r="DEM32" s="62"/>
      <c r="DEN32" s="62"/>
      <c r="DEO32" s="62"/>
      <c r="DEP32" s="62"/>
      <c r="DEQ32" s="62"/>
      <c r="DER32" s="62"/>
      <c r="DES32" s="62"/>
      <c r="DET32" s="62"/>
      <c r="DEU32" s="62"/>
      <c r="DEV32" s="62"/>
      <c r="DEW32" s="62"/>
      <c r="DEX32" s="62"/>
      <c r="DEY32" s="62"/>
      <c r="DEZ32" s="62"/>
      <c r="DFA32" s="62"/>
      <c r="DFB32" s="62"/>
      <c r="DFC32" s="62"/>
      <c r="DFD32" s="62"/>
      <c r="DFE32" s="62"/>
      <c r="DFF32" s="62"/>
      <c r="DFG32" s="62"/>
      <c r="DFH32" s="62"/>
      <c r="DFI32" s="62"/>
      <c r="DFJ32" s="62"/>
      <c r="DFK32" s="62"/>
      <c r="DFL32" s="62"/>
      <c r="DFM32" s="62"/>
      <c r="DFN32" s="62"/>
      <c r="DFO32" s="62"/>
      <c r="DFP32" s="62"/>
      <c r="DFQ32" s="62"/>
      <c r="DFR32" s="62"/>
      <c r="DFS32" s="62"/>
      <c r="DFT32" s="62"/>
      <c r="DFU32" s="62"/>
      <c r="DFV32" s="62"/>
      <c r="DFW32" s="62"/>
      <c r="DFX32" s="62"/>
      <c r="DFY32" s="62"/>
      <c r="DFZ32" s="62"/>
      <c r="DGA32" s="62"/>
      <c r="DGB32" s="62"/>
      <c r="DGC32" s="62"/>
      <c r="DGD32" s="62"/>
      <c r="DGE32" s="62"/>
      <c r="DGF32" s="62"/>
      <c r="DGG32" s="62"/>
      <c r="DGH32" s="62"/>
      <c r="DGI32" s="62"/>
      <c r="DGJ32" s="62"/>
      <c r="DGK32" s="62"/>
      <c r="DGL32" s="62"/>
      <c r="DGM32" s="62"/>
      <c r="DGN32" s="62"/>
      <c r="DGO32" s="62"/>
      <c r="DGP32" s="62"/>
      <c r="DGQ32" s="62"/>
      <c r="DGR32" s="62"/>
      <c r="DGS32" s="62"/>
      <c r="DGT32" s="62"/>
      <c r="DGU32" s="62"/>
      <c r="DGV32" s="62"/>
      <c r="DGW32" s="62"/>
      <c r="DGX32" s="62"/>
      <c r="DGY32" s="62"/>
      <c r="DGZ32" s="62"/>
      <c r="DHA32" s="62"/>
      <c r="DHB32" s="62"/>
      <c r="DHC32" s="62"/>
      <c r="DHD32" s="62"/>
      <c r="DHE32" s="62"/>
      <c r="DHF32" s="62"/>
      <c r="DHG32" s="62"/>
      <c r="DHH32" s="62"/>
      <c r="DHI32" s="62"/>
      <c r="DHJ32" s="62"/>
      <c r="DHK32" s="62"/>
      <c r="DHL32" s="62"/>
      <c r="DHM32" s="62"/>
      <c r="DHN32" s="62"/>
      <c r="DHO32" s="62"/>
      <c r="DHP32" s="62"/>
      <c r="DHQ32" s="62"/>
      <c r="DHR32" s="62"/>
      <c r="DHS32" s="62"/>
      <c r="DHT32" s="62"/>
      <c r="DHU32" s="62"/>
      <c r="DHV32" s="62"/>
      <c r="DHW32" s="62"/>
      <c r="DHX32" s="62"/>
      <c r="DHY32" s="62"/>
      <c r="DHZ32" s="62"/>
      <c r="DIA32" s="62"/>
      <c r="DIB32" s="62"/>
      <c r="DIC32" s="62"/>
      <c r="DID32" s="62"/>
      <c r="DIE32" s="62"/>
      <c r="DIF32" s="62"/>
      <c r="DIG32" s="62"/>
      <c r="DIH32" s="62"/>
      <c r="DII32" s="62"/>
      <c r="DIJ32" s="62"/>
      <c r="DIK32" s="62"/>
      <c r="DIL32" s="62"/>
      <c r="DIM32" s="62"/>
      <c r="DIN32" s="62"/>
      <c r="DIO32" s="62"/>
      <c r="DIP32" s="62"/>
      <c r="DIQ32" s="62"/>
      <c r="DIR32" s="62"/>
      <c r="DIS32" s="62"/>
      <c r="DIT32" s="62"/>
      <c r="DIU32" s="62"/>
      <c r="DIV32" s="62"/>
      <c r="DIW32" s="62"/>
      <c r="DIX32" s="62"/>
      <c r="DIY32" s="62"/>
      <c r="DIZ32" s="62"/>
      <c r="DJA32" s="62"/>
      <c r="DJB32" s="62"/>
      <c r="DJC32" s="62"/>
      <c r="DJD32" s="62"/>
      <c r="DJE32" s="62"/>
      <c r="DJF32" s="62"/>
      <c r="DJG32" s="62"/>
      <c r="DJH32" s="62"/>
      <c r="DJI32" s="62"/>
      <c r="DJJ32" s="62"/>
      <c r="DJK32" s="62"/>
      <c r="DJL32" s="62"/>
      <c r="DJM32" s="62"/>
      <c r="DJN32" s="62"/>
      <c r="DJO32" s="62"/>
      <c r="DJP32" s="62"/>
      <c r="DJQ32" s="62"/>
      <c r="DJR32" s="62"/>
      <c r="DJS32" s="62"/>
      <c r="DJT32" s="62"/>
      <c r="DJU32" s="62"/>
      <c r="DJV32" s="62"/>
      <c r="DJW32" s="62"/>
      <c r="DJX32" s="62"/>
      <c r="DJY32" s="62"/>
      <c r="DJZ32" s="62"/>
      <c r="DKA32" s="62"/>
      <c r="DKB32" s="62"/>
      <c r="DKC32" s="62"/>
      <c r="DKD32" s="62"/>
      <c r="DKE32" s="62"/>
      <c r="DKF32" s="62"/>
      <c r="DKG32" s="62"/>
      <c r="DKH32" s="62"/>
      <c r="DKI32" s="62"/>
      <c r="DKJ32" s="62"/>
      <c r="DKK32" s="62"/>
      <c r="DKL32" s="62"/>
      <c r="DKM32" s="62"/>
      <c r="DKN32" s="62"/>
      <c r="DKO32" s="62"/>
      <c r="DKP32" s="62"/>
      <c r="DKQ32" s="62"/>
      <c r="DKR32" s="62"/>
      <c r="DKS32" s="62"/>
      <c r="DKT32" s="62"/>
      <c r="DKU32" s="62"/>
      <c r="DKV32" s="62"/>
      <c r="DKW32" s="62"/>
      <c r="DKX32" s="62"/>
      <c r="DKY32" s="62"/>
      <c r="DKZ32" s="62"/>
      <c r="DLA32" s="62"/>
      <c r="DLB32" s="62"/>
      <c r="DLC32" s="62"/>
      <c r="DLD32" s="62"/>
      <c r="DLE32" s="62"/>
      <c r="DLF32" s="62"/>
      <c r="DLG32" s="62"/>
      <c r="DLH32" s="62"/>
      <c r="DLI32" s="62"/>
      <c r="DLJ32" s="62"/>
      <c r="DLK32" s="62"/>
      <c r="DLL32" s="62"/>
      <c r="DLM32" s="62"/>
      <c r="DLN32" s="62"/>
      <c r="DLO32" s="62"/>
      <c r="DLP32" s="62"/>
      <c r="DLQ32" s="62"/>
      <c r="DLR32" s="62"/>
      <c r="DLS32" s="62"/>
      <c r="DLT32" s="62"/>
      <c r="DLU32" s="62"/>
      <c r="DLV32" s="62"/>
      <c r="DLW32" s="62"/>
      <c r="DLX32" s="62"/>
      <c r="DLY32" s="62"/>
      <c r="DLZ32" s="62"/>
      <c r="DMA32" s="62"/>
      <c r="DMB32" s="62"/>
      <c r="DMC32" s="62"/>
      <c r="DMD32" s="62"/>
      <c r="DME32" s="62"/>
      <c r="DMF32" s="62"/>
      <c r="DMG32" s="62"/>
      <c r="DMH32" s="62"/>
      <c r="DMI32" s="62"/>
      <c r="DMJ32" s="62"/>
      <c r="DMK32" s="62"/>
      <c r="DML32" s="62"/>
      <c r="DMM32" s="62"/>
      <c r="DMN32" s="62"/>
      <c r="DMO32" s="62"/>
      <c r="DMP32" s="62"/>
      <c r="DMQ32" s="62"/>
      <c r="DMR32" s="62"/>
      <c r="DMS32" s="62"/>
      <c r="DMT32" s="62"/>
      <c r="DMU32" s="62"/>
      <c r="DMV32" s="62"/>
      <c r="DMW32" s="62"/>
      <c r="DMX32" s="62"/>
      <c r="DMY32" s="62"/>
      <c r="DMZ32" s="62"/>
      <c r="DNA32" s="62"/>
      <c r="DNB32" s="62"/>
      <c r="DNC32" s="62"/>
      <c r="DND32" s="62"/>
      <c r="DNE32" s="62"/>
      <c r="DNF32" s="62"/>
      <c r="DNG32" s="62"/>
      <c r="DNH32" s="62"/>
      <c r="DNI32" s="62"/>
      <c r="DNJ32" s="62"/>
      <c r="DNK32" s="62"/>
      <c r="DNL32" s="62"/>
      <c r="DNM32" s="62"/>
      <c r="DNN32" s="62"/>
      <c r="DNO32" s="62"/>
      <c r="DNP32" s="62"/>
      <c r="DNQ32" s="62"/>
      <c r="DNR32" s="62"/>
      <c r="DNS32" s="62"/>
      <c r="DNT32" s="62"/>
      <c r="DNU32" s="62"/>
      <c r="DNV32" s="62"/>
      <c r="DNW32" s="62"/>
      <c r="DNX32" s="62"/>
      <c r="DNY32" s="62"/>
      <c r="DNZ32" s="62"/>
      <c r="DOA32" s="62"/>
      <c r="DOB32" s="62"/>
      <c r="DOC32" s="62"/>
      <c r="DOD32" s="62"/>
      <c r="DOE32" s="62"/>
      <c r="DOF32" s="62"/>
      <c r="DOG32" s="62"/>
      <c r="DOH32" s="62"/>
      <c r="DOI32" s="62"/>
      <c r="DOJ32" s="62"/>
      <c r="DOK32" s="62"/>
      <c r="DOL32" s="62"/>
      <c r="DOM32" s="62"/>
      <c r="DON32" s="62"/>
      <c r="DOO32" s="62"/>
      <c r="DOP32" s="62"/>
      <c r="DOQ32" s="62"/>
      <c r="DOR32" s="62"/>
      <c r="DOS32" s="62"/>
      <c r="DOT32" s="62"/>
      <c r="DOU32" s="62"/>
      <c r="DOV32" s="62"/>
      <c r="DOW32" s="62"/>
      <c r="DOX32" s="62"/>
      <c r="DOY32" s="62"/>
      <c r="DOZ32" s="62"/>
      <c r="DPA32" s="62"/>
      <c r="DPB32" s="62"/>
      <c r="DPC32" s="62"/>
      <c r="DPD32" s="62"/>
      <c r="DPE32" s="62"/>
      <c r="DPF32" s="62"/>
      <c r="DPG32" s="62"/>
      <c r="DPH32" s="62"/>
      <c r="DPI32" s="62"/>
      <c r="DPJ32" s="62"/>
      <c r="DPK32" s="62"/>
      <c r="DPL32" s="62"/>
      <c r="DPM32" s="62"/>
      <c r="DPN32" s="62"/>
      <c r="DPO32" s="62"/>
      <c r="DPP32" s="62"/>
      <c r="DPQ32" s="62"/>
      <c r="DPR32" s="62"/>
      <c r="DPS32" s="62"/>
      <c r="DPT32" s="62"/>
      <c r="DPU32" s="62"/>
      <c r="DPV32" s="62"/>
      <c r="DPW32" s="62"/>
      <c r="DPX32" s="62"/>
      <c r="DPY32" s="62"/>
      <c r="DPZ32" s="62"/>
      <c r="DQA32" s="62"/>
      <c r="DQB32" s="62"/>
      <c r="DQC32" s="62"/>
      <c r="DQD32" s="62"/>
      <c r="DQE32" s="62"/>
      <c r="DQF32" s="62"/>
      <c r="DQG32" s="62"/>
      <c r="DQH32" s="62"/>
      <c r="DQI32" s="62"/>
      <c r="DQJ32" s="62"/>
      <c r="DQK32" s="62"/>
      <c r="DQL32" s="62"/>
      <c r="DQM32" s="62"/>
      <c r="DQN32" s="62"/>
      <c r="DQO32" s="62"/>
      <c r="DQP32" s="62"/>
      <c r="DQQ32" s="62"/>
      <c r="DQR32" s="62"/>
      <c r="DQS32" s="62"/>
      <c r="DQT32" s="62"/>
      <c r="DQU32" s="62"/>
      <c r="DQV32" s="62"/>
      <c r="DQW32" s="62"/>
      <c r="DQX32" s="62"/>
      <c r="DQY32" s="62"/>
      <c r="DQZ32" s="62"/>
      <c r="DRA32" s="62"/>
      <c r="DRB32" s="62"/>
      <c r="DRC32" s="62"/>
      <c r="DRD32" s="62"/>
      <c r="DRE32" s="62"/>
      <c r="DRF32" s="62"/>
      <c r="DRG32" s="62"/>
      <c r="DRH32" s="62"/>
      <c r="DRI32" s="62"/>
      <c r="DRJ32" s="62"/>
      <c r="DRK32" s="62"/>
      <c r="DRL32" s="62"/>
      <c r="DRM32" s="62"/>
      <c r="DRN32" s="62"/>
      <c r="DRO32" s="62"/>
      <c r="DRP32" s="62"/>
      <c r="DRQ32" s="62"/>
      <c r="DRR32" s="62"/>
      <c r="DRS32" s="62"/>
      <c r="DRT32" s="62"/>
      <c r="DRU32" s="62"/>
      <c r="DRV32" s="62"/>
      <c r="DRW32" s="62"/>
      <c r="DRX32" s="62"/>
      <c r="DRY32" s="62"/>
      <c r="DRZ32" s="62"/>
      <c r="DSA32" s="62"/>
      <c r="DSB32" s="62"/>
      <c r="DSC32" s="62"/>
      <c r="DSD32" s="62"/>
      <c r="DSE32" s="62"/>
      <c r="DSF32" s="62"/>
      <c r="DSG32" s="62"/>
      <c r="DSH32" s="62"/>
      <c r="DSI32" s="62"/>
      <c r="DSJ32" s="62"/>
      <c r="DSK32" s="62"/>
      <c r="DSL32" s="62"/>
      <c r="DSM32" s="62"/>
      <c r="DSN32" s="62"/>
      <c r="DSO32" s="62"/>
      <c r="DSP32" s="62"/>
      <c r="DSQ32" s="62"/>
      <c r="DSR32" s="62"/>
      <c r="DSS32" s="62"/>
      <c r="DST32" s="62"/>
      <c r="DSU32" s="62"/>
      <c r="DSV32" s="62"/>
      <c r="DSW32" s="62"/>
      <c r="DSX32" s="62"/>
      <c r="DSY32" s="62"/>
      <c r="DSZ32" s="62"/>
      <c r="DTA32" s="62"/>
      <c r="DTB32" s="62"/>
      <c r="DTC32" s="62"/>
      <c r="DTD32" s="62"/>
      <c r="DTE32" s="62"/>
      <c r="DTF32" s="62"/>
      <c r="DTG32" s="62"/>
      <c r="DTH32" s="62"/>
      <c r="DTI32" s="62"/>
      <c r="DTJ32" s="62"/>
      <c r="DTK32" s="62"/>
      <c r="DTL32" s="62"/>
      <c r="DTM32" s="62"/>
      <c r="DTN32" s="62"/>
      <c r="DTO32" s="62"/>
      <c r="DTP32" s="62"/>
      <c r="DTQ32" s="62"/>
      <c r="DTR32" s="62"/>
      <c r="DTS32" s="62"/>
      <c r="DTT32" s="62"/>
      <c r="DTU32" s="62"/>
      <c r="DTV32" s="62"/>
      <c r="DTW32" s="62"/>
      <c r="DTX32" s="62"/>
      <c r="DTY32" s="62"/>
      <c r="DTZ32" s="62"/>
      <c r="DUA32" s="62"/>
      <c r="DUB32" s="62"/>
      <c r="DUC32" s="62"/>
      <c r="DUD32" s="62"/>
      <c r="DUE32" s="62"/>
      <c r="DUF32" s="62"/>
      <c r="DUG32" s="62"/>
      <c r="DUH32" s="62"/>
      <c r="DUI32" s="62"/>
      <c r="DUJ32" s="62"/>
      <c r="DUK32" s="62"/>
      <c r="DUL32" s="62"/>
      <c r="DUM32" s="62"/>
      <c r="DUN32" s="62"/>
      <c r="DUO32" s="62"/>
      <c r="DUP32" s="62"/>
      <c r="DUQ32" s="62"/>
      <c r="DUR32" s="62"/>
      <c r="DUS32" s="62"/>
      <c r="DUT32" s="62"/>
      <c r="DUU32" s="62"/>
      <c r="DUV32" s="62"/>
      <c r="DUW32" s="62"/>
      <c r="DUX32" s="62"/>
      <c r="DUY32" s="62"/>
      <c r="DUZ32" s="62"/>
      <c r="DVA32" s="62"/>
      <c r="DVB32" s="62"/>
      <c r="DVC32" s="62"/>
      <c r="DVD32" s="62"/>
      <c r="DVE32" s="62"/>
      <c r="DVF32" s="62"/>
      <c r="DVG32" s="62"/>
      <c r="DVH32" s="62"/>
      <c r="DVI32" s="62"/>
      <c r="DVJ32" s="62"/>
      <c r="DVK32" s="62"/>
      <c r="DVL32" s="62"/>
      <c r="DVM32" s="62"/>
      <c r="DVN32" s="62"/>
      <c r="DVO32" s="62"/>
      <c r="DVP32" s="62"/>
      <c r="DVQ32" s="62"/>
      <c r="DVR32" s="62"/>
      <c r="DVS32" s="62"/>
      <c r="DVT32" s="62"/>
      <c r="DVU32" s="62"/>
      <c r="DVV32" s="62"/>
      <c r="DVW32" s="62"/>
      <c r="DVX32" s="62"/>
      <c r="DVY32" s="62"/>
      <c r="DVZ32" s="62"/>
      <c r="DWA32" s="62"/>
      <c r="DWB32" s="62"/>
      <c r="DWC32" s="62"/>
      <c r="DWD32" s="62"/>
      <c r="DWE32" s="62"/>
      <c r="DWF32" s="62"/>
      <c r="DWG32" s="62"/>
      <c r="DWH32" s="62"/>
      <c r="DWI32" s="62"/>
      <c r="DWJ32" s="62"/>
      <c r="DWK32" s="62"/>
      <c r="DWL32" s="62"/>
      <c r="DWM32" s="62"/>
      <c r="DWN32" s="62"/>
      <c r="DWO32" s="62"/>
      <c r="DWP32" s="62"/>
      <c r="DWQ32" s="62"/>
      <c r="DWR32" s="62"/>
      <c r="DWS32" s="62"/>
      <c r="DWT32" s="62"/>
      <c r="DWU32" s="62"/>
      <c r="DWV32" s="62"/>
      <c r="DWW32" s="62"/>
      <c r="DWX32" s="62"/>
      <c r="DWY32" s="62"/>
      <c r="DWZ32" s="62"/>
      <c r="DXA32" s="62"/>
      <c r="DXB32" s="62"/>
      <c r="DXC32" s="62"/>
      <c r="DXD32" s="62"/>
      <c r="DXE32" s="62"/>
      <c r="DXF32" s="62"/>
      <c r="DXG32" s="62"/>
      <c r="DXH32" s="62"/>
      <c r="DXI32" s="62"/>
      <c r="DXJ32" s="62"/>
      <c r="DXK32" s="62"/>
      <c r="DXL32" s="62"/>
      <c r="DXM32" s="62"/>
      <c r="DXN32" s="62"/>
      <c r="DXO32" s="62"/>
      <c r="DXP32" s="62"/>
      <c r="DXQ32" s="62"/>
      <c r="DXR32" s="62"/>
      <c r="DXS32" s="62"/>
      <c r="DXT32" s="62"/>
      <c r="DXU32" s="62"/>
      <c r="DXV32" s="62"/>
      <c r="DXW32" s="62"/>
      <c r="DXX32" s="62"/>
      <c r="DXY32" s="62"/>
      <c r="DXZ32" s="62"/>
      <c r="DYA32" s="62"/>
      <c r="DYB32" s="62"/>
      <c r="DYC32" s="62"/>
      <c r="DYD32" s="62"/>
      <c r="DYE32" s="62"/>
      <c r="DYF32" s="62"/>
      <c r="DYG32" s="62"/>
      <c r="DYH32" s="62"/>
      <c r="DYI32" s="62"/>
      <c r="DYJ32" s="62"/>
      <c r="DYK32" s="62"/>
      <c r="DYL32" s="62"/>
      <c r="DYM32" s="62"/>
      <c r="DYN32" s="62"/>
      <c r="DYO32" s="62"/>
      <c r="DYP32" s="62"/>
      <c r="DYQ32" s="62"/>
      <c r="DYR32" s="62"/>
      <c r="DYS32" s="62"/>
      <c r="DYT32" s="62"/>
      <c r="DYU32" s="62"/>
      <c r="DYV32" s="62"/>
      <c r="DYW32" s="62"/>
      <c r="DYX32" s="62"/>
      <c r="DYY32" s="62"/>
      <c r="DYZ32" s="62"/>
      <c r="DZA32" s="62"/>
      <c r="DZB32" s="62"/>
      <c r="DZC32" s="62"/>
      <c r="DZD32" s="62"/>
      <c r="DZE32" s="62"/>
      <c r="DZF32" s="62"/>
      <c r="DZG32" s="62"/>
      <c r="DZH32" s="62"/>
      <c r="DZI32" s="62"/>
      <c r="DZJ32" s="62"/>
      <c r="DZK32" s="62"/>
      <c r="DZL32" s="62"/>
      <c r="DZM32" s="62"/>
      <c r="DZN32" s="62"/>
      <c r="DZO32" s="62"/>
      <c r="DZP32" s="62"/>
      <c r="DZQ32" s="62"/>
      <c r="DZR32" s="62"/>
      <c r="DZS32" s="62"/>
      <c r="DZT32" s="62"/>
      <c r="DZU32" s="62"/>
      <c r="DZV32" s="62"/>
      <c r="DZW32" s="62"/>
      <c r="DZX32" s="62"/>
      <c r="DZY32" s="62"/>
      <c r="DZZ32" s="62"/>
      <c r="EAA32" s="62"/>
      <c r="EAB32" s="62"/>
      <c r="EAC32" s="62"/>
      <c r="EAD32" s="62"/>
      <c r="EAE32" s="62"/>
      <c r="EAF32" s="62"/>
      <c r="EAG32" s="62"/>
      <c r="EAH32" s="62"/>
      <c r="EAI32" s="62"/>
      <c r="EAJ32" s="62"/>
      <c r="EAK32" s="62"/>
      <c r="EAL32" s="62"/>
      <c r="EAM32" s="62"/>
      <c r="EAN32" s="62"/>
      <c r="EAO32" s="62"/>
      <c r="EAP32" s="62"/>
      <c r="EAQ32" s="62"/>
      <c r="EAR32" s="62"/>
      <c r="EAS32" s="62"/>
      <c r="EAT32" s="62"/>
      <c r="EAU32" s="62"/>
      <c r="EAV32" s="62"/>
      <c r="EAW32" s="62"/>
      <c r="EAX32" s="62"/>
      <c r="EAY32" s="62"/>
      <c r="EAZ32" s="62"/>
      <c r="EBA32" s="62"/>
      <c r="EBB32" s="62"/>
      <c r="EBC32" s="62"/>
      <c r="EBD32" s="62"/>
      <c r="EBE32" s="62"/>
      <c r="EBF32" s="62"/>
      <c r="EBG32" s="62"/>
      <c r="EBH32" s="62"/>
      <c r="EBI32" s="62"/>
      <c r="EBJ32" s="62"/>
      <c r="EBK32" s="62"/>
      <c r="EBL32" s="62"/>
      <c r="EBM32" s="62"/>
      <c r="EBN32" s="62"/>
      <c r="EBO32" s="62"/>
      <c r="EBP32" s="62"/>
      <c r="EBQ32" s="62"/>
      <c r="EBR32" s="62"/>
      <c r="EBS32" s="62"/>
      <c r="EBT32" s="62"/>
      <c r="EBU32" s="62"/>
      <c r="EBV32" s="62"/>
      <c r="EBW32" s="62"/>
      <c r="EBX32" s="62"/>
      <c r="EBY32" s="62"/>
      <c r="EBZ32" s="62"/>
      <c r="ECA32" s="62"/>
      <c r="ECB32" s="62"/>
      <c r="ECC32" s="62"/>
      <c r="ECD32" s="62"/>
      <c r="ECE32" s="62"/>
      <c r="ECF32" s="62"/>
      <c r="ECG32" s="62"/>
      <c r="ECH32" s="62"/>
      <c r="ECI32" s="62"/>
      <c r="ECJ32" s="62"/>
      <c r="ECK32" s="62"/>
      <c r="ECL32" s="62"/>
      <c r="ECM32" s="62"/>
      <c r="ECN32" s="62"/>
      <c r="ECO32" s="62"/>
      <c r="ECP32" s="62"/>
      <c r="ECQ32" s="62"/>
      <c r="ECR32" s="62"/>
      <c r="ECS32" s="62"/>
      <c r="ECT32" s="62"/>
      <c r="ECU32" s="62"/>
      <c r="ECV32" s="62"/>
      <c r="ECW32" s="62"/>
      <c r="ECX32" s="62"/>
      <c r="ECY32" s="62"/>
      <c r="ECZ32" s="62"/>
      <c r="EDA32" s="62"/>
      <c r="EDB32" s="62"/>
      <c r="EDC32" s="62"/>
      <c r="EDD32" s="62"/>
      <c r="EDE32" s="62"/>
      <c r="EDF32" s="62"/>
      <c r="EDG32" s="62"/>
      <c r="EDH32" s="62"/>
      <c r="EDI32" s="62"/>
      <c r="EDJ32" s="62"/>
      <c r="EDK32" s="62"/>
      <c r="EDL32" s="62"/>
      <c r="EDM32" s="62"/>
      <c r="EDN32" s="62"/>
      <c r="EDO32" s="62"/>
      <c r="EDP32" s="62"/>
      <c r="EDQ32" s="62"/>
      <c r="EDR32" s="62"/>
      <c r="EDS32" s="62"/>
      <c r="EDT32" s="62"/>
      <c r="EDU32" s="62"/>
      <c r="EDV32" s="62"/>
      <c r="EDW32" s="62"/>
      <c r="EDX32" s="62"/>
      <c r="EDY32" s="62"/>
      <c r="EDZ32" s="62"/>
      <c r="EEA32" s="62"/>
      <c r="EEB32" s="62"/>
      <c r="EEC32" s="62"/>
      <c r="EED32" s="62"/>
      <c r="EEE32" s="62"/>
      <c r="EEF32" s="62"/>
      <c r="EEG32" s="62"/>
      <c r="EEH32" s="62"/>
      <c r="EEI32" s="62"/>
      <c r="EEJ32" s="62"/>
      <c r="EEK32" s="62"/>
      <c r="EEL32" s="62"/>
      <c r="EEM32" s="62"/>
      <c r="EEN32" s="62"/>
      <c r="EEO32" s="62"/>
      <c r="EEP32" s="62"/>
      <c r="EEQ32" s="62"/>
      <c r="EER32" s="62"/>
      <c r="EES32" s="62"/>
      <c r="EET32" s="62"/>
      <c r="EEU32" s="62"/>
      <c r="EEV32" s="62"/>
      <c r="EEW32" s="62"/>
      <c r="EEX32" s="62"/>
      <c r="EEY32" s="62"/>
      <c r="EEZ32" s="62"/>
      <c r="EFA32" s="62"/>
      <c r="EFB32" s="62"/>
      <c r="EFC32" s="62"/>
      <c r="EFD32" s="62"/>
      <c r="EFE32" s="62"/>
      <c r="EFF32" s="62"/>
      <c r="EFG32" s="62"/>
      <c r="EFH32" s="62"/>
      <c r="EFI32" s="62"/>
      <c r="EFJ32" s="62"/>
      <c r="EFK32" s="62"/>
      <c r="EFL32" s="62"/>
      <c r="EFM32" s="62"/>
      <c r="EFN32" s="62"/>
      <c r="EFO32" s="62"/>
      <c r="EFP32" s="62"/>
      <c r="EFQ32" s="62"/>
      <c r="EFR32" s="62"/>
      <c r="EFS32" s="62"/>
      <c r="EFT32" s="62"/>
      <c r="EFU32" s="62"/>
      <c r="EFV32" s="62"/>
      <c r="EFW32" s="62"/>
      <c r="EFX32" s="62"/>
      <c r="EFY32" s="62"/>
      <c r="EFZ32" s="62"/>
      <c r="EGA32" s="62"/>
      <c r="EGB32" s="62"/>
      <c r="EGC32" s="62"/>
      <c r="EGD32" s="62"/>
      <c r="EGE32" s="62"/>
      <c r="EGF32" s="62"/>
      <c r="EGG32" s="62"/>
      <c r="EGH32" s="62"/>
      <c r="EGI32" s="62"/>
      <c r="EGJ32" s="62"/>
      <c r="EGK32" s="62"/>
      <c r="EGL32" s="62"/>
      <c r="EGM32" s="62"/>
      <c r="EGN32" s="62"/>
      <c r="EGO32" s="62"/>
      <c r="EGP32" s="62"/>
      <c r="EGQ32" s="62"/>
      <c r="EGR32" s="62"/>
      <c r="EGS32" s="62"/>
      <c r="EGT32" s="62"/>
      <c r="EGU32" s="62"/>
      <c r="EGV32" s="62"/>
      <c r="EGW32" s="62"/>
      <c r="EGX32" s="62"/>
      <c r="EGY32" s="62"/>
      <c r="EGZ32" s="62"/>
      <c r="EHA32" s="62"/>
      <c r="EHB32" s="62"/>
      <c r="EHC32" s="62"/>
      <c r="EHD32" s="62"/>
      <c r="EHE32" s="62"/>
      <c r="EHF32" s="62"/>
      <c r="EHG32" s="62"/>
      <c r="EHH32" s="62"/>
      <c r="EHI32" s="62"/>
      <c r="EHJ32" s="62"/>
      <c r="EHK32" s="62"/>
      <c r="EHL32" s="62"/>
      <c r="EHM32" s="62"/>
      <c r="EHN32" s="62"/>
      <c r="EHO32" s="62"/>
      <c r="EHP32" s="62"/>
      <c r="EHQ32" s="62"/>
      <c r="EHR32" s="62"/>
      <c r="EHS32" s="62"/>
      <c r="EHT32" s="62"/>
      <c r="EHU32" s="62"/>
      <c r="EHV32" s="62"/>
      <c r="EHW32" s="62"/>
      <c r="EHX32" s="62"/>
      <c r="EHY32" s="62"/>
      <c r="EHZ32" s="62"/>
      <c r="EIA32" s="62"/>
      <c r="EIB32" s="62"/>
      <c r="EIC32" s="62"/>
      <c r="EID32" s="62"/>
      <c r="EIE32" s="62"/>
      <c r="EIF32" s="62"/>
      <c r="EIG32" s="62"/>
      <c r="EIH32" s="62"/>
      <c r="EII32" s="62"/>
      <c r="EIJ32" s="62"/>
      <c r="EIK32" s="62"/>
      <c r="EIL32" s="62"/>
      <c r="EIM32" s="62"/>
      <c r="EIN32" s="62"/>
      <c r="EIO32" s="62"/>
      <c r="EIP32" s="62"/>
      <c r="EIQ32" s="62"/>
      <c r="EIR32" s="62"/>
      <c r="EIS32" s="62"/>
      <c r="EIT32" s="62"/>
      <c r="EIU32" s="62"/>
      <c r="EIV32" s="62"/>
      <c r="EIW32" s="62"/>
      <c r="EIX32" s="62"/>
      <c r="EIY32" s="62"/>
      <c r="EIZ32" s="62"/>
      <c r="EJA32" s="62"/>
      <c r="EJB32" s="62"/>
      <c r="EJC32" s="62"/>
      <c r="EJD32" s="62"/>
      <c r="EJE32" s="62"/>
      <c r="EJF32" s="62"/>
      <c r="EJG32" s="62"/>
      <c r="EJH32" s="62"/>
      <c r="EJI32" s="62"/>
      <c r="EJJ32" s="62"/>
      <c r="EJK32" s="62"/>
      <c r="EJL32" s="62"/>
      <c r="EJM32" s="62"/>
      <c r="EJN32" s="62"/>
      <c r="EJO32" s="62"/>
      <c r="EJP32" s="62"/>
      <c r="EJQ32" s="62"/>
      <c r="EJR32" s="62"/>
      <c r="EJS32" s="62"/>
      <c r="EJT32" s="62"/>
      <c r="EJU32" s="62"/>
      <c r="EJV32" s="62"/>
      <c r="EJW32" s="62"/>
      <c r="EJX32" s="62"/>
      <c r="EJY32" s="62"/>
      <c r="EJZ32" s="62"/>
      <c r="EKA32" s="62"/>
      <c r="EKB32" s="62"/>
      <c r="EKC32" s="62"/>
      <c r="EKD32" s="62"/>
      <c r="EKE32" s="62"/>
      <c r="EKF32" s="62"/>
      <c r="EKG32" s="62"/>
      <c r="EKH32" s="62"/>
      <c r="EKI32" s="62"/>
      <c r="EKJ32" s="62"/>
      <c r="EKK32" s="62"/>
      <c r="EKL32" s="62"/>
      <c r="EKM32" s="62"/>
      <c r="EKN32" s="62"/>
      <c r="EKO32" s="62"/>
      <c r="EKP32" s="62"/>
      <c r="EKQ32" s="62"/>
      <c r="EKR32" s="62"/>
      <c r="EKS32" s="62"/>
      <c r="EKT32" s="62"/>
      <c r="EKU32" s="62"/>
      <c r="EKV32" s="62"/>
      <c r="EKW32" s="62"/>
      <c r="EKX32" s="62"/>
      <c r="EKY32" s="62"/>
      <c r="EKZ32" s="62"/>
      <c r="ELA32" s="62"/>
      <c r="ELB32" s="62"/>
      <c r="ELC32" s="62"/>
      <c r="ELD32" s="62"/>
      <c r="ELE32" s="62"/>
      <c r="ELF32" s="62"/>
      <c r="ELG32" s="62"/>
      <c r="ELH32" s="62"/>
      <c r="ELI32" s="62"/>
      <c r="ELJ32" s="62"/>
      <c r="ELK32" s="62"/>
      <c r="ELL32" s="62"/>
      <c r="ELM32" s="62"/>
      <c r="ELN32" s="62"/>
      <c r="ELO32" s="62"/>
      <c r="ELP32" s="62"/>
      <c r="ELQ32" s="62"/>
      <c r="ELR32" s="62"/>
      <c r="ELS32" s="62"/>
      <c r="ELT32" s="62"/>
      <c r="ELU32" s="62"/>
      <c r="ELV32" s="62"/>
      <c r="ELW32" s="62"/>
      <c r="ELX32" s="62"/>
      <c r="ELY32" s="62"/>
      <c r="ELZ32" s="62"/>
      <c r="EMA32" s="62"/>
      <c r="EMB32" s="62"/>
      <c r="EMC32" s="62"/>
      <c r="EMD32" s="62"/>
      <c r="EME32" s="62"/>
      <c r="EMF32" s="62"/>
      <c r="EMG32" s="62"/>
      <c r="EMH32" s="62"/>
      <c r="EMI32" s="62"/>
      <c r="EMJ32" s="62"/>
      <c r="EMK32" s="62"/>
      <c r="EML32" s="62"/>
      <c r="EMM32" s="62"/>
      <c r="EMN32" s="62"/>
      <c r="EMO32" s="62"/>
      <c r="EMP32" s="62"/>
      <c r="EMQ32" s="62"/>
      <c r="EMR32" s="62"/>
      <c r="EMS32" s="62"/>
      <c r="EMT32" s="62"/>
      <c r="EMU32" s="62"/>
      <c r="EMV32" s="62"/>
      <c r="EMW32" s="62"/>
      <c r="EMX32" s="62"/>
      <c r="EMY32" s="62"/>
      <c r="EMZ32" s="62"/>
      <c r="ENA32" s="62"/>
      <c r="ENB32" s="62"/>
      <c r="ENC32" s="62"/>
      <c r="END32" s="62"/>
      <c r="ENE32" s="62"/>
      <c r="ENF32" s="62"/>
      <c r="ENG32" s="62"/>
      <c r="ENH32" s="62"/>
      <c r="ENI32" s="62"/>
      <c r="ENJ32" s="62"/>
      <c r="ENK32" s="62"/>
      <c r="ENL32" s="62"/>
      <c r="ENM32" s="62"/>
      <c r="ENN32" s="62"/>
      <c r="ENO32" s="62"/>
      <c r="ENP32" s="62"/>
      <c r="ENQ32" s="62"/>
      <c r="ENR32" s="62"/>
      <c r="ENS32" s="62"/>
      <c r="ENT32" s="62"/>
      <c r="ENU32" s="62"/>
      <c r="ENV32" s="62"/>
      <c r="ENW32" s="62"/>
      <c r="ENX32" s="62"/>
      <c r="ENY32" s="62"/>
      <c r="ENZ32" s="62"/>
      <c r="EOA32" s="62"/>
      <c r="EOB32" s="62"/>
      <c r="EOC32" s="62"/>
      <c r="EOD32" s="62"/>
      <c r="EOE32" s="62"/>
      <c r="EOF32" s="62"/>
      <c r="EOG32" s="62"/>
      <c r="EOH32" s="62"/>
      <c r="EOI32" s="62"/>
      <c r="EOJ32" s="62"/>
      <c r="EOK32" s="62"/>
      <c r="EOL32" s="62"/>
      <c r="EOM32" s="62"/>
      <c r="EON32" s="62"/>
      <c r="EOO32" s="62"/>
      <c r="EOP32" s="62"/>
      <c r="EOQ32" s="62"/>
      <c r="EOR32" s="62"/>
      <c r="EOS32" s="62"/>
      <c r="EOT32" s="62"/>
      <c r="EOU32" s="62"/>
      <c r="EOV32" s="62"/>
      <c r="EOW32" s="62"/>
      <c r="EOX32" s="62"/>
      <c r="EOY32" s="62"/>
      <c r="EOZ32" s="62"/>
      <c r="EPA32" s="62"/>
      <c r="EPB32" s="62"/>
      <c r="EPC32" s="62"/>
      <c r="EPD32" s="62"/>
      <c r="EPE32" s="62"/>
      <c r="EPF32" s="62"/>
      <c r="EPG32" s="62"/>
      <c r="EPH32" s="62"/>
      <c r="EPI32" s="62"/>
      <c r="EPJ32" s="62"/>
      <c r="EPK32" s="62"/>
      <c r="EPL32" s="62"/>
      <c r="EPM32" s="62"/>
      <c r="EPN32" s="62"/>
      <c r="EPO32" s="62"/>
      <c r="EPP32" s="62"/>
      <c r="EPQ32" s="62"/>
      <c r="EPR32" s="62"/>
      <c r="EPS32" s="62"/>
      <c r="EPT32" s="62"/>
      <c r="EPU32" s="62"/>
      <c r="EPV32" s="62"/>
      <c r="EPW32" s="62"/>
      <c r="EPX32" s="62"/>
      <c r="EPY32" s="62"/>
      <c r="EPZ32" s="62"/>
      <c r="EQA32" s="62"/>
      <c r="EQB32" s="62"/>
      <c r="EQC32" s="62"/>
      <c r="EQD32" s="62"/>
      <c r="EQE32" s="62"/>
      <c r="EQF32" s="62"/>
      <c r="EQG32" s="62"/>
      <c r="EQH32" s="62"/>
      <c r="EQI32" s="62"/>
      <c r="EQJ32" s="62"/>
      <c r="EQK32" s="62"/>
      <c r="EQL32" s="62"/>
      <c r="EQM32" s="62"/>
      <c r="EQN32" s="62"/>
      <c r="EQO32" s="62"/>
      <c r="EQP32" s="62"/>
      <c r="EQQ32" s="62"/>
      <c r="EQR32" s="62"/>
      <c r="EQS32" s="62"/>
      <c r="EQT32" s="62"/>
      <c r="EQU32" s="62"/>
      <c r="EQV32" s="62"/>
      <c r="EQW32" s="62"/>
      <c r="EQX32" s="62"/>
      <c r="EQY32" s="62"/>
      <c r="EQZ32" s="62"/>
      <c r="ERA32" s="62"/>
      <c r="ERB32" s="62"/>
      <c r="ERC32" s="62"/>
      <c r="ERD32" s="62"/>
      <c r="ERE32" s="62"/>
      <c r="ERF32" s="62"/>
      <c r="ERG32" s="62"/>
      <c r="ERH32" s="62"/>
      <c r="ERI32" s="62"/>
      <c r="ERJ32" s="62"/>
      <c r="ERK32" s="62"/>
      <c r="ERL32" s="62"/>
      <c r="ERM32" s="62"/>
      <c r="ERN32" s="62"/>
      <c r="ERO32" s="62"/>
      <c r="ERP32" s="62"/>
      <c r="ERQ32" s="62"/>
      <c r="ERR32" s="62"/>
      <c r="ERS32" s="62"/>
      <c r="ERT32" s="62"/>
      <c r="ERU32" s="62"/>
      <c r="ERV32" s="62"/>
      <c r="ERW32" s="62"/>
      <c r="ERX32" s="62"/>
      <c r="ERY32" s="62"/>
      <c r="ERZ32" s="62"/>
      <c r="ESA32" s="62"/>
      <c r="ESB32" s="62"/>
      <c r="ESC32" s="62"/>
      <c r="ESD32" s="62"/>
      <c r="ESE32" s="62"/>
      <c r="ESF32" s="62"/>
      <c r="ESG32" s="62"/>
      <c r="ESH32" s="62"/>
      <c r="ESI32" s="62"/>
      <c r="ESJ32" s="62"/>
      <c r="ESK32" s="62"/>
      <c r="ESL32" s="62"/>
      <c r="ESM32" s="62"/>
      <c r="ESN32" s="62"/>
      <c r="ESO32" s="62"/>
      <c r="ESP32" s="62"/>
      <c r="ESQ32" s="62"/>
      <c r="ESR32" s="62"/>
      <c r="ESS32" s="62"/>
      <c r="EST32" s="62"/>
      <c r="ESU32" s="62"/>
      <c r="ESV32" s="62"/>
      <c r="ESW32" s="62"/>
      <c r="ESX32" s="62"/>
      <c r="ESY32" s="62"/>
      <c r="ESZ32" s="62"/>
      <c r="ETA32" s="62"/>
      <c r="ETB32" s="62"/>
      <c r="ETC32" s="62"/>
      <c r="ETD32" s="62"/>
      <c r="ETE32" s="62"/>
      <c r="ETF32" s="62"/>
      <c r="ETG32" s="62"/>
      <c r="ETH32" s="62"/>
      <c r="ETI32" s="62"/>
      <c r="ETJ32" s="62"/>
      <c r="ETK32" s="62"/>
      <c r="ETL32" s="62"/>
      <c r="ETM32" s="62"/>
      <c r="ETN32" s="62"/>
      <c r="ETO32" s="62"/>
      <c r="ETP32" s="62"/>
      <c r="ETQ32" s="62"/>
      <c r="ETR32" s="62"/>
      <c r="ETS32" s="62"/>
      <c r="ETT32" s="62"/>
      <c r="ETU32" s="62"/>
      <c r="ETV32" s="62"/>
      <c r="ETW32" s="62"/>
      <c r="ETX32" s="62"/>
      <c r="ETY32" s="62"/>
      <c r="ETZ32" s="62"/>
      <c r="EUA32" s="62"/>
      <c r="EUB32" s="62"/>
      <c r="EUC32" s="62"/>
      <c r="EUD32" s="62"/>
      <c r="EUE32" s="62"/>
      <c r="EUF32" s="62"/>
      <c r="EUG32" s="62"/>
      <c r="EUH32" s="62"/>
      <c r="EUI32" s="62"/>
      <c r="EUJ32" s="62"/>
      <c r="EUK32" s="62"/>
      <c r="EUL32" s="62"/>
      <c r="EUM32" s="62"/>
      <c r="EUN32" s="62"/>
      <c r="EUO32" s="62"/>
      <c r="EUP32" s="62"/>
      <c r="EUQ32" s="62"/>
      <c r="EUR32" s="62"/>
      <c r="EUS32" s="62"/>
      <c r="EUT32" s="62"/>
      <c r="EUU32" s="62"/>
      <c r="EUV32" s="62"/>
      <c r="EUW32" s="62"/>
      <c r="EUX32" s="62"/>
      <c r="EUY32" s="62"/>
      <c r="EUZ32" s="62"/>
      <c r="EVA32" s="62"/>
      <c r="EVB32" s="62"/>
      <c r="EVC32" s="62"/>
      <c r="EVD32" s="62"/>
      <c r="EVE32" s="62"/>
      <c r="EVF32" s="62"/>
      <c r="EVG32" s="62"/>
      <c r="EVH32" s="62"/>
      <c r="EVI32" s="62"/>
      <c r="EVJ32" s="62"/>
      <c r="EVK32" s="62"/>
      <c r="EVL32" s="62"/>
      <c r="EVM32" s="62"/>
      <c r="EVN32" s="62"/>
      <c r="EVO32" s="62"/>
      <c r="EVP32" s="62"/>
      <c r="EVQ32" s="62"/>
      <c r="EVR32" s="62"/>
      <c r="EVS32" s="62"/>
      <c r="EVT32" s="62"/>
      <c r="EVU32" s="62"/>
      <c r="EVV32" s="62"/>
      <c r="EVW32" s="62"/>
      <c r="EVX32" s="62"/>
      <c r="EVY32" s="62"/>
      <c r="EVZ32" s="62"/>
      <c r="EWA32" s="62"/>
      <c r="EWB32" s="62"/>
      <c r="EWC32" s="62"/>
      <c r="EWD32" s="62"/>
      <c r="EWE32" s="62"/>
      <c r="EWF32" s="62"/>
      <c r="EWG32" s="62"/>
      <c r="EWH32" s="62"/>
      <c r="EWI32" s="62"/>
      <c r="EWJ32" s="62"/>
      <c r="EWK32" s="62"/>
      <c r="EWL32" s="62"/>
      <c r="EWM32" s="62"/>
      <c r="EWN32" s="62"/>
      <c r="EWO32" s="62"/>
      <c r="EWP32" s="62"/>
      <c r="EWQ32" s="62"/>
      <c r="EWR32" s="62"/>
      <c r="EWS32" s="62"/>
      <c r="EWT32" s="62"/>
      <c r="EWU32" s="62"/>
      <c r="EWV32" s="62"/>
      <c r="EWW32" s="62"/>
      <c r="EWX32" s="62"/>
      <c r="EWY32" s="62"/>
      <c r="EWZ32" s="62"/>
      <c r="EXA32" s="62"/>
      <c r="EXB32" s="62"/>
      <c r="EXC32" s="62"/>
      <c r="EXD32" s="62"/>
      <c r="EXE32" s="62"/>
      <c r="EXF32" s="62"/>
      <c r="EXG32" s="62"/>
      <c r="EXH32" s="62"/>
      <c r="EXI32" s="62"/>
      <c r="EXJ32" s="62"/>
      <c r="EXK32" s="62"/>
      <c r="EXL32" s="62"/>
      <c r="EXM32" s="62"/>
      <c r="EXN32" s="62"/>
      <c r="EXO32" s="62"/>
      <c r="EXP32" s="62"/>
      <c r="EXQ32" s="62"/>
      <c r="EXR32" s="62"/>
      <c r="EXS32" s="62"/>
      <c r="EXT32" s="62"/>
      <c r="EXU32" s="62"/>
      <c r="EXV32" s="62"/>
      <c r="EXW32" s="62"/>
      <c r="EXX32" s="62"/>
      <c r="EXY32" s="62"/>
      <c r="EXZ32" s="62"/>
      <c r="EYA32" s="62"/>
      <c r="EYB32" s="62"/>
      <c r="EYC32" s="62"/>
      <c r="EYD32" s="62"/>
      <c r="EYE32" s="62"/>
      <c r="EYF32" s="62"/>
      <c r="EYG32" s="62"/>
      <c r="EYH32" s="62"/>
      <c r="EYI32" s="62"/>
      <c r="EYJ32" s="62"/>
      <c r="EYK32" s="62"/>
      <c r="EYL32" s="62"/>
      <c r="EYM32" s="62"/>
      <c r="EYN32" s="62"/>
      <c r="EYO32" s="62"/>
      <c r="EYP32" s="62"/>
      <c r="EYQ32" s="62"/>
      <c r="EYR32" s="62"/>
      <c r="EYS32" s="62"/>
      <c r="EYT32" s="62"/>
      <c r="EYU32" s="62"/>
      <c r="EYV32" s="62"/>
      <c r="EYW32" s="62"/>
      <c r="EYX32" s="62"/>
      <c r="EYY32" s="62"/>
      <c r="EYZ32" s="62"/>
      <c r="EZA32" s="62"/>
      <c r="EZB32" s="62"/>
      <c r="EZC32" s="62"/>
      <c r="EZD32" s="62"/>
      <c r="EZE32" s="62"/>
      <c r="EZF32" s="62"/>
      <c r="EZG32" s="62"/>
      <c r="EZH32" s="62"/>
      <c r="EZI32" s="62"/>
      <c r="EZJ32" s="62"/>
      <c r="EZK32" s="62"/>
      <c r="EZL32" s="62"/>
      <c r="EZM32" s="62"/>
      <c r="EZN32" s="62"/>
      <c r="EZO32" s="62"/>
      <c r="EZP32" s="62"/>
      <c r="EZQ32" s="62"/>
      <c r="EZR32" s="62"/>
      <c r="EZS32" s="62"/>
      <c r="EZT32" s="62"/>
      <c r="EZU32" s="62"/>
      <c r="EZV32" s="62"/>
      <c r="EZW32" s="62"/>
      <c r="EZX32" s="62"/>
      <c r="EZY32" s="62"/>
      <c r="EZZ32" s="62"/>
      <c r="FAA32" s="62"/>
      <c r="FAB32" s="62"/>
      <c r="FAC32" s="62"/>
      <c r="FAD32" s="62"/>
      <c r="FAE32" s="62"/>
      <c r="FAF32" s="62"/>
      <c r="FAG32" s="62"/>
      <c r="FAH32" s="62"/>
      <c r="FAI32" s="62"/>
      <c r="FAJ32" s="62"/>
      <c r="FAK32" s="62"/>
      <c r="FAL32" s="62"/>
      <c r="FAM32" s="62"/>
      <c r="FAN32" s="62"/>
      <c r="FAO32" s="62"/>
      <c r="FAP32" s="62"/>
      <c r="FAQ32" s="62"/>
      <c r="FAR32" s="62"/>
      <c r="FAS32" s="62"/>
      <c r="FAT32" s="62"/>
      <c r="FAU32" s="62"/>
      <c r="FAV32" s="62"/>
      <c r="FAW32" s="62"/>
      <c r="FAX32" s="62"/>
      <c r="FAY32" s="62"/>
      <c r="FAZ32" s="62"/>
      <c r="FBA32" s="62"/>
      <c r="FBB32" s="62"/>
      <c r="FBC32" s="62"/>
      <c r="FBD32" s="62"/>
      <c r="FBE32" s="62"/>
      <c r="FBF32" s="62"/>
      <c r="FBG32" s="62"/>
      <c r="FBH32" s="62"/>
      <c r="FBI32" s="62"/>
      <c r="FBJ32" s="62"/>
      <c r="FBK32" s="62"/>
      <c r="FBL32" s="62"/>
      <c r="FBM32" s="62"/>
      <c r="FBN32" s="62"/>
      <c r="FBO32" s="62"/>
      <c r="FBP32" s="62"/>
      <c r="FBQ32" s="62"/>
      <c r="FBR32" s="62"/>
      <c r="FBS32" s="62"/>
      <c r="FBT32" s="62"/>
      <c r="FBU32" s="62"/>
      <c r="FBV32" s="62"/>
      <c r="FBW32" s="62"/>
      <c r="FBX32" s="62"/>
      <c r="FBY32" s="62"/>
      <c r="FBZ32" s="62"/>
      <c r="FCA32" s="62"/>
      <c r="FCB32" s="62"/>
      <c r="FCC32" s="62"/>
      <c r="FCD32" s="62"/>
      <c r="FCE32" s="62"/>
      <c r="FCF32" s="62"/>
      <c r="FCG32" s="62"/>
      <c r="FCH32" s="62"/>
      <c r="FCI32" s="62"/>
      <c r="FCJ32" s="62"/>
      <c r="FCK32" s="62"/>
      <c r="FCL32" s="62"/>
      <c r="FCM32" s="62"/>
      <c r="FCN32" s="62"/>
      <c r="FCO32" s="62"/>
      <c r="FCP32" s="62"/>
      <c r="FCQ32" s="62"/>
      <c r="FCR32" s="62"/>
      <c r="FCS32" s="62"/>
      <c r="FCT32" s="62"/>
      <c r="FCU32" s="62"/>
      <c r="FCV32" s="62"/>
      <c r="FCW32" s="62"/>
      <c r="FCX32" s="62"/>
      <c r="FCY32" s="62"/>
      <c r="FCZ32" s="62"/>
      <c r="FDA32" s="62"/>
      <c r="FDB32" s="62"/>
      <c r="FDC32" s="62"/>
      <c r="FDD32" s="62"/>
      <c r="FDE32" s="62"/>
      <c r="FDF32" s="62"/>
      <c r="FDG32" s="62"/>
      <c r="FDH32" s="62"/>
      <c r="FDI32" s="62"/>
      <c r="FDJ32" s="62"/>
      <c r="FDK32" s="62"/>
      <c r="FDL32" s="62"/>
      <c r="FDM32" s="62"/>
      <c r="FDN32" s="62"/>
      <c r="FDO32" s="62"/>
      <c r="FDP32" s="62"/>
      <c r="FDQ32" s="62"/>
      <c r="FDR32" s="62"/>
      <c r="FDS32" s="62"/>
      <c r="FDT32" s="62"/>
      <c r="FDU32" s="62"/>
      <c r="FDV32" s="62"/>
      <c r="FDW32" s="62"/>
      <c r="FDX32" s="62"/>
      <c r="FDY32" s="62"/>
      <c r="FDZ32" s="62"/>
      <c r="FEA32" s="62"/>
      <c r="FEB32" s="62"/>
      <c r="FEC32" s="62"/>
      <c r="FED32" s="62"/>
      <c r="FEE32" s="62"/>
      <c r="FEF32" s="62"/>
      <c r="FEG32" s="62"/>
      <c r="FEH32" s="62"/>
      <c r="FEI32" s="62"/>
      <c r="FEJ32" s="62"/>
      <c r="FEK32" s="62"/>
      <c r="FEL32" s="62"/>
      <c r="FEM32" s="62"/>
      <c r="FEN32" s="62"/>
      <c r="FEO32" s="62"/>
      <c r="FEP32" s="62"/>
      <c r="FEQ32" s="62"/>
      <c r="FER32" s="62"/>
      <c r="FES32" s="62"/>
      <c r="FET32" s="62"/>
      <c r="FEU32" s="62"/>
      <c r="FEV32" s="62"/>
      <c r="FEW32" s="62"/>
      <c r="FEX32" s="62"/>
      <c r="FEY32" s="62"/>
      <c r="FEZ32" s="62"/>
      <c r="FFA32" s="62"/>
      <c r="FFB32" s="62"/>
      <c r="FFC32" s="62"/>
      <c r="FFD32" s="62"/>
      <c r="FFE32" s="62"/>
      <c r="FFF32" s="62"/>
      <c r="FFG32" s="62"/>
      <c r="FFH32" s="62"/>
      <c r="FFI32" s="62"/>
      <c r="FFJ32" s="62"/>
      <c r="FFK32" s="62"/>
      <c r="FFL32" s="62"/>
      <c r="FFM32" s="62"/>
      <c r="FFN32" s="62"/>
      <c r="FFO32" s="62"/>
      <c r="FFP32" s="62"/>
      <c r="FFQ32" s="62"/>
      <c r="FFR32" s="62"/>
      <c r="FFS32" s="62"/>
      <c r="FFT32" s="62"/>
      <c r="FFU32" s="62"/>
      <c r="FFV32" s="62"/>
      <c r="FFW32" s="62"/>
      <c r="FFX32" s="62"/>
      <c r="FFY32" s="62"/>
      <c r="FFZ32" s="62"/>
      <c r="FGA32" s="62"/>
      <c r="FGB32" s="62"/>
      <c r="FGC32" s="62"/>
      <c r="FGD32" s="62"/>
      <c r="FGE32" s="62"/>
      <c r="FGF32" s="62"/>
      <c r="FGG32" s="62"/>
      <c r="FGH32" s="62"/>
      <c r="FGI32" s="62"/>
      <c r="FGJ32" s="62"/>
      <c r="FGK32" s="62"/>
      <c r="FGL32" s="62"/>
      <c r="FGM32" s="62"/>
      <c r="FGN32" s="62"/>
      <c r="FGO32" s="62"/>
      <c r="FGP32" s="62"/>
      <c r="FGQ32" s="62"/>
      <c r="FGR32" s="62"/>
      <c r="FGS32" s="62"/>
      <c r="FGT32" s="62"/>
      <c r="FGU32" s="62"/>
      <c r="FGV32" s="62"/>
      <c r="FGW32" s="62"/>
      <c r="FGX32" s="62"/>
      <c r="FGY32" s="62"/>
      <c r="FGZ32" s="62"/>
      <c r="FHA32" s="62"/>
      <c r="FHB32" s="62"/>
      <c r="FHC32" s="62"/>
      <c r="FHD32" s="62"/>
      <c r="FHE32" s="62"/>
      <c r="FHF32" s="62"/>
      <c r="FHG32" s="62"/>
      <c r="FHH32" s="62"/>
      <c r="FHI32" s="62"/>
      <c r="FHJ32" s="62"/>
      <c r="FHK32" s="62"/>
      <c r="FHL32" s="62"/>
      <c r="FHM32" s="62"/>
      <c r="FHN32" s="62"/>
      <c r="FHO32" s="62"/>
      <c r="FHP32" s="62"/>
      <c r="FHQ32" s="62"/>
      <c r="FHR32" s="62"/>
      <c r="FHS32" s="62"/>
      <c r="FHT32" s="62"/>
      <c r="FHU32" s="62"/>
      <c r="FHV32" s="62"/>
      <c r="FHW32" s="62"/>
      <c r="FHX32" s="62"/>
      <c r="FHY32" s="62"/>
      <c r="FHZ32" s="62"/>
      <c r="FIA32" s="62"/>
      <c r="FIB32" s="62"/>
      <c r="FIC32" s="62"/>
      <c r="FID32" s="62"/>
      <c r="FIE32" s="62"/>
      <c r="FIF32" s="62"/>
      <c r="FIG32" s="62"/>
      <c r="FIH32" s="62"/>
      <c r="FII32" s="62"/>
      <c r="FIJ32" s="62"/>
      <c r="FIK32" s="62"/>
      <c r="FIL32" s="62"/>
      <c r="FIM32" s="62"/>
      <c r="FIN32" s="62"/>
      <c r="FIO32" s="62"/>
      <c r="FIP32" s="62"/>
      <c r="FIQ32" s="62"/>
      <c r="FIR32" s="62"/>
      <c r="FIS32" s="62"/>
      <c r="FIT32" s="62"/>
      <c r="FIU32" s="62"/>
      <c r="FIV32" s="62"/>
      <c r="FIW32" s="62"/>
      <c r="FIX32" s="62"/>
      <c r="FIY32" s="62"/>
      <c r="FIZ32" s="62"/>
      <c r="FJA32" s="62"/>
      <c r="FJB32" s="62"/>
      <c r="FJC32" s="62"/>
      <c r="FJD32" s="62"/>
      <c r="FJE32" s="62"/>
      <c r="FJF32" s="62"/>
      <c r="FJG32" s="62"/>
      <c r="FJH32" s="62"/>
      <c r="FJI32" s="62"/>
      <c r="FJJ32" s="62"/>
      <c r="FJK32" s="62"/>
      <c r="FJL32" s="62"/>
      <c r="FJM32" s="62"/>
      <c r="FJN32" s="62"/>
      <c r="FJO32" s="62"/>
      <c r="FJP32" s="62"/>
      <c r="FJQ32" s="62"/>
      <c r="FJR32" s="62"/>
      <c r="FJS32" s="62"/>
      <c r="FJT32" s="62"/>
      <c r="FJU32" s="62"/>
      <c r="FJV32" s="62"/>
      <c r="FJW32" s="62"/>
      <c r="FJX32" s="62"/>
      <c r="FJY32" s="62"/>
      <c r="FJZ32" s="62"/>
      <c r="FKA32" s="62"/>
      <c r="FKB32" s="62"/>
      <c r="FKC32" s="62"/>
      <c r="FKD32" s="62"/>
      <c r="FKE32" s="62"/>
      <c r="FKF32" s="62"/>
      <c r="FKG32" s="62"/>
      <c r="FKH32" s="62"/>
      <c r="FKI32" s="62"/>
      <c r="FKJ32" s="62"/>
      <c r="FKK32" s="62"/>
      <c r="FKL32" s="62"/>
      <c r="FKM32" s="62"/>
      <c r="FKN32" s="62"/>
      <c r="FKO32" s="62"/>
      <c r="FKP32" s="62"/>
      <c r="FKQ32" s="62"/>
      <c r="FKR32" s="62"/>
      <c r="FKS32" s="62"/>
      <c r="FKT32" s="62"/>
      <c r="FKU32" s="62"/>
      <c r="FKV32" s="62"/>
      <c r="FKW32" s="62"/>
      <c r="FKX32" s="62"/>
      <c r="FKY32" s="62"/>
      <c r="FKZ32" s="62"/>
      <c r="FLA32" s="62"/>
      <c r="FLB32" s="62"/>
      <c r="FLC32" s="62"/>
      <c r="FLD32" s="62"/>
      <c r="FLE32" s="62"/>
      <c r="FLF32" s="62"/>
      <c r="FLG32" s="62"/>
      <c r="FLH32" s="62"/>
      <c r="FLI32" s="62"/>
      <c r="FLJ32" s="62"/>
      <c r="FLK32" s="62"/>
      <c r="FLL32" s="62"/>
      <c r="FLM32" s="62"/>
      <c r="FLN32" s="62"/>
      <c r="FLO32" s="62"/>
      <c r="FLP32" s="62"/>
      <c r="FLQ32" s="62"/>
      <c r="FLR32" s="62"/>
      <c r="FLS32" s="62"/>
      <c r="FLT32" s="62"/>
      <c r="FLU32" s="62"/>
      <c r="FLV32" s="62"/>
      <c r="FLW32" s="62"/>
      <c r="FLX32" s="62"/>
      <c r="FLY32" s="62"/>
      <c r="FLZ32" s="62"/>
      <c r="FMA32" s="62"/>
      <c r="FMB32" s="62"/>
      <c r="FMC32" s="62"/>
      <c r="FMD32" s="62"/>
      <c r="FME32" s="62"/>
      <c r="FMF32" s="62"/>
      <c r="FMG32" s="62"/>
      <c r="FMH32" s="62"/>
      <c r="FMI32" s="62"/>
      <c r="FMJ32" s="62"/>
      <c r="FMK32" s="62"/>
      <c r="FML32" s="62"/>
      <c r="FMM32" s="62"/>
      <c r="FMN32" s="62"/>
      <c r="FMO32" s="62"/>
      <c r="FMP32" s="62"/>
      <c r="FMQ32" s="62"/>
      <c r="FMR32" s="62"/>
      <c r="FMS32" s="62"/>
      <c r="FMT32" s="62"/>
      <c r="FMU32" s="62"/>
      <c r="FMV32" s="62"/>
      <c r="FMW32" s="62"/>
      <c r="FMX32" s="62"/>
      <c r="FMY32" s="62"/>
      <c r="FMZ32" s="62"/>
      <c r="FNA32" s="62"/>
      <c r="FNB32" s="62"/>
      <c r="FNC32" s="62"/>
      <c r="FND32" s="62"/>
      <c r="FNE32" s="62"/>
      <c r="FNF32" s="62"/>
      <c r="FNG32" s="62"/>
      <c r="FNH32" s="62"/>
      <c r="FNI32" s="62"/>
      <c r="FNJ32" s="62"/>
      <c r="FNK32" s="62"/>
      <c r="FNL32" s="62"/>
      <c r="FNM32" s="62"/>
      <c r="FNN32" s="62"/>
      <c r="FNO32" s="62"/>
      <c r="FNP32" s="62"/>
      <c r="FNQ32" s="62"/>
      <c r="FNR32" s="62"/>
      <c r="FNS32" s="62"/>
      <c r="FNT32" s="62"/>
      <c r="FNU32" s="62"/>
      <c r="FNV32" s="62"/>
      <c r="FNW32" s="62"/>
      <c r="FNX32" s="62"/>
      <c r="FNY32" s="62"/>
      <c r="FNZ32" s="62"/>
      <c r="FOA32" s="62"/>
      <c r="FOB32" s="62"/>
      <c r="FOC32" s="62"/>
      <c r="FOD32" s="62"/>
      <c r="FOE32" s="62"/>
      <c r="FOF32" s="62"/>
      <c r="FOG32" s="62"/>
      <c r="FOH32" s="62"/>
      <c r="FOI32" s="62"/>
      <c r="FOJ32" s="62"/>
      <c r="FOK32" s="62"/>
      <c r="FOL32" s="62"/>
      <c r="FOM32" s="62"/>
      <c r="FON32" s="62"/>
      <c r="FOO32" s="62"/>
      <c r="FOP32" s="62"/>
      <c r="FOQ32" s="62"/>
      <c r="FOR32" s="62"/>
      <c r="FOS32" s="62"/>
      <c r="FOT32" s="62"/>
      <c r="FOU32" s="62"/>
      <c r="FOV32" s="62"/>
      <c r="FOW32" s="62"/>
      <c r="FOX32" s="62"/>
      <c r="FOY32" s="62"/>
      <c r="FOZ32" s="62"/>
      <c r="FPA32" s="62"/>
      <c r="FPB32" s="62"/>
      <c r="FPC32" s="62"/>
      <c r="FPD32" s="62"/>
      <c r="FPE32" s="62"/>
      <c r="FPF32" s="62"/>
      <c r="FPG32" s="62"/>
      <c r="FPH32" s="62"/>
      <c r="FPI32" s="62"/>
      <c r="FPJ32" s="62"/>
      <c r="FPK32" s="62"/>
      <c r="FPL32" s="62"/>
      <c r="FPM32" s="62"/>
      <c r="FPN32" s="62"/>
      <c r="FPO32" s="62"/>
      <c r="FPP32" s="62"/>
      <c r="FPQ32" s="62"/>
      <c r="FPR32" s="62"/>
      <c r="FPS32" s="62"/>
      <c r="FPT32" s="62"/>
      <c r="FPU32" s="62"/>
      <c r="FPV32" s="62"/>
      <c r="FPW32" s="62"/>
      <c r="FPX32" s="62"/>
      <c r="FPY32" s="62"/>
      <c r="FPZ32" s="62"/>
      <c r="FQA32" s="62"/>
      <c r="FQB32" s="62"/>
      <c r="FQC32" s="62"/>
      <c r="FQD32" s="62"/>
      <c r="FQE32" s="62"/>
      <c r="FQF32" s="62"/>
      <c r="FQG32" s="62"/>
      <c r="FQH32" s="62"/>
      <c r="FQI32" s="62"/>
      <c r="FQJ32" s="62"/>
      <c r="FQK32" s="62"/>
      <c r="FQL32" s="62"/>
      <c r="FQM32" s="62"/>
      <c r="FQN32" s="62"/>
      <c r="FQO32" s="62"/>
      <c r="FQP32" s="62"/>
      <c r="FQQ32" s="62"/>
      <c r="FQR32" s="62"/>
      <c r="FQS32" s="62"/>
      <c r="FQT32" s="62"/>
      <c r="FQU32" s="62"/>
      <c r="FQV32" s="62"/>
      <c r="FQW32" s="62"/>
      <c r="FQX32" s="62"/>
      <c r="FQY32" s="62"/>
      <c r="FQZ32" s="62"/>
      <c r="FRA32" s="62"/>
      <c r="FRB32" s="62"/>
      <c r="FRC32" s="62"/>
      <c r="FRD32" s="62"/>
      <c r="FRE32" s="62"/>
      <c r="FRF32" s="62"/>
      <c r="FRG32" s="62"/>
      <c r="FRH32" s="62"/>
      <c r="FRI32" s="62"/>
      <c r="FRJ32" s="62"/>
      <c r="FRK32" s="62"/>
      <c r="FRL32" s="62"/>
      <c r="FRM32" s="62"/>
      <c r="FRN32" s="62"/>
      <c r="FRO32" s="62"/>
      <c r="FRP32" s="62"/>
      <c r="FRQ32" s="62"/>
      <c r="FRR32" s="62"/>
      <c r="FRS32" s="62"/>
      <c r="FRT32" s="62"/>
      <c r="FRU32" s="62"/>
      <c r="FRV32" s="62"/>
      <c r="FRW32" s="62"/>
      <c r="FRX32" s="62"/>
      <c r="FRY32" s="62"/>
      <c r="FRZ32" s="62"/>
      <c r="FSA32" s="62"/>
      <c r="FSB32" s="62"/>
      <c r="FSC32" s="62"/>
      <c r="FSD32" s="62"/>
      <c r="FSE32" s="62"/>
      <c r="FSF32" s="62"/>
      <c r="FSG32" s="62"/>
      <c r="FSH32" s="62"/>
      <c r="FSI32" s="62"/>
      <c r="FSJ32" s="62"/>
      <c r="FSK32" s="62"/>
      <c r="FSL32" s="62"/>
      <c r="FSM32" s="62"/>
      <c r="FSN32" s="62"/>
      <c r="FSO32" s="62"/>
      <c r="FSP32" s="62"/>
      <c r="FSQ32" s="62"/>
      <c r="FSR32" s="62"/>
      <c r="FSS32" s="62"/>
      <c r="FST32" s="62"/>
      <c r="FSU32" s="62"/>
      <c r="FSV32" s="62"/>
      <c r="FSW32" s="62"/>
      <c r="FSX32" s="62"/>
      <c r="FSY32" s="62"/>
      <c r="FSZ32" s="62"/>
      <c r="FTA32" s="62"/>
      <c r="FTB32" s="62"/>
      <c r="FTC32" s="62"/>
      <c r="FTD32" s="62"/>
      <c r="FTE32" s="62"/>
      <c r="FTF32" s="62"/>
      <c r="FTG32" s="62"/>
      <c r="FTH32" s="62"/>
      <c r="FTI32" s="62"/>
      <c r="FTJ32" s="62"/>
      <c r="FTK32" s="62"/>
      <c r="FTL32" s="62"/>
      <c r="FTM32" s="62"/>
      <c r="FTN32" s="62"/>
      <c r="FTO32" s="62"/>
      <c r="FTP32" s="62"/>
      <c r="FTQ32" s="62"/>
      <c r="FTR32" s="62"/>
      <c r="FTS32" s="62"/>
      <c r="FTT32" s="62"/>
      <c r="FTU32" s="62"/>
      <c r="FTV32" s="62"/>
      <c r="FTW32" s="62"/>
      <c r="FTX32" s="62"/>
      <c r="FTY32" s="62"/>
      <c r="FTZ32" s="62"/>
      <c r="FUA32" s="62"/>
      <c r="FUB32" s="62"/>
      <c r="FUC32" s="62"/>
      <c r="FUD32" s="62"/>
      <c r="FUE32" s="62"/>
      <c r="FUF32" s="62"/>
      <c r="FUG32" s="62"/>
      <c r="FUH32" s="62"/>
      <c r="FUI32" s="62"/>
      <c r="FUJ32" s="62"/>
      <c r="FUK32" s="62"/>
      <c r="FUL32" s="62"/>
      <c r="FUM32" s="62"/>
      <c r="FUN32" s="62"/>
      <c r="FUO32" s="62"/>
      <c r="FUP32" s="62"/>
      <c r="FUQ32" s="62"/>
      <c r="FUR32" s="62"/>
      <c r="FUS32" s="62"/>
      <c r="FUT32" s="62"/>
      <c r="FUU32" s="62"/>
      <c r="FUV32" s="62"/>
      <c r="FUW32" s="62"/>
      <c r="FUX32" s="62"/>
      <c r="FUY32" s="62"/>
      <c r="FUZ32" s="62"/>
      <c r="FVA32" s="62"/>
      <c r="FVB32" s="62"/>
      <c r="FVC32" s="62"/>
      <c r="FVD32" s="62"/>
      <c r="FVE32" s="62"/>
      <c r="FVF32" s="62"/>
      <c r="FVG32" s="62"/>
      <c r="FVH32" s="62"/>
      <c r="FVI32" s="62"/>
      <c r="FVJ32" s="62"/>
      <c r="FVK32" s="62"/>
      <c r="FVL32" s="62"/>
      <c r="FVM32" s="62"/>
      <c r="FVN32" s="62"/>
      <c r="FVO32" s="62"/>
      <c r="FVP32" s="62"/>
      <c r="FVQ32" s="62"/>
      <c r="FVR32" s="62"/>
      <c r="FVS32" s="62"/>
      <c r="FVT32" s="62"/>
      <c r="FVU32" s="62"/>
      <c r="FVV32" s="62"/>
      <c r="FVW32" s="62"/>
      <c r="FVX32" s="62"/>
      <c r="FVY32" s="62"/>
      <c r="FVZ32" s="62"/>
      <c r="FWA32" s="62"/>
      <c r="FWB32" s="62"/>
      <c r="FWC32" s="62"/>
      <c r="FWD32" s="62"/>
      <c r="FWE32" s="62"/>
      <c r="FWF32" s="62"/>
      <c r="FWG32" s="62"/>
      <c r="FWH32" s="62"/>
      <c r="FWI32" s="62"/>
      <c r="FWJ32" s="62"/>
      <c r="FWK32" s="62"/>
      <c r="FWL32" s="62"/>
      <c r="FWM32" s="62"/>
      <c r="FWN32" s="62"/>
      <c r="FWO32" s="62"/>
      <c r="FWP32" s="62"/>
      <c r="FWQ32" s="62"/>
      <c r="FWR32" s="62"/>
      <c r="FWS32" s="62"/>
      <c r="FWT32" s="62"/>
      <c r="FWU32" s="62"/>
      <c r="FWV32" s="62"/>
      <c r="FWW32" s="62"/>
      <c r="FWX32" s="62"/>
      <c r="FWY32" s="62"/>
      <c r="FWZ32" s="62"/>
      <c r="FXA32" s="62"/>
      <c r="FXB32" s="62"/>
      <c r="FXC32" s="62"/>
      <c r="FXD32" s="62"/>
      <c r="FXE32" s="62"/>
      <c r="FXF32" s="62"/>
      <c r="FXG32" s="62"/>
      <c r="FXH32" s="62"/>
      <c r="FXI32" s="62"/>
      <c r="FXJ32" s="62"/>
      <c r="FXK32" s="62"/>
      <c r="FXL32" s="62"/>
      <c r="FXM32" s="62"/>
      <c r="FXN32" s="62"/>
      <c r="FXO32" s="62"/>
      <c r="FXP32" s="62"/>
      <c r="FXQ32" s="62"/>
      <c r="FXR32" s="62"/>
      <c r="FXS32" s="62"/>
      <c r="FXT32" s="62"/>
      <c r="FXU32" s="62"/>
      <c r="FXV32" s="62"/>
      <c r="FXW32" s="62"/>
      <c r="FXX32" s="62"/>
      <c r="FXY32" s="62"/>
      <c r="FXZ32" s="62"/>
      <c r="FYA32" s="62"/>
      <c r="FYB32" s="62"/>
      <c r="FYC32" s="62"/>
      <c r="FYD32" s="62"/>
      <c r="FYE32" s="62"/>
      <c r="FYF32" s="62"/>
      <c r="FYG32" s="62"/>
      <c r="FYH32" s="62"/>
      <c r="FYI32" s="62"/>
      <c r="FYJ32" s="62"/>
      <c r="FYK32" s="62"/>
      <c r="FYL32" s="62"/>
      <c r="FYM32" s="62"/>
      <c r="FYN32" s="62"/>
      <c r="FYO32" s="62"/>
      <c r="FYP32" s="62"/>
      <c r="FYQ32" s="62"/>
      <c r="FYR32" s="62"/>
      <c r="FYS32" s="62"/>
      <c r="FYT32" s="62"/>
      <c r="FYU32" s="62"/>
      <c r="FYV32" s="62"/>
      <c r="FYW32" s="62"/>
      <c r="FYX32" s="62"/>
      <c r="FYY32" s="62"/>
      <c r="FYZ32" s="62"/>
      <c r="FZA32" s="62"/>
      <c r="FZB32" s="62"/>
      <c r="FZC32" s="62"/>
      <c r="FZD32" s="62"/>
      <c r="FZE32" s="62"/>
      <c r="FZF32" s="62"/>
      <c r="FZG32" s="62"/>
      <c r="FZH32" s="62"/>
      <c r="FZI32" s="62"/>
      <c r="FZJ32" s="62"/>
      <c r="FZK32" s="62"/>
      <c r="FZL32" s="62"/>
      <c r="FZM32" s="62"/>
      <c r="FZN32" s="62"/>
      <c r="FZO32" s="62"/>
      <c r="FZP32" s="62"/>
      <c r="FZQ32" s="62"/>
      <c r="FZR32" s="62"/>
      <c r="FZS32" s="62"/>
      <c r="FZT32" s="62"/>
      <c r="FZU32" s="62"/>
      <c r="FZV32" s="62"/>
      <c r="FZW32" s="62"/>
      <c r="FZX32" s="62"/>
      <c r="FZY32" s="62"/>
      <c r="FZZ32" s="62"/>
      <c r="GAA32" s="62"/>
      <c r="GAB32" s="62"/>
      <c r="GAC32" s="62"/>
      <c r="GAD32" s="62"/>
      <c r="GAE32" s="62"/>
      <c r="GAF32" s="62"/>
      <c r="GAG32" s="62"/>
      <c r="GAH32" s="62"/>
      <c r="GAI32" s="62"/>
      <c r="GAJ32" s="62"/>
      <c r="GAK32" s="62"/>
      <c r="GAL32" s="62"/>
      <c r="GAM32" s="62"/>
      <c r="GAN32" s="62"/>
      <c r="GAO32" s="62"/>
      <c r="GAP32" s="62"/>
      <c r="GAQ32" s="62"/>
      <c r="GAR32" s="62"/>
      <c r="GAS32" s="62"/>
      <c r="GAT32" s="62"/>
      <c r="GAU32" s="62"/>
      <c r="GAV32" s="62"/>
      <c r="GAW32" s="62"/>
      <c r="GAX32" s="62"/>
      <c r="GAY32" s="62"/>
      <c r="GAZ32" s="62"/>
      <c r="GBA32" s="62"/>
      <c r="GBB32" s="62"/>
      <c r="GBC32" s="62"/>
      <c r="GBD32" s="62"/>
      <c r="GBE32" s="62"/>
      <c r="GBF32" s="62"/>
      <c r="GBG32" s="62"/>
      <c r="GBH32" s="62"/>
      <c r="GBI32" s="62"/>
      <c r="GBJ32" s="62"/>
      <c r="GBK32" s="62"/>
      <c r="GBL32" s="62"/>
      <c r="GBM32" s="62"/>
      <c r="GBN32" s="62"/>
      <c r="GBO32" s="62"/>
      <c r="GBP32" s="62"/>
      <c r="GBQ32" s="62"/>
      <c r="GBR32" s="62"/>
      <c r="GBS32" s="62"/>
      <c r="GBT32" s="62"/>
      <c r="GBU32" s="62"/>
      <c r="GBV32" s="62"/>
      <c r="GBW32" s="62"/>
      <c r="GBX32" s="62"/>
      <c r="GBY32" s="62"/>
      <c r="GBZ32" s="62"/>
      <c r="GCA32" s="62"/>
      <c r="GCB32" s="62"/>
      <c r="GCC32" s="62"/>
      <c r="GCD32" s="62"/>
      <c r="GCE32" s="62"/>
      <c r="GCF32" s="62"/>
      <c r="GCG32" s="62"/>
      <c r="GCH32" s="62"/>
      <c r="GCI32" s="62"/>
      <c r="GCJ32" s="62"/>
      <c r="GCK32" s="62"/>
      <c r="GCL32" s="62"/>
      <c r="GCM32" s="62"/>
      <c r="GCN32" s="62"/>
      <c r="GCO32" s="62"/>
      <c r="GCP32" s="62"/>
      <c r="GCQ32" s="62"/>
      <c r="GCR32" s="62"/>
      <c r="GCS32" s="62"/>
      <c r="GCT32" s="62"/>
      <c r="GCU32" s="62"/>
      <c r="GCV32" s="62"/>
      <c r="GCW32" s="62"/>
      <c r="GCX32" s="62"/>
      <c r="GCY32" s="62"/>
      <c r="GCZ32" s="62"/>
      <c r="GDA32" s="62"/>
      <c r="GDB32" s="62"/>
      <c r="GDC32" s="62"/>
      <c r="GDD32" s="62"/>
      <c r="GDE32" s="62"/>
      <c r="GDF32" s="62"/>
      <c r="GDG32" s="62"/>
      <c r="GDH32" s="62"/>
      <c r="GDI32" s="62"/>
      <c r="GDJ32" s="62"/>
      <c r="GDK32" s="62"/>
      <c r="GDL32" s="62"/>
      <c r="GDM32" s="62"/>
      <c r="GDN32" s="62"/>
      <c r="GDO32" s="62"/>
      <c r="GDP32" s="62"/>
      <c r="GDQ32" s="62"/>
      <c r="GDR32" s="62"/>
      <c r="GDS32" s="62"/>
      <c r="GDT32" s="62"/>
      <c r="GDU32" s="62"/>
      <c r="GDV32" s="62"/>
      <c r="GDW32" s="62"/>
      <c r="GDX32" s="62"/>
      <c r="GDY32" s="62"/>
      <c r="GDZ32" s="62"/>
      <c r="GEA32" s="62"/>
      <c r="GEB32" s="62"/>
      <c r="GEC32" s="62"/>
      <c r="GED32" s="62"/>
      <c r="GEE32" s="62"/>
      <c r="GEF32" s="62"/>
      <c r="GEG32" s="62"/>
      <c r="GEH32" s="62"/>
      <c r="GEI32" s="62"/>
      <c r="GEJ32" s="62"/>
      <c r="GEK32" s="62"/>
      <c r="GEL32" s="62"/>
      <c r="GEM32" s="62"/>
      <c r="GEN32" s="62"/>
      <c r="GEO32" s="62"/>
      <c r="GEP32" s="62"/>
      <c r="GEQ32" s="62"/>
      <c r="GER32" s="62"/>
      <c r="GES32" s="62"/>
      <c r="GET32" s="62"/>
      <c r="GEU32" s="62"/>
      <c r="GEV32" s="62"/>
      <c r="GEW32" s="62"/>
      <c r="GEX32" s="62"/>
      <c r="GEY32" s="62"/>
      <c r="GEZ32" s="62"/>
      <c r="GFA32" s="62"/>
      <c r="GFB32" s="62"/>
      <c r="GFC32" s="62"/>
      <c r="GFD32" s="62"/>
      <c r="GFE32" s="62"/>
      <c r="GFF32" s="62"/>
      <c r="GFG32" s="62"/>
      <c r="GFH32" s="62"/>
      <c r="GFI32" s="62"/>
      <c r="GFJ32" s="62"/>
      <c r="GFK32" s="62"/>
      <c r="GFL32" s="62"/>
      <c r="GFM32" s="62"/>
      <c r="GFN32" s="62"/>
      <c r="GFO32" s="62"/>
      <c r="GFP32" s="62"/>
      <c r="GFQ32" s="62"/>
      <c r="GFR32" s="62"/>
      <c r="GFS32" s="62"/>
      <c r="GFT32" s="62"/>
      <c r="GFU32" s="62"/>
      <c r="GFV32" s="62"/>
      <c r="GFW32" s="62"/>
      <c r="GFX32" s="62"/>
      <c r="GFY32" s="62"/>
      <c r="GFZ32" s="62"/>
      <c r="GGA32" s="62"/>
      <c r="GGB32" s="62"/>
      <c r="GGC32" s="62"/>
      <c r="GGD32" s="62"/>
      <c r="GGE32" s="62"/>
      <c r="GGF32" s="62"/>
      <c r="GGG32" s="62"/>
      <c r="GGH32" s="62"/>
      <c r="GGI32" s="62"/>
      <c r="GGJ32" s="62"/>
      <c r="GGK32" s="62"/>
      <c r="GGL32" s="62"/>
      <c r="GGM32" s="62"/>
      <c r="GGN32" s="62"/>
      <c r="GGO32" s="62"/>
      <c r="GGP32" s="62"/>
      <c r="GGQ32" s="62"/>
      <c r="GGR32" s="62"/>
      <c r="GGS32" s="62"/>
      <c r="GGT32" s="62"/>
      <c r="GGU32" s="62"/>
      <c r="GGV32" s="62"/>
      <c r="GGW32" s="62"/>
      <c r="GGX32" s="62"/>
      <c r="GGY32" s="62"/>
      <c r="GGZ32" s="62"/>
      <c r="GHA32" s="62"/>
      <c r="GHB32" s="62"/>
      <c r="GHC32" s="62"/>
      <c r="GHD32" s="62"/>
      <c r="GHE32" s="62"/>
      <c r="GHF32" s="62"/>
      <c r="GHG32" s="62"/>
      <c r="GHH32" s="62"/>
      <c r="GHI32" s="62"/>
      <c r="GHJ32" s="62"/>
      <c r="GHK32" s="62"/>
      <c r="GHL32" s="62"/>
      <c r="GHM32" s="62"/>
      <c r="GHN32" s="62"/>
      <c r="GHO32" s="62"/>
      <c r="GHP32" s="62"/>
      <c r="GHQ32" s="62"/>
      <c r="GHR32" s="62"/>
      <c r="GHS32" s="62"/>
      <c r="GHT32" s="62"/>
      <c r="GHU32" s="62"/>
      <c r="GHV32" s="62"/>
      <c r="GHW32" s="62"/>
      <c r="GHX32" s="62"/>
      <c r="GHY32" s="62"/>
      <c r="GHZ32" s="62"/>
      <c r="GIA32" s="62"/>
      <c r="GIB32" s="62"/>
      <c r="GIC32" s="62"/>
      <c r="GID32" s="62"/>
      <c r="GIE32" s="62"/>
      <c r="GIF32" s="62"/>
      <c r="GIG32" s="62"/>
      <c r="GIH32" s="62"/>
      <c r="GII32" s="62"/>
      <c r="GIJ32" s="62"/>
      <c r="GIK32" s="62"/>
      <c r="GIL32" s="62"/>
      <c r="GIM32" s="62"/>
      <c r="GIN32" s="62"/>
      <c r="GIO32" s="62"/>
      <c r="GIP32" s="62"/>
      <c r="GIQ32" s="62"/>
      <c r="GIR32" s="62"/>
      <c r="GIS32" s="62"/>
      <c r="GIT32" s="62"/>
      <c r="GIU32" s="62"/>
      <c r="GIV32" s="62"/>
      <c r="GIW32" s="62"/>
      <c r="GIX32" s="62"/>
      <c r="GIY32" s="62"/>
      <c r="GIZ32" s="62"/>
      <c r="GJA32" s="62"/>
      <c r="GJB32" s="62"/>
      <c r="GJC32" s="62"/>
      <c r="GJD32" s="62"/>
      <c r="GJE32" s="62"/>
      <c r="GJF32" s="62"/>
      <c r="GJG32" s="62"/>
      <c r="GJH32" s="62"/>
      <c r="GJI32" s="62"/>
      <c r="GJJ32" s="62"/>
      <c r="GJK32" s="62"/>
      <c r="GJL32" s="62"/>
      <c r="GJM32" s="62"/>
      <c r="GJN32" s="62"/>
      <c r="GJO32" s="62"/>
      <c r="GJP32" s="62"/>
      <c r="GJQ32" s="62"/>
      <c r="GJR32" s="62"/>
      <c r="GJS32" s="62"/>
      <c r="GJT32" s="62"/>
      <c r="GJU32" s="62"/>
      <c r="GJV32" s="62"/>
      <c r="GJW32" s="62"/>
      <c r="GJX32" s="62"/>
      <c r="GJY32" s="62"/>
      <c r="GJZ32" s="62"/>
      <c r="GKA32" s="62"/>
      <c r="GKB32" s="62"/>
      <c r="GKC32" s="62"/>
      <c r="GKD32" s="62"/>
      <c r="GKE32" s="62"/>
      <c r="GKF32" s="62"/>
      <c r="GKG32" s="62"/>
      <c r="GKH32" s="62"/>
      <c r="GKI32" s="62"/>
      <c r="GKJ32" s="62"/>
      <c r="GKK32" s="62"/>
      <c r="GKL32" s="62"/>
      <c r="GKM32" s="62"/>
      <c r="GKN32" s="62"/>
      <c r="GKO32" s="62"/>
      <c r="GKP32" s="62"/>
      <c r="GKQ32" s="62"/>
      <c r="GKR32" s="62"/>
      <c r="GKS32" s="62"/>
      <c r="GKT32" s="62"/>
      <c r="GKU32" s="62"/>
      <c r="GKV32" s="62"/>
      <c r="GKW32" s="62"/>
      <c r="GKX32" s="62"/>
      <c r="GKY32" s="62"/>
      <c r="GKZ32" s="62"/>
      <c r="GLA32" s="62"/>
      <c r="GLB32" s="62"/>
      <c r="GLC32" s="62"/>
      <c r="GLD32" s="62"/>
      <c r="GLE32" s="62"/>
      <c r="GLF32" s="62"/>
      <c r="GLG32" s="62"/>
      <c r="GLH32" s="62"/>
      <c r="GLI32" s="62"/>
      <c r="GLJ32" s="62"/>
      <c r="GLK32" s="62"/>
      <c r="GLL32" s="62"/>
      <c r="GLM32" s="62"/>
      <c r="GLN32" s="62"/>
      <c r="GLO32" s="62"/>
      <c r="GLP32" s="62"/>
      <c r="GLQ32" s="62"/>
      <c r="GLR32" s="62"/>
      <c r="GLS32" s="62"/>
      <c r="GLT32" s="62"/>
      <c r="GLU32" s="62"/>
      <c r="GLV32" s="62"/>
      <c r="GLW32" s="62"/>
      <c r="GLX32" s="62"/>
      <c r="GLY32" s="62"/>
      <c r="GLZ32" s="62"/>
      <c r="GMA32" s="62"/>
      <c r="GMB32" s="62"/>
      <c r="GMC32" s="62"/>
      <c r="GMD32" s="62"/>
      <c r="GME32" s="62"/>
      <c r="GMF32" s="62"/>
      <c r="GMG32" s="62"/>
      <c r="GMH32" s="62"/>
      <c r="GMI32" s="62"/>
      <c r="GMJ32" s="62"/>
      <c r="GMK32" s="62"/>
      <c r="GML32" s="62"/>
      <c r="GMM32" s="62"/>
      <c r="GMN32" s="62"/>
      <c r="GMO32" s="62"/>
      <c r="GMP32" s="62"/>
      <c r="GMQ32" s="62"/>
      <c r="GMR32" s="62"/>
      <c r="GMS32" s="62"/>
      <c r="GMT32" s="62"/>
      <c r="GMU32" s="62"/>
      <c r="GMV32" s="62"/>
      <c r="GMW32" s="62"/>
      <c r="GMX32" s="62"/>
      <c r="GMY32" s="62"/>
      <c r="GMZ32" s="62"/>
      <c r="GNA32" s="62"/>
      <c r="GNB32" s="62"/>
      <c r="GNC32" s="62"/>
      <c r="GND32" s="62"/>
      <c r="GNE32" s="62"/>
      <c r="GNF32" s="62"/>
      <c r="GNG32" s="62"/>
      <c r="GNH32" s="62"/>
      <c r="GNI32" s="62"/>
      <c r="GNJ32" s="62"/>
      <c r="GNK32" s="62"/>
      <c r="GNL32" s="62"/>
      <c r="GNM32" s="62"/>
      <c r="GNN32" s="62"/>
      <c r="GNO32" s="62"/>
      <c r="GNP32" s="62"/>
      <c r="GNQ32" s="62"/>
      <c r="GNR32" s="62"/>
      <c r="GNS32" s="62"/>
      <c r="GNT32" s="62"/>
      <c r="GNU32" s="62"/>
      <c r="GNV32" s="62"/>
      <c r="GNW32" s="62"/>
      <c r="GNX32" s="62"/>
      <c r="GNY32" s="62"/>
      <c r="GNZ32" s="62"/>
      <c r="GOA32" s="62"/>
      <c r="GOB32" s="62"/>
      <c r="GOC32" s="62"/>
      <c r="GOD32" s="62"/>
      <c r="GOE32" s="62"/>
      <c r="GOF32" s="62"/>
      <c r="GOG32" s="62"/>
      <c r="GOH32" s="62"/>
      <c r="GOI32" s="62"/>
      <c r="GOJ32" s="62"/>
      <c r="GOK32" s="62"/>
      <c r="GOL32" s="62"/>
      <c r="GOM32" s="62"/>
      <c r="GON32" s="62"/>
      <c r="GOO32" s="62"/>
      <c r="GOP32" s="62"/>
      <c r="GOQ32" s="62"/>
      <c r="GOR32" s="62"/>
      <c r="GOS32" s="62"/>
      <c r="GOT32" s="62"/>
      <c r="GOU32" s="62"/>
      <c r="GOV32" s="62"/>
      <c r="GOW32" s="62"/>
      <c r="GOX32" s="62"/>
      <c r="GOY32" s="62"/>
      <c r="GOZ32" s="62"/>
      <c r="GPA32" s="62"/>
      <c r="GPB32" s="62"/>
      <c r="GPC32" s="62"/>
      <c r="GPD32" s="62"/>
      <c r="GPE32" s="62"/>
      <c r="GPF32" s="62"/>
      <c r="GPG32" s="62"/>
      <c r="GPH32" s="62"/>
      <c r="GPI32" s="62"/>
      <c r="GPJ32" s="62"/>
      <c r="GPK32" s="62"/>
      <c r="GPL32" s="62"/>
      <c r="GPM32" s="62"/>
      <c r="GPN32" s="62"/>
      <c r="GPO32" s="62"/>
      <c r="GPP32" s="62"/>
      <c r="GPQ32" s="62"/>
      <c r="GPR32" s="62"/>
      <c r="GPS32" s="62"/>
      <c r="GPT32" s="62"/>
      <c r="GPU32" s="62"/>
      <c r="GPV32" s="62"/>
      <c r="GPW32" s="62"/>
      <c r="GPX32" s="62"/>
      <c r="GPY32" s="62"/>
      <c r="GPZ32" s="62"/>
      <c r="GQA32" s="62"/>
      <c r="GQB32" s="62"/>
      <c r="GQC32" s="62"/>
      <c r="GQD32" s="62"/>
      <c r="GQE32" s="62"/>
      <c r="GQF32" s="62"/>
      <c r="GQG32" s="62"/>
      <c r="GQH32" s="62"/>
      <c r="GQI32" s="62"/>
      <c r="GQJ32" s="62"/>
      <c r="GQK32" s="62"/>
      <c r="GQL32" s="62"/>
      <c r="GQM32" s="62"/>
      <c r="GQN32" s="62"/>
      <c r="GQO32" s="62"/>
      <c r="GQP32" s="62"/>
      <c r="GQQ32" s="62"/>
      <c r="GQR32" s="62"/>
      <c r="GQS32" s="62"/>
      <c r="GQT32" s="62"/>
      <c r="GQU32" s="62"/>
      <c r="GQV32" s="62"/>
      <c r="GQW32" s="62"/>
      <c r="GQX32" s="62"/>
      <c r="GQY32" s="62"/>
      <c r="GQZ32" s="62"/>
      <c r="GRA32" s="62"/>
      <c r="GRB32" s="62"/>
      <c r="GRC32" s="62"/>
      <c r="GRD32" s="62"/>
      <c r="GRE32" s="62"/>
      <c r="GRF32" s="62"/>
      <c r="GRG32" s="62"/>
      <c r="GRH32" s="62"/>
      <c r="GRI32" s="62"/>
      <c r="GRJ32" s="62"/>
      <c r="GRK32" s="62"/>
      <c r="GRL32" s="62"/>
      <c r="GRM32" s="62"/>
      <c r="GRN32" s="62"/>
      <c r="GRO32" s="62"/>
      <c r="GRP32" s="62"/>
      <c r="GRQ32" s="62"/>
      <c r="GRR32" s="62"/>
      <c r="GRS32" s="62"/>
      <c r="GRT32" s="62"/>
      <c r="GRU32" s="62"/>
      <c r="GRV32" s="62"/>
      <c r="GRW32" s="62"/>
      <c r="GRX32" s="62"/>
      <c r="GRY32" s="62"/>
      <c r="GRZ32" s="62"/>
      <c r="GSA32" s="62"/>
      <c r="GSB32" s="62"/>
      <c r="GSC32" s="62"/>
      <c r="GSD32" s="62"/>
      <c r="GSE32" s="62"/>
      <c r="GSF32" s="62"/>
      <c r="GSG32" s="62"/>
      <c r="GSH32" s="62"/>
      <c r="GSI32" s="62"/>
      <c r="GSJ32" s="62"/>
      <c r="GSK32" s="62"/>
      <c r="GSL32" s="62"/>
      <c r="GSM32" s="62"/>
      <c r="GSN32" s="62"/>
      <c r="GSO32" s="62"/>
      <c r="GSP32" s="62"/>
      <c r="GSQ32" s="62"/>
      <c r="GSR32" s="62"/>
      <c r="GSS32" s="62"/>
      <c r="GST32" s="62"/>
      <c r="GSU32" s="62"/>
      <c r="GSV32" s="62"/>
      <c r="GSW32" s="62"/>
      <c r="GSX32" s="62"/>
      <c r="GSY32" s="62"/>
      <c r="GSZ32" s="62"/>
      <c r="GTA32" s="62"/>
      <c r="GTB32" s="62"/>
      <c r="GTC32" s="62"/>
      <c r="GTD32" s="62"/>
      <c r="GTE32" s="62"/>
      <c r="GTF32" s="62"/>
      <c r="GTG32" s="62"/>
      <c r="GTH32" s="62"/>
      <c r="GTI32" s="62"/>
      <c r="GTJ32" s="62"/>
      <c r="GTK32" s="62"/>
      <c r="GTL32" s="62"/>
      <c r="GTM32" s="62"/>
      <c r="GTN32" s="62"/>
      <c r="GTO32" s="62"/>
      <c r="GTP32" s="62"/>
      <c r="GTQ32" s="62"/>
      <c r="GTR32" s="62"/>
      <c r="GTS32" s="62"/>
      <c r="GTT32" s="62"/>
      <c r="GTU32" s="62"/>
      <c r="GTV32" s="62"/>
      <c r="GTW32" s="62"/>
      <c r="GTX32" s="62"/>
      <c r="GTY32" s="62"/>
      <c r="GTZ32" s="62"/>
      <c r="GUA32" s="62"/>
      <c r="GUB32" s="62"/>
      <c r="GUC32" s="62"/>
      <c r="GUD32" s="62"/>
      <c r="GUE32" s="62"/>
      <c r="GUF32" s="62"/>
      <c r="GUG32" s="62"/>
      <c r="GUH32" s="62"/>
      <c r="GUI32" s="62"/>
      <c r="GUJ32" s="62"/>
      <c r="GUK32" s="62"/>
      <c r="GUL32" s="62"/>
      <c r="GUM32" s="62"/>
      <c r="GUN32" s="62"/>
      <c r="GUO32" s="62"/>
      <c r="GUP32" s="62"/>
      <c r="GUQ32" s="62"/>
      <c r="GUR32" s="62"/>
      <c r="GUS32" s="62"/>
      <c r="GUT32" s="62"/>
      <c r="GUU32" s="62"/>
      <c r="GUV32" s="62"/>
      <c r="GUW32" s="62"/>
      <c r="GUX32" s="62"/>
      <c r="GUY32" s="62"/>
      <c r="GUZ32" s="62"/>
      <c r="GVA32" s="62"/>
      <c r="GVB32" s="62"/>
      <c r="GVC32" s="62"/>
      <c r="GVD32" s="62"/>
      <c r="GVE32" s="62"/>
      <c r="GVF32" s="62"/>
      <c r="GVG32" s="62"/>
      <c r="GVH32" s="62"/>
      <c r="GVI32" s="62"/>
      <c r="GVJ32" s="62"/>
      <c r="GVK32" s="62"/>
      <c r="GVL32" s="62"/>
      <c r="GVM32" s="62"/>
      <c r="GVN32" s="62"/>
      <c r="GVO32" s="62"/>
      <c r="GVP32" s="62"/>
      <c r="GVQ32" s="62"/>
      <c r="GVR32" s="62"/>
      <c r="GVS32" s="62"/>
      <c r="GVT32" s="62"/>
      <c r="GVU32" s="62"/>
      <c r="GVV32" s="62"/>
      <c r="GVW32" s="62"/>
      <c r="GVX32" s="62"/>
      <c r="GVY32" s="62"/>
      <c r="GVZ32" s="62"/>
      <c r="GWA32" s="62"/>
      <c r="GWB32" s="62"/>
      <c r="GWC32" s="62"/>
      <c r="GWD32" s="62"/>
      <c r="GWE32" s="62"/>
      <c r="GWF32" s="62"/>
      <c r="GWG32" s="62"/>
      <c r="GWH32" s="62"/>
      <c r="GWI32" s="62"/>
      <c r="GWJ32" s="62"/>
      <c r="GWK32" s="62"/>
      <c r="GWL32" s="62"/>
      <c r="GWM32" s="62"/>
      <c r="GWN32" s="62"/>
      <c r="GWO32" s="62"/>
      <c r="GWP32" s="62"/>
      <c r="GWQ32" s="62"/>
      <c r="GWR32" s="62"/>
      <c r="GWS32" s="62"/>
      <c r="GWT32" s="62"/>
      <c r="GWU32" s="62"/>
      <c r="GWV32" s="62"/>
      <c r="GWW32" s="62"/>
      <c r="GWX32" s="62"/>
      <c r="GWY32" s="62"/>
      <c r="GWZ32" s="62"/>
      <c r="GXA32" s="62"/>
      <c r="GXB32" s="62"/>
      <c r="GXC32" s="62"/>
      <c r="GXD32" s="62"/>
      <c r="GXE32" s="62"/>
      <c r="GXF32" s="62"/>
      <c r="GXG32" s="62"/>
      <c r="GXH32" s="62"/>
      <c r="GXI32" s="62"/>
      <c r="GXJ32" s="62"/>
      <c r="GXK32" s="62"/>
      <c r="GXL32" s="62"/>
      <c r="GXM32" s="62"/>
      <c r="GXN32" s="62"/>
      <c r="GXO32" s="62"/>
      <c r="GXP32" s="62"/>
      <c r="GXQ32" s="62"/>
      <c r="GXR32" s="62"/>
      <c r="GXS32" s="62"/>
      <c r="GXT32" s="62"/>
      <c r="GXU32" s="62"/>
      <c r="GXV32" s="62"/>
      <c r="GXW32" s="62"/>
      <c r="GXX32" s="62"/>
      <c r="GXY32" s="62"/>
      <c r="GXZ32" s="62"/>
      <c r="GYA32" s="62"/>
      <c r="GYB32" s="62"/>
      <c r="GYC32" s="62"/>
      <c r="GYD32" s="62"/>
      <c r="GYE32" s="62"/>
      <c r="GYF32" s="62"/>
      <c r="GYG32" s="62"/>
      <c r="GYH32" s="62"/>
      <c r="GYI32" s="62"/>
      <c r="GYJ32" s="62"/>
      <c r="GYK32" s="62"/>
      <c r="GYL32" s="62"/>
      <c r="GYM32" s="62"/>
      <c r="GYN32" s="62"/>
      <c r="GYO32" s="62"/>
      <c r="GYP32" s="62"/>
      <c r="GYQ32" s="62"/>
      <c r="GYR32" s="62"/>
      <c r="GYS32" s="62"/>
      <c r="GYT32" s="62"/>
      <c r="GYU32" s="62"/>
      <c r="GYV32" s="62"/>
      <c r="GYW32" s="62"/>
      <c r="GYX32" s="62"/>
      <c r="GYY32" s="62"/>
      <c r="GYZ32" s="62"/>
      <c r="GZA32" s="62"/>
      <c r="GZB32" s="62"/>
      <c r="GZC32" s="62"/>
      <c r="GZD32" s="62"/>
      <c r="GZE32" s="62"/>
      <c r="GZF32" s="62"/>
      <c r="GZG32" s="62"/>
      <c r="GZH32" s="62"/>
      <c r="GZI32" s="62"/>
      <c r="GZJ32" s="62"/>
      <c r="GZK32" s="62"/>
      <c r="GZL32" s="62"/>
      <c r="GZM32" s="62"/>
      <c r="GZN32" s="62"/>
      <c r="GZO32" s="62"/>
      <c r="GZP32" s="62"/>
      <c r="GZQ32" s="62"/>
      <c r="GZR32" s="62"/>
      <c r="GZS32" s="62"/>
      <c r="GZT32" s="62"/>
      <c r="GZU32" s="62"/>
      <c r="GZV32" s="62"/>
      <c r="GZW32" s="62"/>
      <c r="GZX32" s="62"/>
      <c r="GZY32" s="62"/>
      <c r="GZZ32" s="62"/>
      <c r="HAA32" s="62"/>
      <c r="HAB32" s="62"/>
      <c r="HAC32" s="62"/>
      <c r="HAD32" s="62"/>
      <c r="HAE32" s="62"/>
      <c r="HAF32" s="62"/>
      <c r="HAG32" s="62"/>
      <c r="HAH32" s="62"/>
      <c r="HAI32" s="62"/>
      <c r="HAJ32" s="62"/>
      <c r="HAK32" s="62"/>
      <c r="HAL32" s="62"/>
      <c r="HAM32" s="62"/>
      <c r="HAN32" s="62"/>
      <c r="HAO32" s="62"/>
      <c r="HAP32" s="62"/>
      <c r="HAQ32" s="62"/>
      <c r="HAR32" s="62"/>
      <c r="HAS32" s="62"/>
      <c r="HAT32" s="62"/>
      <c r="HAU32" s="62"/>
      <c r="HAV32" s="62"/>
      <c r="HAW32" s="62"/>
      <c r="HAX32" s="62"/>
      <c r="HAY32" s="62"/>
      <c r="HAZ32" s="62"/>
      <c r="HBA32" s="62"/>
      <c r="HBB32" s="62"/>
      <c r="HBC32" s="62"/>
      <c r="HBD32" s="62"/>
      <c r="HBE32" s="62"/>
      <c r="HBF32" s="62"/>
      <c r="HBG32" s="62"/>
      <c r="HBH32" s="62"/>
      <c r="HBI32" s="62"/>
      <c r="HBJ32" s="62"/>
      <c r="HBK32" s="62"/>
      <c r="HBL32" s="62"/>
      <c r="HBM32" s="62"/>
      <c r="HBN32" s="62"/>
      <c r="HBO32" s="62"/>
      <c r="HBP32" s="62"/>
      <c r="HBQ32" s="62"/>
      <c r="HBR32" s="62"/>
      <c r="HBS32" s="62"/>
      <c r="HBT32" s="62"/>
      <c r="HBU32" s="62"/>
      <c r="HBV32" s="62"/>
      <c r="HBW32" s="62"/>
      <c r="HBX32" s="62"/>
      <c r="HBY32" s="62"/>
      <c r="HBZ32" s="62"/>
      <c r="HCA32" s="62"/>
      <c r="HCB32" s="62"/>
      <c r="HCC32" s="62"/>
      <c r="HCD32" s="62"/>
      <c r="HCE32" s="62"/>
      <c r="HCF32" s="62"/>
      <c r="HCG32" s="62"/>
      <c r="HCH32" s="62"/>
      <c r="HCI32" s="62"/>
      <c r="HCJ32" s="62"/>
      <c r="HCK32" s="62"/>
      <c r="HCL32" s="62"/>
      <c r="HCM32" s="62"/>
      <c r="HCN32" s="62"/>
      <c r="HCO32" s="62"/>
      <c r="HCP32" s="62"/>
      <c r="HCQ32" s="62"/>
      <c r="HCR32" s="62"/>
      <c r="HCS32" s="62"/>
      <c r="HCT32" s="62"/>
      <c r="HCU32" s="62"/>
      <c r="HCV32" s="62"/>
      <c r="HCW32" s="62"/>
      <c r="HCX32" s="62"/>
      <c r="HCY32" s="62"/>
      <c r="HCZ32" s="62"/>
      <c r="HDA32" s="62"/>
      <c r="HDB32" s="62"/>
      <c r="HDC32" s="62"/>
      <c r="HDD32" s="62"/>
      <c r="HDE32" s="62"/>
      <c r="HDF32" s="62"/>
      <c r="HDG32" s="62"/>
      <c r="HDH32" s="62"/>
      <c r="HDI32" s="62"/>
      <c r="HDJ32" s="62"/>
      <c r="HDK32" s="62"/>
      <c r="HDL32" s="62"/>
      <c r="HDM32" s="62"/>
      <c r="HDN32" s="62"/>
      <c r="HDO32" s="62"/>
      <c r="HDP32" s="62"/>
      <c r="HDQ32" s="62"/>
      <c r="HDR32" s="62"/>
      <c r="HDS32" s="62"/>
      <c r="HDT32" s="62"/>
      <c r="HDU32" s="62"/>
      <c r="HDV32" s="62"/>
      <c r="HDW32" s="62"/>
      <c r="HDX32" s="62"/>
      <c r="HDY32" s="62"/>
      <c r="HDZ32" s="62"/>
      <c r="HEA32" s="62"/>
      <c r="HEB32" s="62"/>
      <c r="HEC32" s="62"/>
      <c r="HED32" s="62"/>
      <c r="HEE32" s="62"/>
      <c r="HEF32" s="62"/>
      <c r="HEG32" s="62"/>
      <c r="HEH32" s="62"/>
      <c r="HEI32" s="62"/>
      <c r="HEJ32" s="62"/>
      <c r="HEK32" s="62"/>
      <c r="HEL32" s="62"/>
      <c r="HEM32" s="62"/>
      <c r="HEN32" s="62"/>
      <c r="HEO32" s="62"/>
      <c r="HEP32" s="62"/>
      <c r="HEQ32" s="62"/>
      <c r="HER32" s="62"/>
      <c r="HES32" s="62"/>
      <c r="HET32" s="62"/>
      <c r="HEU32" s="62"/>
      <c r="HEV32" s="62"/>
      <c r="HEW32" s="62"/>
      <c r="HEX32" s="62"/>
      <c r="HEY32" s="62"/>
      <c r="HEZ32" s="62"/>
      <c r="HFA32" s="62"/>
      <c r="HFB32" s="62"/>
      <c r="HFC32" s="62"/>
      <c r="HFD32" s="62"/>
      <c r="HFE32" s="62"/>
      <c r="HFF32" s="62"/>
      <c r="HFG32" s="62"/>
      <c r="HFH32" s="62"/>
      <c r="HFI32" s="62"/>
      <c r="HFJ32" s="62"/>
      <c r="HFK32" s="62"/>
      <c r="HFL32" s="62"/>
      <c r="HFM32" s="62"/>
      <c r="HFN32" s="62"/>
      <c r="HFO32" s="62"/>
      <c r="HFP32" s="62"/>
      <c r="HFQ32" s="62"/>
      <c r="HFR32" s="62"/>
      <c r="HFS32" s="62"/>
      <c r="HFT32" s="62"/>
      <c r="HFU32" s="62"/>
      <c r="HFV32" s="62"/>
      <c r="HFW32" s="62"/>
      <c r="HFX32" s="62"/>
      <c r="HFY32" s="62"/>
      <c r="HFZ32" s="62"/>
      <c r="HGA32" s="62"/>
      <c r="HGB32" s="62"/>
      <c r="HGC32" s="62"/>
      <c r="HGD32" s="62"/>
      <c r="HGE32" s="62"/>
      <c r="HGF32" s="62"/>
      <c r="HGG32" s="62"/>
      <c r="HGH32" s="62"/>
      <c r="HGI32" s="62"/>
      <c r="HGJ32" s="62"/>
      <c r="HGK32" s="62"/>
      <c r="HGL32" s="62"/>
      <c r="HGM32" s="62"/>
      <c r="HGN32" s="62"/>
      <c r="HGO32" s="62"/>
      <c r="HGP32" s="62"/>
      <c r="HGQ32" s="62"/>
      <c r="HGR32" s="62"/>
      <c r="HGS32" s="62"/>
      <c r="HGT32" s="62"/>
      <c r="HGU32" s="62"/>
      <c r="HGV32" s="62"/>
      <c r="HGW32" s="62"/>
      <c r="HGX32" s="62"/>
      <c r="HGY32" s="62"/>
      <c r="HGZ32" s="62"/>
      <c r="HHA32" s="62"/>
      <c r="HHB32" s="62"/>
      <c r="HHC32" s="62"/>
      <c r="HHD32" s="62"/>
      <c r="HHE32" s="62"/>
      <c r="HHF32" s="62"/>
      <c r="HHG32" s="62"/>
      <c r="HHH32" s="62"/>
      <c r="HHI32" s="62"/>
      <c r="HHJ32" s="62"/>
      <c r="HHK32" s="62"/>
      <c r="HHL32" s="62"/>
      <c r="HHM32" s="62"/>
      <c r="HHN32" s="62"/>
      <c r="HHO32" s="62"/>
      <c r="HHP32" s="62"/>
      <c r="HHQ32" s="62"/>
      <c r="HHR32" s="62"/>
      <c r="HHS32" s="62"/>
      <c r="HHT32" s="62"/>
      <c r="HHU32" s="62"/>
      <c r="HHV32" s="62"/>
      <c r="HHW32" s="62"/>
      <c r="HHX32" s="62"/>
      <c r="HHY32" s="62"/>
      <c r="HHZ32" s="62"/>
      <c r="HIA32" s="62"/>
      <c r="HIB32" s="62"/>
      <c r="HIC32" s="62"/>
      <c r="HID32" s="62"/>
      <c r="HIE32" s="62"/>
      <c r="HIF32" s="62"/>
      <c r="HIG32" s="62"/>
      <c r="HIH32" s="62"/>
      <c r="HII32" s="62"/>
      <c r="HIJ32" s="62"/>
      <c r="HIK32" s="62"/>
      <c r="HIL32" s="62"/>
      <c r="HIM32" s="62"/>
      <c r="HIN32" s="62"/>
      <c r="HIO32" s="62"/>
      <c r="HIP32" s="62"/>
      <c r="HIQ32" s="62"/>
      <c r="HIR32" s="62"/>
      <c r="HIS32" s="62"/>
      <c r="HIT32" s="62"/>
      <c r="HIU32" s="62"/>
      <c r="HIV32" s="62"/>
      <c r="HIW32" s="62"/>
      <c r="HIX32" s="62"/>
      <c r="HIY32" s="62"/>
      <c r="HIZ32" s="62"/>
      <c r="HJA32" s="62"/>
      <c r="HJB32" s="62"/>
      <c r="HJC32" s="62"/>
      <c r="HJD32" s="62"/>
      <c r="HJE32" s="62"/>
      <c r="HJF32" s="62"/>
      <c r="HJG32" s="62"/>
      <c r="HJH32" s="62"/>
      <c r="HJI32" s="62"/>
      <c r="HJJ32" s="62"/>
      <c r="HJK32" s="62"/>
      <c r="HJL32" s="62"/>
      <c r="HJM32" s="62"/>
      <c r="HJN32" s="62"/>
      <c r="HJO32" s="62"/>
      <c r="HJP32" s="62"/>
      <c r="HJQ32" s="62"/>
      <c r="HJR32" s="62"/>
      <c r="HJS32" s="62"/>
      <c r="HJT32" s="62"/>
      <c r="HJU32" s="62"/>
      <c r="HJV32" s="62"/>
      <c r="HJW32" s="62"/>
      <c r="HJX32" s="62"/>
      <c r="HJY32" s="62"/>
      <c r="HJZ32" s="62"/>
      <c r="HKA32" s="62"/>
      <c r="HKB32" s="62"/>
      <c r="HKC32" s="62"/>
      <c r="HKD32" s="62"/>
      <c r="HKE32" s="62"/>
      <c r="HKF32" s="62"/>
      <c r="HKG32" s="62"/>
      <c r="HKH32" s="62"/>
      <c r="HKI32" s="62"/>
      <c r="HKJ32" s="62"/>
      <c r="HKK32" s="62"/>
      <c r="HKL32" s="62"/>
      <c r="HKM32" s="62"/>
      <c r="HKN32" s="62"/>
      <c r="HKO32" s="62"/>
      <c r="HKP32" s="62"/>
      <c r="HKQ32" s="62"/>
      <c r="HKR32" s="62"/>
      <c r="HKS32" s="62"/>
      <c r="HKT32" s="62"/>
      <c r="HKU32" s="62"/>
      <c r="HKV32" s="62"/>
      <c r="HKW32" s="62"/>
      <c r="HKX32" s="62"/>
      <c r="HKY32" s="62"/>
      <c r="HKZ32" s="62"/>
      <c r="HLA32" s="62"/>
      <c r="HLB32" s="62"/>
      <c r="HLC32" s="62"/>
      <c r="HLD32" s="62"/>
      <c r="HLE32" s="62"/>
      <c r="HLF32" s="62"/>
      <c r="HLG32" s="62"/>
      <c r="HLH32" s="62"/>
      <c r="HLI32" s="62"/>
      <c r="HLJ32" s="62"/>
      <c r="HLK32" s="62"/>
      <c r="HLL32" s="62"/>
      <c r="HLM32" s="62"/>
      <c r="HLN32" s="62"/>
      <c r="HLO32" s="62"/>
      <c r="HLP32" s="62"/>
      <c r="HLQ32" s="62"/>
      <c r="HLR32" s="62"/>
      <c r="HLS32" s="62"/>
      <c r="HLT32" s="62"/>
      <c r="HLU32" s="62"/>
      <c r="HLV32" s="62"/>
      <c r="HLW32" s="62"/>
      <c r="HLX32" s="62"/>
      <c r="HLY32" s="62"/>
      <c r="HLZ32" s="62"/>
      <c r="HMA32" s="62"/>
      <c r="HMB32" s="62"/>
      <c r="HMC32" s="62"/>
      <c r="HMD32" s="62"/>
      <c r="HME32" s="62"/>
      <c r="HMF32" s="62"/>
      <c r="HMG32" s="62"/>
      <c r="HMH32" s="62"/>
      <c r="HMI32" s="62"/>
      <c r="HMJ32" s="62"/>
      <c r="HMK32" s="62"/>
      <c r="HML32" s="62"/>
      <c r="HMM32" s="62"/>
      <c r="HMN32" s="62"/>
      <c r="HMO32" s="62"/>
      <c r="HMP32" s="62"/>
      <c r="HMQ32" s="62"/>
      <c r="HMR32" s="62"/>
      <c r="HMS32" s="62"/>
      <c r="HMT32" s="62"/>
      <c r="HMU32" s="62"/>
      <c r="HMV32" s="62"/>
      <c r="HMW32" s="62"/>
      <c r="HMX32" s="62"/>
      <c r="HMY32" s="62"/>
      <c r="HMZ32" s="62"/>
      <c r="HNA32" s="62"/>
      <c r="HNB32" s="62"/>
      <c r="HNC32" s="62"/>
      <c r="HND32" s="62"/>
      <c r="HNE32" s="62"/>
      <c r="HNF32" s="62"/>
      <c r="HNG32" s="62"/>
      <c r="HNH32" s="62"/>
      <c r="HNI32" s="62"/>
      <c r="HNJ32" s="62"/>
      <c r="HNK32" s="62"/>
      <c r="HNL32" s="62"/>
      <c r="HNM32" s="62"/>
      <c r="HNN32" s="62"/>
      <c r="HNO32" s="62"/>
      <c r="HNP32" s="62"/>
      <c r="HNQ32" s="62"/>
      <c r="HNR32" s="62"/>
      <c r="HNS32" s="62"/>
      <c r="HNT32" s="62"/>
      <c r="HNU32" s="62"/>
      <c r="HNV32" s="62"/>
      <c r="HNW32" s="62"/>
      <c r="HNX32" s="62"/>
      <c r="HNY32" s="62"/>
      <c r="HNZ32" s="62"/>
      <c r="HOA32" s="62"/>
      <c r="HOB32" s="62"/>
      <c r="HOC32" s="62"/>
      <c r="HOD32" s="62"/>
      <c r="HOE32" s="62"/>
      <c r="HOF32" s="62"/>
      <c r="HOG32" s="62"/>
      <c r="HOH32" s="62"/>
      <c r="HOI32" s="62"/>
      <c r="HOJ32" s="62"/>
      <c r="HOK32" s="62"/>
      <c r="HOL32" s="62"/>
      <c r="HOM32" s="62"/>
      <c r="HON32" s="62"/>
      <c r="HOO32" s="62"/>
      <c r="HOP32" s="62"/>
      <c r="HOQ32" s="62"/>
      <c r="HOR32" s="62"/>
      <c r="HOS32" s="62"/>
      <c r="HOT32" s="62"/>
      <c r="HOU32" s="62"/>
      <c r="HOV32" s="62"/>
      <c r="HOW32" s="62"/>
      <c r="HOX32" s="62"/>
      <c r="HOY32" s="62"/>
      <c r="HOZ32" s="62"/>
      <c r="HPA32" s="62"/>
      <c r="HPB32" s="62"/>
      <c r="HPC32" s="62"/>
      <c r="HPD32" s="62"/>
      <c r="HPE32" s="62"/>
      <c r="HPF32" s="62"/>
      <c r="HPG32" s="62"/>
      <c r="HPH32" s="62"/>
      <c r="HPI32" s="62"/>
      <c r="HPJ32" s="62"/>
      <c r="HPK32" s="62"/>
      <c r="HPL32" s="62"/>
      <c r="HPM32" s="62"/>
      <c r="HPN32" s="62"/>
      <c r="HPO32" s="62"/>
      <c r="HPP32" s="62"/>
      <c r="HPQ32" s="62"/>
      <c r="HPR32" s="62"/>
      <c r="HPS32" s="62"/>
      <c r="HPT32" s="62"/>
      <c r="HPU32" s="62"/>
      <c r="HPV32" s="62"/>
      <c r="HPW32" s="62"/>
      <c r="HPX32" s="62"/>
      <c r="HPY32" s="62"/>
      <c r="HPZ32" s="62"/>
      <c r="HQA32" s="62"/>
      <c r="HQB32" s="62"/>
      <c r="HQC32" s="62"/>
      <c r="HQD32" s="62"/>
      <c r="HQE32" s="62"/>
      <c r="HQF32" s="62"/>
      <c r="HQG32" s="62"/>
      <c r="HQH32" s="62"/>
      <c r="HQI32" s="62"/>
      <c r="HQJ32" s="62"/>
      <c r="HQK32" s="62"/>
      <c r="HQL32" s="62"/>
      <c r="HQM32" s="62"/>
      <c r="HQN32" s="62"/>
      <c r="HQO32" s="62"/>
      <c r="HQP32" s="62"/>
      <c r="HQQ32" s="62"/>
      <c r="HQR32" s="62"/>
      <c r="HQS32" s="62"/>
      <c r="HQT32" s="62"/>
      <c r="HQU32" s="62"/>
      <c r="HQV32" s="62"/>
      <c r="HQW32" s="62"/>
      <c r="HQX32" s="62"/>
      <c r="HQY32" s="62"/>
      <c r="HQZ32" s="62"/>
      <c r="HRA32" s="62"/>
      <c r="HRB32" s="62"/>
      <c r="HRC32" s="62"/>
      <c r="HRD32" s="62"/>
      <c r="HRE32" s="62"/>
      <c r="HRF32" s="62"/>
      <c r="HRG32" s="62"/>
      <c r="HRH32" s="62"/>
      <c r="HRI32" s="62"/>
      <c r="HRJ32" s="62"/>
      <c r="HRK32" s="62"/>
      <c r="HRL32" s="62"/>
      <c r="HRM32" s="62"/>
      <c r="HRN32" s="62"/>
      <c r="HRO32" s="62"/>
      <c r="HRP32" s="62"/>
      <c r="HRQ32" s="62"/>
      <c r="HRR32" s="62"/>
      <c r="HRS32" s="62"/>
      <c r="HRT32" s="62"/>
      <c r="HRU32" s="62"/>
      <c r="HRV32" s="62"/>
      <c r="HRW32" s="62"/>
      <c r="HRX32" s="62"/>
      <c r="HRY32" s="62"/>
      <c r="HRZ32" s="62"/>
      <c r="HSA32" s="62"/>
      <c r="HSB32" s="62"/>
      <c r="HSC32" s="62"/>
      <c r="HSD32" s="62"/>
      <c r="HSE32" s="62"/>
      <c r="HSF32" s="62"/>
      <c r="HSG32" s="62"/>
      <c r="HSH32" s="62"/>
      <c r="HSI32" s="62"/>
      <c r="HSJ32" s="62"/>
      <c r="HSK32" s="62"/>
      <c r="HSL32" s="62"/>
      <c r="HSM32" s="62"/>
      <c r="HSN32" s="62"/>
      <c r="HSO32" s="62"/>
      <c r="HSP32" s="62"/>
      <c r="HSQ32" s="62"/>
      <c r="HSR32" s="62"/>
      <c r="HSS32" s="62"/>
      <c r="HST32" s="62"/>
      <c r="HSU32" s="62"/>
      <c r="HSV32" s="62"/>
      <c r="HSW32" s="62"/>
      <c r="HSX32" s="62"/>
      <c r="HSY32" s="62"/>
      <c r="HSZ32" s="62"/>
      <c r="HTA32" s="62"/>
      <c r="HTB32" s="62"/>
      <c r="HTC32" s="62"/>
      <c r="HTD32" s="62"/>
      <c r="HTE32" s="62"/>
      <c r="HTF32" s="62"/>
      <c r="HTG32" s="62"/>
      <c r="HTH32" s="62"/>
      <c r="HTI32" s="62"/>
      <c r="HTJ32" s="62"/>
      <c r="HTK32" s="62"/>
      <c r="HTL32" s="62"/>
      <c r="HTM32" s="62"/>
      <c r="HTN32" s="62"/>
      <c r="HTO32" s="62"/>
      <c r="HTP32" s="62"/>
      <c r="HTQ32" s="62"/>
      <c r="HTR32" s="62"/>
      <c r="HTS32" s="62"/>
      <c r="HTT32" s="62"/>
      <c r="HTU32" s="62"/>
      <c r="HTV32" s="62"/>
      <c r="HTW32" s="62"/>
      <c r="HTX32" s="62"/>
      <c r="HTY32" s="62"/>
      <c r="HTZ32" s="62"/>
      <c r="HUA32" s="62"/>
      <c r="HUB32" s="62"/>
      <c r="HUC32" s="62"/>
      <c r="HUD32" s="62"/>
      <c r="HUE32" s="62"/>
      <c r="HUF32" s="62"/>
      <c r="HUG32" s="62"/>
      <c r="HUH32" s="62"/>
      <c r="HUI32" s="62"/>
      <c r="HUJ32" s="62"/>
      <c r="HUK32" s="62"/>
      <c r="HUL32" s="62"/>
      <c r="HUM32" s="62"/>
      <c r="HUN32" s="62"/>
      <c r="HUO32" s="62"/>
      <c r="HUP32" s="62"/>
      <c r="HUQ32" s="62"/>
      <c r="HUR32" s="62"/>
      <c r="HUS32" s="62"/>
      <c r="HUT32" s="62"/>
      <c r="HUU32" s="62"/>
      <c r="HUV32" s="62"/>
      <c r="HUW32" s="62"/>
      <c r="HUX32" s="62"/>
      <c r="HUY32" s="62"/>
      <c r="HUZ32" s="62"/>
      <c r="HVA32" s="62"/>
      <c r="HVB32" s="62"/>
      <c r="HVC32" s="62"/>
      <c r="HVD32" s="62"/>
      <c r="HVE32" s="62"/>
      <c r="HVF32" s="62"/>
      <c r="HVG32" s="62"/>
      <c r="HVH32" s="62"/>
      <c r="HVI32" s="62"/>
      <c r="HVJ32" s="62"/>
      <c r="HVK32" s="62"/>
      <c r="HVL32" s="62"/>
      <c r="HVM32" s="62"/>
      <c r="HVN32" s="62"/>
      <c r="HVO32" s="62"/>
      <c r="HVP32" s="62"/>
      <c r="HVQ32" s="62"/>
      <c r="HVR32" s="62"/>
      <c r="HVS32" s="62"/>
      <c r="HVT32" s="62"/>
      <c r="HVU32" s="62"/>
      <c r="HVV32" s="62"/>
      <c r="HVW32" s="62"/>
      <c r="HVX32" s="62"/>
      <c r="HVY32" s="62"/>
      <c r="HVZ32" s="62"/>
      <c r="HWA32" s="62"/>
      <c r="HWB32" s="62"/>
      <c r="HWC32" s="62"/>
      <c r="HWD32" s="62"/>
      <c r="HWE32" s="62"/>
      <c r="HWF32" s="62"/>
      <c r="HWG32" s="62"/>
      <c r="HWH32" s="62"/>
      <c r="HWI32" s="62"/>
      <c r="HWJ32" s="62"/>
      <c r="HWK32" s="62"/>
      <c r="HWL32" s="62"/>
      <c r="HWM32" s="62"/>
      <c r="HWN32" s="62"/>
      <c r="HWO32" s="62"/>
      <c r="HWP32" s="62"/>
      <c r="HWQ32" s="62"/>
      <c r="HWR32" s="62"/>
      <c r="HWS32" s="62"/>
      <c r="HWT32" s="62"/>
      <c r="HWU32" s="62"/>
      <c r="HWV32" s="62"/>
      <c r="HWW32" s="62"/>
      <c r="HWX32" s="62"/>
      <c r="HWY32" s="62"/>
      <c r="HWZ32" s="62"/>
      <c r="HXA32" s="62"/>
      <c r="HXB32" s="62"/>
      <c r="HXC32" s="62"/>
      <c r="HXD32" s="62"/>
      <c r="HXE32" s="62"/>
      <c r="HXF32" s="62"/>
      <c r="HXG32" s="62"/>
      <c r="HXH32" s="62"/>
      <c r="HXI32" s="62"/>
      <c r="HXJ32" s="62"/>
      <c r="HXK32" s="62"/>
      <c r="HXL32" s="62"/>
      <c r="HXM32" s="62"/>
      <c r="HXN32" s="62"/>
      <c r="HXO32" s="62"/>
      <c r="HXP32" s="62"/>
      <c r="HXQ32" s="62"/>
      <c r="HXR32" s="62"/>
      <c r="HXS32" s="62"/>
      <c r="HXT32" s="62"/>
      <c r="HXU32" s="62"/>
      <c r="HXV32" s="62"/>
      <c r="HXW32" s="62"/>
      <c r="HXX32" s="62"/>
      <c r="HXY32" s="62"/>
      <c r="HXZ32" s="62"/>
      <c r="HYA32" s="62"/>
      <c r="HYB32" s="62"/>
      <c r="HYC32" s="62"/>
      <c r="HYD32" s="62"/>
      <c r="HYE32" s="62"/>
      <c r="HYF32" s="62"/>
      <c r="HYG32" s="62"/>
      <c r="HYH32" s="62"/>
      <c r="HYI32" s="62"/>
      <c r="HYJ32" s="62"/>
      <c r="HYK32" s="62"/>
      <c r="HYL32" s="62"/>
      <c r="HYM32" s="62"/>
      <c r="HYN32" s="62"/>
      <c r="HYO32" s="62"/>
      <c r="HYP32" s="62"/>
      <c r="HYQ32" s="62"/>
      <c r="HYR32" s="62"/>
      <c r="HYS32" s="62"/>
      <c r="HYT32" s="62"/>
      <c r="HYU32" s="62"/>
      <c r="HYV32" s="62"/>
      <c r="HYW32" s="62"/>
      <c r="HYX32" s="62"/>
      <c r="HYY32" s="62"/>
      <c r="HYZ32" s="62"/>
      <c r="HZA32" s="62"/>
      <c r="HZB32" s="62"/>
      <c r="HZC32" s="62"/>
      <c r="HZD32" s="62"/>
      <c r="HZE32" s="62"/>
      <c r="HZF32" s="62"/>
      <c r="HZG32" s="62"/>
      <c r="HZH32" s="62"/>
      <c r="HZI32" s="62"/>
      <c r="HZJ32" s="62"/>
      <c r="HZK32" s="62"/>
      <c r="HZL32" s="62"/>
      <c r="HZM32" s="62"/>
      <c r="HZN32" s="62"/>
      <c r="HZO32" s="62"/>
      <c r="HZP32" s="62"/>
      <c r="HZQ32" s="62"/>
      <c r="HZR32" s="62"/>
      <c r="HZS32" s="62"/>
      <c r="HZT32" s="62"/>
      <c r="HZU32" s="62"/>
      <c r="HZV32" s="62"/>
      <c r="HZW32" s="62"/>
      <c r="HZX32" s="62"/>
      <c r="HZY32" s="62"/>
      <c r="HZZ32" s="62"/>
      <c r="IAA32" s="62"/>
      <c r="IAB32" s="62"/>
      <c r="IAC32" s="62"/>
      <c r="IAD32" s="62"/>
      <c r="IAE32" s="62"/>
      <c r="IAF32" s="62"/>
      <c r="IAG32" s="62"/>
      <c r="IAH32" s="62"/>
      <c r="IAI32" s="62"/>
      <c r="IAJ32" s="62"/>
      <c r="IAK32" s="62"/>
      <c r="IAL32" s="62"/>
      <c r="IAM32" s="62"/>
      <c r="IAN32" s="62"/>
      <c r="IAO32" s="62"/>
      <c r="IAP32" s="62"/>
      <c r="IAQ32" s="62"/>
      <c r="IAR32" s="62"/>
      <c r="IAS32" s="62"/>
      <c r="IAT32" s="62"/>
      <c r="IAU32" s="62"/>
      <c r="IAV32" s="62"/>
      <c r="IAW32" s="62"/>
      <c r="IAX32" s="62"/>
      <c r="IAY32" s="62"/>
      <c r="IAZ32" s="62"/>
      <c r="IBA32" s="62"/>
      <c r="IBB32" s="62"/>
      <c r="IBC32" s="62"/>
      <c r="IBD32" s="62"/>
      <c r="IBE32" s="62"/>
      <c r="IBF32" s="62"/>
      <c r="IBG32" s="62"/>
      <c r="IBH32" s="62"/>
      <c r="IBI32" s="62"/>
      <c r="IBJ32" s="62"/>
      <c r="IBK32" s="62"/>
      <c r="IBL32" s="62"/>
      <c r="IBM32" s="62"/>
      <c r="IBN32" s="62"/>
      <c r="IBO32" s="62"/>
      <c r="IBP32" s="62"/>
      <c r="IBQ32" s="62"/>
      <c r="IBR32" s="62"/>
      <c r="IBS32" s="62"/>
      <c r="IBT32" s="62"/>
      <c r="IBU32" s="62"/>
      <c r="IBV32" s="62"/>
      <c r="IBW32" s="62"/>
      <c r="IBX32" s="62"/>
      <c r="IBY32" s="62"/>
      <c r="IBZ32" s="62"/>
      <c r="ICA32" s="62"/>
      <c r="ICB32" s="62"/>
      <c r="ICC32" s="62"/>
      <c r="ICD32" s="62"/>
      <c r="ICE32" s="62"/>
      <c r="ICF32" s="62"/>
      <c r="ICG32" s="62"/>
      <c r="ICH32" s="62"/>
      <c r="ICI32" s="62"/>
      <c r="ICJ32" s="62"/>
      <c r="ICK32" s="62"/>
      <c r="ICL32" s="62"/>
      <c r="ICM32" s="62"/>
      <c r="ICN32" s="62"/>
      <c r="ICO32" s="62"/>
      <c r="ICP32" s="62"/>
      <c r="ICQ32" s="62"/>
      <c r="ICR32" s="62"/>
      <c r="ICS32" s="62"/>
      <c r="ICT32" s="62"/>
      <c r="ICU32" s="62"/>
      <c r="ICV32" s="62"/>
      <c r="ICW32" s="62"/>
      <c r="ICX32" s="62"/>
      <c r="ICY32" s="62"/>
      <c r="ICZ32" s="62"/>
      <c r="IDA32" s="62"/>
      <c r="IDB32" s="62"/>
      <c r="IDC32" s="62"/>
      <c r="IDD32" s="62"/>
      <c r="IDE32" s="62"/>
      <c r="IDF32" s="62"/>
      <c r="IDG32" s="62"/>
      <c r="IDH32" s="62"/>
      <c r="IDI32" s="62"/>
      <c r="IDJ32" s="62"/>
      <c r="IDK32" s="62"/>
      <c r="IDL32" s="62"/>
      <c r="IDM32" s="62"/>
      <c r="IDN32" s="62"/>
      <c r="IDO32" s="62"/>
      <c r="IDP32" s="62"/>
      <c r="IDQ32" s="62"/>
      <c r="IDR32" s="62"/>
      <c r="IDS32" s="62"/>
      <c r="IDT32" s="62"/>
      <c r="IDU32" s="62"/>
      <c r="IDV32" s="62"/>
      <c r="IDW32" s="62"/>
      <c r="IDX32" s="62"/>
      <c r="IDY32" s="62"/>
      <c r="IDZ32" s="62"/>
      <c r="IEA32" s="62"/>
      <c r="IEB32" s="62"/>
      <c r="IEC32" s="62"/>
      <c r="IED32" s="62"/>
      <c r="IEE32" s="62"/>
      <c r="IEF32" s="62"/>
      <c r="IEG32" s="62"/>
      <c r="IEH32" s="62"/>
      <c r="IEI32" s="62"/>
      <c r="IEJ32" s="62"/>
      <c r="IEK32" s="62"/>
      <c r="IEL32" s="62"/>
      <c r="IEM32" s="62"/>
      <c r="IEN32" s="62"/>
      <c r="IEO32" s="62"/>
      <c r="IEP32" s="62"/>
      <c r="IEQ32" s="62"/>
      <c r="IER32" s="62"/>
      <c r="IES32" s="62"/>
      <c r="IET32" s="62"/>
      <c r="IEU32" s="62"/>
      <c r="IEV32" s="62"/>
      <c r="IEW32" s="62"/>
      <c r="IEX32" s="62"/>
      <c r="IEY32" s="62"/>
      <c r="IEZ32" s="62"/>
      <c r="IFA32" s="62"/>
      <c r="IFB32" s="62"/>
      <c r="IFC32" s="62"/>
      <c r="IFD32" s="62"/>
      <c r="IFE32" s="62"/>
      <c r="IFF32" s="62"/>
      <c r="IFG32" s="62"/>
      <c r="IFH32" s="62"/>
      <c r="IFI32" s="62"/>
      <c r="IFJ32" s="62"/>
      <c r="IFK32" s="62"/>
      <c r="IFL32" s="62"/>
      <c r="IFM32" s="62"/>
      <c r="IFN32" s="62"/>
      <c r="IFO32" s="62"/>
      <c r="IFP32" s="62"/>
      <c r="IFQ32" s="62"/>
      <c r="IFR32" s="62"/>
      <c r="IFS32" s="62"/>
      <c r="IFT32" s="62"/>
      <c r="IFU32" s="62"/>
      <c r="IFV32" s="62"/>
      <c r="IFW32" s="62"/>
      <c r="IFX32" s="62"/>
      <c r="IFY32" s="62"/>
      <c r="IFZ32" s="62"/>
      <c r="IGA32" s="62"/>
      <c r="IGB32" s="62"/>
      <c r="IGC32" s="62"/>
      <c r="IGD32" s="62"/>
      <c r="IGE32" s="62"/>
      <c r="IGF32" s="62"/>
      <c r="IGG32" s="62"/>
      <c r="IGH32" s="62"/>
      <c r="IGI32" s="62"/>
      <c r="IGJ32" s="62"/>
      <c r="IGK32" s="62"/>
      <c r="IGL32" s="62"/>
      <c r="IGM32" s="62"/>
      <c r="IGN32" s="62"/>
      <c r="IGO32" s="62"/>
      <c r="IGP32" s="62"/>
      <c r="IGQ32" s="62"/>
      <c r="IGR32" s="62"/>
      <c r="IGS32" s="62"/>
      <c r="IGT32" s="62"/>
      <c r="IGU32" s="62"/>
      <c r="IGV32" s="62"/>
      <c r="IGW32" s="62"/>
      <c r="IGX32" s="62"/>
      <c r="IGY32" s="62"/>
      <c r="IGZ32" s="62"/>
      <c r="IHA32" s="62"/>
      <c r="IHB32" s="62"/>
      <c r="IHC32" s="62"/>
      <c r="IHD32" s="62"/>
      <c r="IHE32" s="62"/>
      <c r="IHF32" s="62"/>
      <c r="IHG32" s="62"/>
      <c r="IHH32" s="62"/>
      <c r="IHI32" s="62"/>
      <c r="IHJ32" s="62"/>
      <c r="IHK32" s="62"/>
      <c r="IHL32" s="62"/>
      <c r="IHM32" s="62"/>
      <c r="IHN32" s="62"/>
      <c r="IHO32" s="62"/>
      <c r="IHP32" s="62"/>
      <c r="IHQ32" s="62"/>
      <c r="IHR32" s="62"/>
      <c r="IHS32" s="62"/>
      <c r="IHT32" s="62"/>
      <c r="IHU32" s="62"/>
      <c r="IHV32" s="62"/>
      <c r="IHW32" s="62"/>
      <c r="IHX32" s="62"/>
      <c r="IHY32" s="62"/>
      <c r="IHZ32" s="62"/>
      <c r="IIA32" s="62"/>
      <c r="IIB32" s="62"/>
      <c r="IIC32" s="62"/>
      <c r="IID32" s="62"/>
      <c r="IIE32" s="62"/>
      <c r="IIF32" s="62"/>
      <c r="IIG32" s="62"/>
      <c r="IIH32" s="62"/>
      <c r="III32" s="62"/>
      <c r="IIJ32" s="62"/>
      <c r="IIK32" s="62"/>
      <c r="IIL32" s="62"/>
      <c r="IIM32" s="62"/>
      <c r="IIN32" s="62"/>
      <c r="IIO32" s="62"/>
      <c r="IIP32" s="62"/>
      <c r="IIQ32" s="62"/>
      <c r="IIR32" s="62"/>
      <c r="IIS32" s="62"/>
      <c r="IIT32" s="62"/>
      <c r="IIU32" s="62"/>
      <c r="IIV32" s="62"/>
      <c r="IIW32" s="62"/>
      <c r="IIX32" s="62"/>
      <c r="IIY32" s="62"/>
      <c r="IIZ32" s="62"/>
      <c r="IJA32" s="62"/>
      <c r="IJB32" s="62"/>
      <c r="IJC32" s="62"/>
      <c r="IJD32" s="62"/>
      <c r="IJE32" s="62"/>
      <c r="IJF32" s="62"/>
      <c r="IJG32" s="62"/>
      <c r="IJH32" s="62"/>
      <c r="IJI32" s="62"/>
      <c r="IJJ32" s="62"/>
      <c r="IJK32" s="62"/>
      <c r="IJL32" s="62"/>
      <c r="IJM32" s="62"/>
      <c r="IJN32" s="62"/>
      <c r="IJO32" s="62"/>
      <c r="IJP32" s="62"/>
      <c r="IJQ32" s="62"/>
      <c r="IJR32" s="62"/>
      <c r="IJS32" s="62"/>
      <c r="IJT32" s="62"/>
      <c r="IJU32" s="62"/>
      <c r="IJV32" s="62"/>
      <c r="IJW32" s="62"/>
      <c r="IJX32" s="62"/>
      <c r="IJY32" s="62"/>
      <c r="IJZ32" s="62"/>
      <c r="IKA32" s="62"/>
      <c r="IKB32" s="62"/>
      <c r="IKC32" s="62"/>
      <c r="IKD32" s="62"/>
      <c r="IKE32" s="62"/>
      <c r="IKF32" s="62"/>
      <c r="IKG32" s="62"/>
      <c r="IKH32" s="62"/>
      <c r="IKI32" s="62"/>
      <c r="IKJ32" s="62"/>
      <c r="IKK32" s="62"/>
      <c r="IKL32" s="62"/>
      <c r="IKM32" s="62"/>
      <c r="IKN32" s="62"/>
      <c r="IKO32" s="62"/>
      <c r="IKP32" s="62"/>
      <c r="IKQ32" s="62"/>
      <c r="IKR32" s="62"/>
      <c r="IKS32" s="62"/>
      <c r="IKT32" s="62"/>
      <c r="IKU32" s="62"/>
      <c r="IKV32" s="62"/>
      <c r="IKW32" s="62"/>
      <c r="IKX32" s="62"/>
      <c r="IKY32" s="62"/>
      <c r="IKZ32" s="62"/>
      <c r="ILA32" s="62"/>
      <c r="ILB32" s="62"/>
      <c r="ILC32" s="62"/>
      <c r="ILD32" s="62"/>
      <c r="ILE32" s="62"/>
      <c r="ILF32" s="62"/>
      <c r="ILG32" s="62"/>
      <c r="ILH32" s="62"/>
      <c r="ILI32" s="62"/>
      <c r="ILJ32" s="62"/>
      <c r="ILK32" s="62"/>
      <c r="ILL32" s="62"/>
      <c r="ILM32" s="62"/>
      <c r="ILN32" s="62"/>
      <c r="ILO32" s="62"/>
      <c r="ILP32" s="62"/>
      <c r="ILQ32" s="62"/>
      <c r="ILR32" s="62"/>
      <c r="ILS32" s="62"/>
      <c r="ILT32" s="62"/>
      <c r="ILU32" s="62"/>
      <c r="ILV32" s="62"/>
      <c r="ILW32" s="62"/>
      <c r="ILX32" s="62"/>
      <c r="ILY32" s="62"/>
      <c r="ILZ32" s="62"/>
      <c r="IMA32" s="62"/>
      <c r="IMB32" s="62"/>
      <c r="IMC32" s="62"/>
      <c r="IMD32" s="62"/>
      <c r="IME32" s="62"/>
      <c r="IMF32" s="62"/>
      <c r="IMG32" s="62"/>
      <c r="IMH32" s="62"/>
      <c r="IMI32" s="62"/>
      <c r="IMJ32" s="62"/>
      <c r="IMK32" s="62"/>
      <c r="IML32" s="62"/>
      <c r="IMM32" s="62"/>
      <c r="IMN32" s="62"/>
      <c r="IMO32" s="62"/>
      <c r="IMP32" s="62"/>
      <c r="IMQ32" s="62"/>
      <c r="IMR32" s="62"/>
      <c r="IMS32" s="62"/>
      <c r="IMT32" s="62"/>
      <c r="IMU32" s="62"/>
      <c r="IMV32" s="62"/>
      <c r="IMW32" s="62"/>
      <c r="IMX32" s="62"/>
      <c r="IMY32" s="62"/>
      <c r="IMZ32" s="62"/>
      <c r="INA32" s="62"/>
      <c r="INB32" s="62"/>
      <c r="INC32" s="62"/>
      <c r="IND32" s="62"/>
      <c r="INE32" s="62"/>
      <c r="INF32" s="62"/>
      <c r="ING32" s="62"/>
      <c r="INH32" s="62"/>
      <c r="INI32" s="62"/>
      <c r="INJ32" s="62"/>
      <c r="INK32" s="62"/>
      <c r="INL32" s="62"/>
      <c r="INM32" s="62"/>
      <c r="INN32" s="62"/>
      <c r="INO32" s="62"/>
      <c r="INP32" s="62"/>
      <c r="INQ32" s="62"/>
      <c r="INR32" s="62"/>
      <c r="INS32" s="62"/>
      <c r="INT32" s="62"/>
      <c r="INU32" s="62"/>
      <c r="INV32" s="62"/>
      <c r="INW32" s="62"/>
      <c r="INX32" s="62"/>
      <c r="INY32" s="62"/>
      <c r="INZ32" s="62"/>
      <c r="IOA32" s="62"/>
      <c r="IOB32" s="62"/>
      <c r="IOC32" s="62"/>
      <c r="IOD32" s="62"/>
      <c r="IOE32" s="62"/>
      <c r="IOF32" s="62"/>
      <c r="IOG32" s="62"/>
      <c r="IOH32" s="62"/>
      <c r="IOI32" s="62"/>
      <c r="IOJ32" s="62"/>
      <c r="IOK32" s="62"/>
      <c r="IOL32" s="62"/>
      <c r="IOM32" s="62"/>
      <c r="ION32" s="62"/>
      <c r="IOO32" s="62"/>
      <c r="IOP32" s="62"/>
      <c r="IOQ32" s="62"/>
      <c r="IOR32" s="62"/>
      <c r="IOS32" s="62"/>
      <c r="IOT32" s="62"/>
      <c r="IOU32" s="62"/>
      <c r="IOV32" s="62"/>
      <c r="IOW32" s="62"/>
      <c r="IOX32" s="62"/>
      <c r="IOY32" s="62"/>
      <c r="IOZ32" s="62"/>
      <c r="IPA32" s="62"/>
      <c r="IPB32" s="62"/>
      <c r="IPC32" s="62"/>
      <c r="IPD32" s="62"/>
      <c r="IPE32" s="62"/>
      <c r="IPF32" s="62"/>
      <c r="IPG32" s="62"/>
      <c r="IPH32" s="62"/>
      <c r="IPI32" s="62"/>
      <c r="IPJ32" s="62"/>
      <c r="IPK32" s="62"/>
      <c r="IPL32" s="62"/>
      <c r="IPM32" s="62"/>
      <c r="IPN32" s="62"/>
      <c r="IPO32" s="62"/>
      <c r="IPP32" s="62"/>
      <c r="IPQ32" s="62"/>
      <c r="IPR32" s="62"/>
      <c r="IPS32" s="62"/>
      <c r="IPT32" s="62"/>
      <c r="IPU32" s="62"/>
      <c r="IPV32" s="62"/>
      <c r="IPW32" s="62"/>
      <c r="IPX32" s="62"/>
      <c r="IPY32" s="62"/>
      <c r="IPZ32" s="62"/>
      <c r="IQA32" s="62"/>
      <c r="IQB32" s="62"/>
      <c r="IQC32" s="62"/>
      <c r="IQD32" s="62"/>
      <c r="IQE32" s="62"/>
      <c r="IQF32" s="62"/>
      <c r="IQG32" s="62"/>
      <c r="IQH32" s="62"/>
      <c r="IQI32" s="62"/>
      <c r="IQJ32" s="62"/>
      <c r="IQK32" s="62"/>
      <c r="IQL32" s="62"/>
      <c r="IQM32" s="62"/>
      <c r="IQN32" s="62"/>
      <c r="IQO32" s="62"/>
      <c r="IQP32" s="62"/>
      <c r="IQQ32" s="62"/>
      <c r="IQR32" s="62"/>
      <c r="IQS32" s="62"/>
      <c r="IQT32" s="62"/>
      <c r="IQU32" s="62"/>
      <c r="IQV32" s="62"/>
      <c r="IQW32" s="62"/>
      <c r="IQX32" s="62"/>
      <c r="IQY32" s="62"/>
      <c r="IQZ32" s="62"/>
      <c r="IRA32" s="62"/>
      <c r="IRB32" s="62"/>
      <c r="IRC32" s="62"/>
      <c r="IRD32" s="62"/>
      <c r="IRE32" s="62"/>
      <c r="IRF32" s="62"/>
      <c r="IRG32" s="62"/>
      <c r="IRH32" s="62"/>
      <c r="IRI32" s="62"/>
      <c r="IRJ32" s="62"/>
      <c r="IRK32" s="62"/>
      <c r="IRL32" s="62"/>
      <c r="IRM32" s="62"/>
      <c r="IRN32" s="62"/>
      <c r="IRO32" s="62"/>
      <c r="IRP32" s="62"/>
      <c r="IRQ32" s="62"/>
      <c r="IRR32" s="62"/>
      <c r="IRS32" s="62"/>
      <c r="IRT32" s="62"/>
      <c r="IRU32" s="62"/>
      <c r="IRV32" s="62"/>
      <c r="IRW32" s="62"/>
      <c r="IRX32" s="62"/>
      <c r="IRY32" s="62"/>
      <c r="IRZ32" s="62"/>
      <c r="ISA32" s="62"/>
      <c r="ISB32" s="62"/>
      <c r="ISC32" s="62"/>
      <c r="ISD32" s="62"/>
      <c r="ISE32" s="62"/>
      <c r="ISF32" s="62"/>
      <c r="ISG32" s="62"/>
      <c r="ISH32" s="62"/>
      <c r="ISI32" s="62"/>
      <c r="ISJ32" s="62"/>
      <c r="ISK32" s="62"/>
      <c r="ISL32" s="62"/>
      <c r="ISM32" s="62"/>
      <c r="ISN32" s="62"/>
      <c r="ISO32" s="62"/>
      <c r="ISP32" s="62"/>
      <c r="ISQ32" s="62"/>
      <c r="ISR32" s="62"/>
      <c r="ISS32" s="62"/>
      <c r="IST32" s="62"/>
      <c r="ISU32" s="62"/>
      <c r="ISV32" s="62"/>
      <c r="ISW32" s="62"/>
      <c r="ISX32" s="62"/>
      <c r="ISY32" s="62"/>
      <c r="ISZ32" s="62"/>
      <c r="ITA32" s="62"/>
      <c r="ITB32" s="62"/>
      <c r="ITC32" s="62"/>
      <c r="ITD32" s="62"/>
      <c r="ITE32" s="62"/>
      <c r="ITF32" s="62"/>
      <c r="ITG32" s="62"/>
      <c r="ITH32" s="62"/>
      <c r="ITI32" s="62"/>
      <c r="ITJ32" s="62"/>
      <c r="ITK32" s="62"/>
      <c r="ITL32" s="62"/>
      <c r="ITM32" s="62"/>
      <c r="ITN32" s="62"/>
      <c r="ITO32" s="62"/>
      <c r="ITP32" s="62"/>
      <c r="ITQ32" s="62"/>
      <c r="ITR32" s="62"/>
      <c r="ITS32" s="62"/>
      <c r="ITT32" s="62"/>
      <c r="ITU32" s="62"/>
      <c r="ITV32" s="62"/>
      <c r="ITW32" s="62"/>
      <c r="ITX32" s="62"/>
      <c r="ITY32" s="62"/>
      <c r="ITZ32" s="62"/>
      <c r="IUA32" s="62"/>
      <c r="IUB32" s="62"/>
      <c r="IUC32" s="62"/>
      <c r="IUD32" s="62"/>
      <c r="IUE32" s="62"/>
      <c r="IUF32" s="62"/>
      <c r="IUG32" s="62"/>
      <c r="IUH32" s="62"/>
      <c r="IUI32" s="62"/>
      <c r="IUJ32" s="62"/>
      <c r="IUK32" s="62"/>
      <c r="IUL32" s="62"/>
      <c r="IUM32" s="62"/>
      <c r="IUN32" s="62"/>
      <c r="IUO32" s="62"/>
      <c r="IUP32" s="62"/>
      <c r="IUQ32" s="62"/>
      <c r="IUR32" s="62"/>
      <c r="IUS32" s="62"/>
      <c r="IUT32" s="62"/>
      <c r="IUU32" s="62"/>
      <c r="IUV32" s="62"/>
      <c r="IUW32" s="62"/>
      <c r="IUX32" s="62"/>
      <c r="IUY32" s="62"/>
      <c r="IUZ32" s="62"/>
      <c r="IVA32" s="62"/>
      <c r="IVB32" s="62"/>
      <c r="IVC32" s="62"/>
      <c r="IVD32" s="62"/>
      <c r="IVE32" s="62"/>
      <c r="IVF32" s="62"/>
      <c r="IVG32" s="62"/>
      <c r="IVH32" s="62"/>
      <c r="IVI32" s="62"/>
      <c r="IVJ32" s="62"/>
      <c r="IVK32" s="62"/>
      <c r="IVL32" s="62"/>
      <c r="IVM32" s="62"/>
      <c r="IVN32" s="62"/>
      <c r="IVO32" s="62"/>
      <c r="IVP32" s="62"/>
      <c r="IVQ32" s="62"/>
      <c r="IVR32" s="62"/>
      <c r="IVS32" s="62"/>
      <c r="IVT32" s="62"/>
      <c r="IVU32" s="62"/>
      <c r="IVV32" s="62"/>
      <c r="IVW32" s="62"/>
      <c r="IVX32" s="62"/>
      <c r="IVY32" s="62"/>
      <c r="IVZ32" s="62"/>
      <c r="IWA32" s="62"/>
      <c r="IWB32" s="62"/>
      <c r="IWC32" s="62"/>
      <c r="IWD32" s="62"/>
      <c r="IWE32" s="62"/>
      <c r="IWF32" s="62"/>
      <c r="IWG32" s="62"/>
      <c r="IWH32" s="62"/>
      <c r="IWI32" s="62"/>
      <c r="IWJ32" s="62"/>
      <c r="IWK32" s="62"/>
      <c r="IWL32" s="62"/>
      <c r="IWM32" s="62"/>
      <c r="IWN32" s="62"/>
      <c r="IWO32" s="62"/>
      <c r="IWP32" s="62"/>
      <c r="IWQ32" s="62"/>
      <c r="IWR32" s="62"/>
      <c r="IWS32" s="62"/>
      <c r="IWT32" s="62"/>
      <c r="IWU32" s="62"/>
      <c r="IWV32" s="62"/>
      <c r="IWW32" s="62"/>
      <c r="IWX32" s="62"/>
      <c r="IWY32" s="62"/>
      <c r="IWZ32" s="62"/>
      <c r="IXA32" s="62"/>
      <c r="IXB32" s="62"/>
      <c r="IXC32" s="62"/>
      <c r="IXD32" s="62"/>
      <c r="IXE32" s="62"/>
      <c r="IXF32" s="62"/>
      <c r="IXG32" s="62"/>
      <c r="IXH32" s="62"/>
      <c r="IXI32" s="62"/>
      <c r="IXJ32" s="62"/>
      <c r="IXK32" s="62"/>
      <c r="IXL32" s="62"/>
      <c r="IXM32" s="62"/>
      <c r="IXN32" s="62"/>
      <c r="IXO32" s="62"/>
      <c r="IXP32" s="62"/>
      <c r="IXQ32" s="62"/>
      <c r="IXR32" s="62"/>
      <c r="IXS32" s="62"/>
      <c r="IXT32" s="62"/>
      <c r="IXU32" s="62"/>
      <c r="IXV32" s="62"/>
      <c r="IXW32" s="62"/>
      <c r="IXX32" s="62"/>
      <c r="IXY32" s="62"/>
      <c r="IXZ32" s="62"/>
      <c r="IYA32" s="62"/>
      <c r="IYB32" s="62"/>
      <c r="IYC32" s="62"/>
      <c r="IYD32" s="62"/>
      <c r="IYE32" s="62"/>
      <c r="IYF32" s="62"/>
      <c r="IYG32" s="62"/>
      <c r="IYH32" s="62"/>
      <c r="IYI32" s="62"/>
      <c r="IYJ32" s="62"/>
      <c r="IYK32" s="62"/>
      <c r="IYL32" s="62"/>
      <c r="IYM32" s="62"/>
      <c r="IYN32" s="62"/>
      <c r="IYO32" s="62"/>
      <c r="IYP32" s="62"/>
      <c r="IYQ32" s="62"/>
      <c r="IYR32" s="62"/>
      <c r="IYS32" s="62"/>
      <c r="IYT32" s="62"/>
      <c r="IYU32" s="62"/>
      <c r="IYV32" s="62"/>
      <c r="IYW32" s="62"/>
      <c r="IYX32" s="62"/>
      <c r="IYY32" s="62"/>
      <c r="IYZ32" s="62"/>
      <c r="IZA32" s="62"/>
      <c r="IZB32" s="62"/>
      <c r="IZC32" s="62"/>
      <c r="IZD32" s="62"/>
      <c r="IZE32" s="62"/>
      <c r="IZF32" s="62"/>
      <c r="IZG32" s="62"/>
      <c r="IZH32" s="62"/>
      <c r="IZI32" s="62"/>
      <c r="IZJ32" s="62"/>
      <c r="IZK32" s="62"/>
      <c r="IZL32" s="62"/>
      <c r="IZM32" s="62"/>
      <c r="IZN32" s="62"/>
      <c r="IZO32" s="62"/>
      <c r="IZP32" s="62"/>
      <c r="IZQ32" s="62"/>
      <c r="IZR32" s="62"/>
      <c r="IZS32" s="62"/>
      <c r="IZT32" s="62"/>
      <c r="IZU32" s="62"/>
      <c r="IZV32" s="62"/>
      <c r="IZW32" s="62"/>
      <c r="IZX32" s="62"/>
      <c r="IZY32" s="62"/>
      <c r="IZZ32" s="62"/>
      <c r="JAA32" s="62"/>
      <c r="JAB32" s="62"/>
      <c r="JAC32" s="62"/>
      <c r="JAD32" s="62"/>
      <c r="JAE32" s="62"/>
      <c r="JAF32" s="62"/>
      <c r="JAG32" s="62"/>
      <c r="JAH32" s="62"/>
      <c r="JAI32" s="62"/>
      <c r="JAJ32" s="62"/>
      <c r="JAK32" s="62"/>
      <c r="JAL32" s="62"/>
      <c r="JAM32" s="62"/>
      <c r="JAN32" s="62"/>
      <c r="JAO32" s="62"/>
      <c r="JAP32" s="62"/>
      <c r="JAQ32" s="62"/>
      <c r="JAR32" s="62"/>
      <c r="JAS32" s="62"/>
      <c r="JAT32" s="62"/>
      <c r="JAU32" s="62"/>
      <c r="JAV32" s="62"/>
      <c r="JAW32" s="62"/>
      <c r="JAX32" s="62"/>
      <c r="JAY32" s="62"/>
      <c r="JAZ32" s="62"/>
      <c r="JBA32" s="62"/>
      <c r="JBB32" s="62"/>
      <c r="JBC32" s="62"/>
      <c r="JBD32" s="62"/>
      <c r="JBE32" s="62"/>
      <c r="JBF32" s="62"/>
      <c r="JBG32" s="62"/>
      <c r="JBH32" s="62"/>
      <c r="JBI32" s="62"/>
      <c r="JBJ32" s="62"/>
      <c r="JBK32" s="62"/>
      <c r="JBL32" s="62"/>
      <c r="JBM32" s="62"/>
      <c r="JBN32" s="62"/>
      <c r="JBO32" s="62"/>
      <c r="JBP32" s="62"/>
      <c r="JBQ32" s="62"/>
      <c r="JBR32" s="62"/>
      <c r="JBS32" s="62"/>
      <c r="JBT32" s="62"/>
      <c r="JBU32" s="62"/>
      <c r="JBV32" s="62"/>
      <c r="JBW32" s="62"/>
      <c r="JBX32" s="62"/>
      <c r="JBY32" s="62"/>
      <c r="JBZ32" s="62"/>
      <c r="JCA32" s="62"/>
      <c r="JCB32" s="62"/>
      <c r="JCC32" s="62"/>
      <c r="JCD32" s="62"/>
      <c r="JCE32" s="62"/>
      <c r="JCF32" s="62"/>
      <c r="JCG32" s="62"/>
      <c r="JCH32" s="62"/>
      <c r="JCI32" s="62"/>
      <c r="JCJ32" s="62"/>
      <c r="JCK32" s="62"/>
      <c r="JCL32" s="62"/>
      <c r="JCM32" s="62"/>
      <c r="JCN32" s="62"/>
      <c r="JCO32" s="62"/>
      <c r="JCP32" s="62"/>
      <c r="JCQ32" s="62"/>
      <c r="JCR32" s="62"/>
      <c r="JCS32" s="62"/>
      <c r="JCT32" s="62"/>
      <c r="JCU32" s="62"/>
      <c r="JCV32" s="62"/>
      <c r="JCW32" s="62"/>
      <c r="JCX32" s="62"/>
      <c r="JCY32" s="62"/>
      <c r="JCZ32" s="62"/>
      <c r="JDA32" s="62"/>
      <c r="JDB32" s="62"/>
      <c r="JDC32" s="62"/>
      <c r="JDD32" s="62"/>
      <c r="JDE32" s="62"/>
      <c r="JDF32" s="62"/>
      <c r="JDG32" s="62"/>
      <c r="JDH32" s="62"/>
      <c r="JDI32" s="62"/>
      <c r="JDJ32" s="62"/>
      <c r="JDK32" s="62"/>
      <c r="JDL32" s="62"/>
      <c r="JDM32" s="62"/>
      <c r="JDN32" s="62"/>
      <c r="JDO32" s="62"/>
      <c r="JDP32" s="62"/>
      <c r="JDQ32" s="62"/>
      <c r="JDR32" s="62"/>
      <c r="JDS32" s="62"/>
      <c r="JDT32" s="62"/>
      <c r="JDU32" s="62"/>
      <c r="JDV32" s="62"/>
      <c r="JDW32" s="62"/>
      <c r="JDX32" s="62"/>
      <c r="JDY32" s="62"/>
      <c r="JDZ32" s="62"/>
      <c r="JEA32" s="62"/>
      <c r="JEB32" s="62"/>
      <c r="JEC32" s="62"/>
      <c r="JED32" s="62"/>
      <c r="JEE32" s="62"/>
      <c r="JEF32" s="62"/>
      <c r="JEG32" s="62"/>
      <c r="JEH32" s="62"/>
      <c r="JEI32" s="62"/>
      <c r="JEJ32" s="62"/>
      <c r="JEK32" s="62"/>
      <c r="JEL32" s="62"/>
      <c r="JEM32" s="62"/>
      <c r="JEN32" s="62"/>
      <c r="JEO32" s="62"/>
      <c r="JEP32" s="62"/>
      <c r="JEQ32" s="62"/>
      <c r="JER32" s="62"/>
      <c r="JES32" s="62"/>
      <c r="JET32" s="62"/>
      <c r="JEU32" s="62"/>
      <c r="JEV32" s="62"/>
      <c r="JEW32" s="62"/>
      <c r="JEX32" s="62"/>
      <c r="JEY32" s="62"/>
      <c r="JEZ32" s="62"/>
      <c r="JFA32" s="62"/>
      <c r="JFB32" s="62"/>
      <c r="JFC32" s="62"/>
      <c r="JFD32" s="62"/>
      <c r="JFE32" s="62"/>
      <c r="JFF32" s="62"/>
      <c r="JFG32" s="62"/>
      <c r="JFH32" s="62"/>
      <c r="JFI32" s="62"/>
      <c r="JFJ32" s="62"/>
      <c r="JFK32" s="62"/>
      <c r="JFL32" s="62"/>
      <c r="JFM32" s="62"/>
      <c r="JFN32" s="62"/>
      <c r="JFO32" s="62"/>
      <c r="JFP32" s="62"/>
      <c r="JFQ32" s="62"/>
      <c r="JFR32" s="62"/>
      <c r="JFS32" s="62"/>
      <c r="JFT32" s="62"/>
      <c r="JFU32" s="62"/>
      <c r="JFV32" s="62"/>
      <c r="JFW32" s="62"/>
      <c r="JFX32" s="62"/>
      <c r="JFY32" s="62"/>
      <c r="JFZ32" s="62"/>
      <c r="JGA32" s="62"/>
      <c r="JGB32" s="62"/>
      <c r="JGC32" s="62"/>
      <c r="JGD32" s="62"/>
      <c r="JGE32" s="62"/>
      <c r="JGF32" s="62"/>
      <c r="JGG32" s="62"/>
      <c r="JGH32" s="62"/>
      <c r="JGI32" s="62"/>
      <c r="JGJ32" s="62"/>
      <c r="JGK32" s="62"/>
      <c r="JGL32" s="62"/>
      <c r="JGM32" s="62"/>
      <c r="JGN32" s="62"/>
      <c r="JGO32" s="62"/>
      <c r="JGP32" s="62"/>
      <c r="JGQ32" s="62"/>
      <c r="JGR32" s="62"/>
      <c r="JGS32" s="62"/>
      <c r="JGT32" s="62"/>
      <c r="JGU32" s="62"/>
      <c r="JGV32" s="62"/>
      <c r="JGW32" s="62"/>
      <c r="JGX32" s="62"/>
      <c r="JGY32" s="62"/>
      <c r="JGZ32" s="62"/>
      <c r="JHA32" s="62"/>
      <c r="JHB32" s="62"/>
      <c r="JHC32" s="62"/>
      <c r="JHD32" s="62"/>
      <c r="JHE32" s="62"/>
      <c r="JHF32" s="62"/>
      <c r="JHG32" s="62"/>
      <c r="JHH32" s="62"/>
      <c r="JHI32" s="62"/>
      <c r="JHJ32" s="62"/>
      <c r="JHK32" s="62"/>
      <c r="JHL32" s="62"/>
      <c r="JHM32" s="62"/>
      <c r="JHN32" s="62"/>
      <c r="JHO32" s="62"/>
      <c r="JHP32" s="62"/>
      <c r="JHQ32" s="62"/>
      <c r="JHR32" s="62"/>
      <c r="JHS32" s="62"/>
      <c r="JHT32" s="62"/>
      <c r="JHU32" s="62"/>
      <c r="JHV32" s="62"/>
      <c r="JHW32" s="62"/>
      <c r="JHX32" s="62"/>
      <c r="JHY32" s="62"/>
      <c r="JHZ32" s="62"/>
      <c r="JIA32" s="62"/>
      <c r="JIB32" s="62"/>
      <c r="JIC32" s="62"/>
      <c r="JID32" s="62"/>
      <c r="JIE32" s="62"/>
      <c r="JIF32" s="62"/>
      <c r="JIG32" s="62"/>
      <c r="JIH32" s="62"/>
      <c r="JII32" s="62"/>
      <c r="JIJ32" s="62"/>
      <c r="JIK32" s="62"/>
      <c r="JIL32" s="62"/>
      <c r="JIM32" s="62"/>
      <c r="JIN32" s="62"/>
      <c r="JIO32" s="62"/>
      <c r="JIP32" s="62"/>
      <c r="JIQ32" s="62"/>
      <c r="JIR32" s="62"/>
      <c r="JIS32" s="62"/>
      <c r="JIT32" s="62"/>
      <c r="JIU32" s="62"/>
      <c r="JIV32" s="62"/>
      <c r="JIW32" s="62"/>
      <c r="JIX32" s="62"/>
      <c r="JIY32" s="62"/>
      <c r="JIZ32" s="62"/>
      <c r="JJA32" s="62"/>
      <c r="JJB32" s="62"/>
      <c r="JJC32" s="62"/>
      <c r="JJD32" s="62"/>
      <c r="JJE32" s="62"/>
      <c r="JJF32" s="62"/>
      <c r="JJG32" s="62"/>
      <c r="JJH32" s="62"/>
      <c r="JJI32" s="62"/>
      <c r="JJJ32" s="62"/>
      <c r="JJK32" s="62"/>
      <c r="JJL32" s="62"/>
      <c r="JJM32" s="62"/>
      <c r="JJN32" s="62"/>
      <c r="JJO32" s="62"/>
      <c r="JJP32" s="62"/>
      <c r="JJQ32" s="62"/>
      <c r="JJR32" s="62"/>
      <c r="JJS32" s="62"/>
      <c r="JJT32" s="62"/>
      <c r="JJU32" s="62"/>
      <c r="JJV32" s="62"/>
      <c r="JJW32" s="62"/>
      <c r="JJX32" s="62"/>
      <c r="JJY32" s="62"/>
      <c r="JJZ32" s="62"/>
      <c r="JKA32" s="62"/>
      <c r="JKB32" s="62"/>
      <c r="JKC32" s="62"/>
      <c r="JKD32" s="62"/>
      <c r="JKE32" s="62"/>
      <c r="JKF32" s="62"/>
      <c r="JKG32" s="62"/>
      <c r="JKH32" s="62"/>
      <c r="JKI32" s="62"/>
      <c r="JKJ32" s="62"/>
      <c r="JKK32" s="62"/>
      <c r="JKL32" s="62"/>
      <c r="JKM32" s="62"/>
      <c r="JKN32" s="62"/>
      <c r="JKO32" s="62"/>
      <c r="JKP32" s="62"/>
      <c r="JKQ32" s="62"/>
      <c r="JKR32" s="62"/>
      <c r="JKS32" s="62"/>
      <c r="JKT32" s="62"/>
      <c r="JKU32" s="62"/>
      <c r="JKV32" s="62"/>
      <c r="JKW32" s="62"/>
      <c r="JKX32" s="62"/>
      <c r="JKY32" s="62"/>
      <c r="JKZ32" s="62"/>
      <c r="JLA32" s="62"/>
      <c r="JLB32" s="62"/>
      <c r="JLC32" s="62"/>
      <c r="JLD32" s="62"/>
      <c r="JLE32" s="62"/>
      <c r="JLF32" s="62"/>
      <c r="JLG32" s="62"/>
      <c r="JLH32" s="62"/>
      <c r="JLI32" s="62"/>
      <c r="JLJ32" s="62"/>
      <c r="JLK32" s="62"/>
      <c r="JLL32" s="62"/>
      <c r="JLM32" s="62"/>
      <c r="JLN32" s="62"/>
      <c r="JLO32" s="62"/>
      <c r="JLP32" s="62"/>
      <c r="JLQ32" s="62"/>
      <c r="JLR32" s="62"/>
      <c r="JLS32" s="62"/>
      <c r="JLT32" s="62"/>
      <c r="JLU32" s="62"/>
      <c r="JLV32" s="62"/>
      <c r="JLW32" s="62"/>
      <c r="JLX32" s="62"/>
      <c r="JLY32" s="62"/>
      <c r="JLZ32" s="62"/>
      <c r="JMA32" s="62"/>
      <c r="JMB32" s="62"/>
      <c r="JMC32" s="62"/>
      <c r="JMD32" s="62"/>
      <c r="JME32" s="62"/>
      <c r="JMF32" s="62"/>
      <c r="JMG32" s="62"/>
      <c r="JMH32" s="62"/>
      <c r="JMI32" s="62"/>
      <c r="JMJ32" s="62"/>
      <c r="JMK32" s="62"/>
      <c r="JML32" s="62"/>
      <c r="JMM32" s="62"/>
      <c r="JMN32" s="62"/>
      <c r="JMO32" s="62"/>
      <c r="JMP32" s="62"/>
      <c r="JMQ32" s="62"/>
      <c r="JMR32" s="62"/>
      <c r="JMS32" s="62"/>
      <c r="JMT32" s="62"/>
      <c r="JMU32" s="62"/>
      <c r="JMV32" s="62"/>
      <c r="JMW32" s="62"/>
      <c r="JMX32" s="62"/>
      <c r="JMY32" s="62"/>
      <c r="JMZ32" s="62"/>
      <c r="JNA32" s="62"/>
      <c r="JNB32" s="62"/>
      <c r="JNC32" s="62"/>
      <c r="JND32" s="62"/>
      <c r="JNE32" s="62"/>
      <c r="JNF32" s="62"/>
      <c r="JNG32" s="62"/>
      <c r="JNH32" s="62"/>
      <c r="JNI32" s="62"/>
      <c r="JNJ32" s="62"/>
      <c r="JNK32" s="62"/>
      <c r="JNL32" s="62"/>
      <c r="JNM32" s="62"/>
      <c r="JNN32" s="62"/>
      <c r="JNO32" s="62"/>
      <c r="JNP32" s="62"/>
      <c r="JNQ32" s="62"/>
      <c r="JNR32" s="62"/>
      <c r="JNS32" s="62"/>
      <c r="JNT32" s="62"/>
      <c r="JNU32" s="62"/>
      <c r="JNV32" s="62"/>
      <c r="JNW32" s="62"/>
      <c r="JNX32" s="62"/>
      <c r="JNY32" s="62"/>
      <c r="JNZ32" s="62"/>
      <c r="JOA32" s="62"/>
      <c r="JOB32" s="62"/>
      <c r="JOC32" s="62"/>
      <c r="JOD32" s="62"/>
      <c r="JOE32" s="62"/>
      <c r="JOF32" s="62"/>
      <c r="JOG32" s="62"/>
      <c r="JOH32" s="62"/>
      <c r="JOI32" s="62"/>
      <c r="JOJ32" s="62"/>
      <c r="JOK32" s="62"/>
      <c r="JOL32" s="62"/>
      <c r="JOM32" s="62"/>
      <c r="JON32" s="62"/>
      <c r="JOO32" s="62"/>
      <c r="JOP32" s="62"/>
      <c r="JOQ32" s="62"/>
      <c r="JOR32" s="62"/>
      <c r="JOS32" s="62"/>
      <c r="JOT32" s="62"/>
      <c r="JOU32" s="62"/>
      <c r="JOV32" s="62"/>
      <c r="JOW32" s="62"/>
      <c r="JOX32" s="62"/>
      <c r="JOY32" s="62"/>
      <c r="JOZ32" s="62"/>
      <c r="JPA32" s="62"/>
      <c r="JPB32" s="62"/>
      <c r="JPC32" s="62"/>
      <c r="JPD32" s="62"/>
      <c r="JPE32" s="62"/>
      <c r="JPF32" s="62"/>
      <c r="JPG32" s="62"/>
      <c r="JPH32" s="62"/>
      <c r="JPI32" s="62"/>
      <c r="JPJ32" s="62"/>
      <c r="JPK32" s="62"/>
      <c r="JPL32" s="62"/>
      <c r="JPM32" s="62"/>
      <c r="JPN32" s="62"/>
      <c r="JPO32" s="62"/>
      <c r="JPP32" s="62"/>
      <c r="JPQ32" s="62"/>
      <c r="JPR32" s="62"/>
      <c r="JPS32" s="62"/>
      <c r="JPT32" s="62"/>
      <c r="JPU32" s="62"/>
      <c r="JPV32" s="62"/>
      <c r="JPW32" s="62"/>
      <c r="JPX32" s="62"/>
      <c r="JPY32" s="62"/>
      <c r="JPZ32" s="62"/>
      <c r="JQA32" s="62"/>
      <c r="JQB32" s="62"/>
      <c r="JQC32" s="62"/>
      <c r="JQD32" s="62"/>
      <c r="JQE32" s="62"/>
      <c r="JQF32" s="62"/>
      <c r="JQG32" s="62"/>
      <c r="JQH32" s="62"/>
      <c r="JQI32" s="62"/>
      <c r="JQJ32" s="62"/>
      <c r="JQK32" s="62"/>
      <c r="JQL32" s="62"/>
      <c r="JQM32" s="62"/>
      <c r="JQN32" s="62"/>
      <c r="JQO32" s="62"/>
      <c r="JQP32" s="62"/>
      <c r="JQQ32" s="62"/>
      <c r="JQR32" s="62"/>
      <c r="JQS32" s="62"/>
      <c r="JQT32" s="62"/>
      <c r="JQU32" s="62"/>
      <c r="JQV32" s="62"/>
      <c r="JQW32" s="62"/>
      <c r="JQX32" s="62"/>
      <c r="JQY32" s="62"/>
      <c r="JQZ32" s="62"/>
      <c r="JRA32" s="62"/>
      <c r="JRB32" s="62"/>
      <c r="JRC32" s="62"/>
      <c r="JRD32" s="62"/>
      <c r="JRE32" s="62"/>
      <c r="JRF32" s="62"/>
      <c r="JRG32" s="62"/>
      <c r="JRH32" s="62"/>
      <c r="JRI32" s="62"/>
      <c r="JRJ32" s="62"/>
      <c r="JRK32" s="62"/>
      <c r="JRL32" s="62"/>
      <c r="JRM32" s="62"/>
      <c r="JRN32" s="62"/>
      <c r="JRO32" s="62"/>
      <c r="JRP32" s="62"/>
      <c r="JRQ32" s="62"/>
      <c r="JRR32" s="62"/>
      <c r="JRS32" s="62"/>
      <c r="JRT32" s="62"/>
      <c r="JRU32" s="62"/>
      <c r="JRV32" s="62"/>
      <c r="JRW32" s="62"/>
      <c r="JRX32" s="62"/>
      <c r="JRY32" s="62"/>
      <c r="JRZ32" s="62"/>
      <c r="JSA32" s="62"/>
      <c r="JSB32" s="62"/>
      <c r="JSC32" s="62"/>
      <c r="JSD32" s="62"/>
      <c r="JSE32" s="62"/>
      <c r="JSF32" s="62"/>
      <c r="JSG32" s="62"/>
      <c r="JSH32" s="62"/>
      <c r="JSI32" s="62"/>
      <c r="JSJ32" s="62"/>
      <c r="JSK32" s="62"/>
      <c r="JSL32" s="62"/>
      <c r="JSM32" s="62"/>
      <c r="JSN32" s="62"/>
      <c r="JSO32" s="62"/>
      <c r="JSP32" s="62"/>
      <c r="JSQ32" s="62"/>
      <c r="JSR32" s="62"/>
      <c r="JSS32" s="62"/>
      <c r="JST32" s="62"/>
      <c r="JSU32" s="62"/>
      <c r="JSV32" s="62"/>
      <c r="JSW32" s="62"/>
      <c r="JSX32" s="62"/>
      <c r="JSY32" s="62"/>
      <c r="JSZ32" s="62"/>
      <c r="JTA32" s="62"/>
      <c r="JTB32" s="62"/>
      <c r="JTC32" s="62"/>
      <c r="JTD32" s="62"/>
      <c r="JTE32" s="62"/>
      <c r="JTF32" s="62"/>
      <c r="JTG32" s="62"/>
      <c r="JTH32" s="62"/>
      <c r="JTI32" s="62"/>
      <c r="JTJ32" s="62"/>
      <c r="JTK32" s="62"/>
      <c r="JTL32" s="62"/>
      <c r="JTM32" s="62"/>
      <c r="JTN32" s="62"/>
      <c r="JTO32" s="62"/>
      <c r="JTP32" s="62"/>
      <c r="JTQ32" s="62"/>
      <c r="JTR32" s="62"/>
      <c r="JTS32" s="62"/>
      <c r="JTT32" s="62"/>
      <c r="JTU32" s="62"/>
      <c r="JTV32" s="62"/>
      <c r="JTW32" s="62"/>
      <c r="JTX32" s="62"/>
      <c r="JTY32" s="62"/>
      <c r="JTZ32" s="62"/>
      <c r="JUA32" s="62"/>
      <c r="JUB32" s="62"/>
      <c r="JUC32" s="62"/>
      <c r="JUD32" s="62"/>
      <c r="JUE32" s="62"/>
      <c r="JUF32" s="62"/>
      <c r="JUG32" s="62"/>
      <c r="JUH32" s="62"/>
      <c r="JUI32" s="62"/>
      <c r="JUJ32" s="62"/>
      <c r="JUK32" s="62"/>
      <c r="JUL32" s="62"/>
      <c r="JUM32" s="62"/>
      <c r="JUN32" s="62"/>
      <c r="JUO32" s="62"/>
      <c r="JUP32" s="62"/>
      <c r="JUQ32" s="62"/>
      <c r="JUR32" s="62"/>
      <c r="JUS32" s="62"/>
      <c r="JUT32" s="62"/>
      <c r="JUU32" s="62"/>
      <c r="JUV32" s="62"/>
      <c r="JUW32" s="62"/>
      <c r="JUX32" s="62"/>
      <c r="JUY32" s="62"/>
      <c r="JUZ32" s="62"/>
      <c r="JVA32" s="62"/>
      <c r="JVB32" s="62"/>
      <c r="JVC32" s="62"/>
      <c r="JVD32" s="62"/>
      <c r="JVE32" s="62"/>
      <c r="JVF32" s="62"/>
      <c r="JVG32" s="62"/>
      <c r="JVH32" s="62"/>
      <c r="JVI32" s="62"/>
      <c r="JVJ32" s="62"/>
      <c r="JVK32" s="62"/>
      <c r="JVL32" s="62"/>
      <c r="JVM32" s="62"/>
      <c r="JVN32" s="62"/>
      <c r="JVO32" s="62"/>
      <c r="JVP32" s="62"/>
      <c r="JVQ32" s="62"/>
      <c r="JVR32" s="62"/>
      <c r="JVS32" s="62"/>
      <c r="JVT32" s="62"/>
      <c r="JVU32" s="62"/>
      <c r="JVV32" s="62"/>
      <c r="JVW32" s="62"/>
      <c r="JVX32" s="62"/>
      <c r="JVY32" s="62"/>
      <c r="JVZ32" s="62"/>
      <c r="JWA32" s="62"/>
      <c r="JWB32" s="62"/>
      <c r="JWC32" s="62"/>
      <c r="JWD32" s="62"/>
      <c r="JWE32" s="62"/>
      <c r="JWF32" s="62"/>
      <c r="JWG32" s="62"/>
      <c r="JWH32" s="62"/>
      <c r="JWI32" s="62"/>
      <c r="JWJ32" s="62"/>
      <c r="JWK32" s="62"/>
      <c r="JWL32" s="62"/>
      <c r="JWM32" s="62"/>
      <c r="JWN32" s="62"/>
      <c r="JWO32" s="62"/>
      <c r="JWP32" s="62"/>
      <c r="JWQ32" s="62"/>
      <c r="JWR32" s="62"/>
      <c r="JWS32" s="62"/>
      <c r="JWT32" s="62"/>
      <c r="JWU32" s="62"/>
      <c r="JWV32" s="62"/>
      <c r="JWW32" s="62"/>
      <c r="JWX32" s="62"/>
      <c r="JWY32" s="62"/>
      <c r="JWZ32" s="62"/>
      <c r="JXA32" s="62"/>
      <c r="JXB32" s="62"/>
      <c r="JXC32" s="62"/>
      <c r="JXD32" s="62"/>
      <c r="JXE32" s="62"/>
      <c r="JXF32" s="62"/>
      <c r="JXG32" s="62"/>
      <c r="JXH32" s="62"/>
      <c r="JXI32" s="62"/>
      <c r="JXJ32" s="62"/>
      <c r="JXK32" s="62"/>
      <c r="JXL32" s="62"/>
      <c r="JXM32" s="62"/>
      <c r="JXN32" s="62"/>
      <c r="JXO32" s="62"/>
      <c r="JXP32" s="62"/>
      <c r="JXQ32" s="62"/>
      <c r="JXR32" s="62"/>
      <c r="JXS32" s="62"/>
      <c r="JXT32" s="62"/>
      <c r="JXU32" s="62"/>
      <c r="JXV32" s="62"/>
      <c r="JXW32" s="62"/>
      <c r="JXX32" s="62"/>
      <c r="JXY32" s="62"/>
      <c r="JXZ32" s="62"/>
      <c r="JYA32" s="62"/>
      <c r="JYB32" s="62"/>
      <c r="JYC32" s="62"/>
      <c r="JYD32" s="62"/>
      <c r="JYE32" s="62"/>
      <c r="JYF32" s="62"/>
      <c r="JYG32" s="62"/>
      <c r="JYH32" s="62"/>
      <c r="JYI32" s="62"/>
      <c r="JYJ32" s="62"/>
      <c r="JYK32" s="62"/>
      <c r="JYL32" s="62"/>
      <c r="JYM32" s="62"/>
      <c r="JYN32" s="62"/>
      <c r="JYO32" s="62"/>
      <c r="JYP32" s="62"/>
      <c r="JYQ32" s="62"/>
      <c r="JYR32" s="62"/>
      <c r="JYS32" s="62"/>
      <c r="JYT32" s="62"/>
      <c r="JYU32" s="62"/>
      <c r="JYV32" s="62"/>
      <c r="JYW32" s="62"/>
      <c r="JYX32" s="62"/>
      <c r="JYY32" s="62"/>
      <c r="JYZ32" s="62"/>
      <c r="JZA32" s="62"/>
      <c r="JZB32" s="62"/>
      <c r="JZC32" s="62"/>
      <c r="JZD32" s="62"/>
      <c r="JZE32" s="62"/>
      <c r="JZF32" s="62"/>
      <c r="JZG32" s="62"/>
      <c r="JZH32" s="62"/>
      <c r="JZI32" s="62"/>
      <c r="JZJ32" s="62"/>
      <c r="JZK32" s="62"/>
      <c r="JZL32" s="62"/>
      <c r="JZM32" s="62"/>
      <c r="JZN32" s="62"/>
      <c r="JZO32" s="62"/>
      <c r="JZP32" s="62"/>
      <c r="JZQ32" s="62"/>
      <c r="JZR32" s="62"/>
      <c r="JZS32" s="62"/>
      <c r="JZT32" s="62"/>
      <c r="JZU32" s="62"/>
      <c r="JZV32" s="62"/>
      <c r="JZW32" s="62"/>
      <c r="JZX32" s="62"/>
      <c r="JZY32" s="62"/>
      <c r="JZZ32" s="62"/>
      <c r="KAA32" s="62"/>
      <c r="KAB32" s="62"/>
      <c r="KAC32" s="62"/>
      <c r="KAD32" s="62"/>
      <c r="KAE32" s="62"/>
      <c r="KAF32" s="62"/>
      <c r="KAG32" s="62"/>
      <c r="KAH32" s="62"/>
      <c r="KAI32" s="62"/>
      <c r="KAJ32" s="62"/>
      <c r="KAK32" s="62"/>
      <c r="KAL32" s="62"/>
      <c r="KAM32" s="62"/>
      <c r="KAN32" s="62"/>
      <c r="KAO32" s="62"/>
      <c r="KAP32" s="62"/>
      <c r="KAQ32" s="62"/>
      <c r="KAR32" s="62"/>
      <c r="KAS32" s="62"/>
      <c r="KAT32" s="62"/>
      <c r="KAU32" s="62"/>
      <c r="KAV32" s="62"/>
      <c r="KAW32" s="62"/>
      <c r="KAX32" s="62"/>
      <c r="KAY32" s="62"/>
      <c r="KAZ32" s="62"/>
      <c r="KBA32" s="62"/>
      <c r="KBB32" s="62"/>
      <c r="KBC32" s="62"/>
      <c r="KBD32" s="62"/>
      <c r="KBE32" s="62"/>
      <c r="KBF32" s="62"/>
      <c r="KBG32" s="62"/>
      <c r="KBH32" s="62"/>
      <c r="KBI32" s="62"/>
      <c r="KBJ32" s="62"/>
      <c r="KBK32" s="62"/>
      <c r="KBL32" s="62"/>
      <c r="KBM32" s="62"/>
      <c r="KBN32" s="62"/>
      <c r="KBO32" s="62"/>
      <c r="KBP32" s="62"/>
      <c r="KBQ32" s="62"/>
      <c r="KBR32" s="62"/>
      <c r="KBS32" s="62"/>
      <c r="KBT32" s="62"/>
      <c r="KBU32" s="62"/>
      <c r="KBV32" s="62"/>
      <c r="KBW32" s="62"/>
      <c r="KBX32" s="62"/>
      <c r="KBY32" s="62"/>
      <c r="KBZ32" s="62"/>
      <c r="KCA32" s="62"/>
      <c r="KCB32" s="62"/>
      <c r="KCC32" s="62"/>
      <c r="KCD32" s="62"/>
      <c r="KCE32" s="62"/>
      <c r="KCF32" s="62"/>
      <c r="KCG32" s="62"/>
      <c r="KCH32" s="62"/>
      <c r="KCI32" s="62"/>
      <c r="KCJ32" s="62"/>
      <c r="KCK32" s="62"/>
      <c r="KCL32" s="62"/>
      <c r="KCM32" s="62"/>
      <c r="KCN32" s="62"/>
      <c r="KCO32" s="62"/>
      <c r="KCP32" s="62"/>
      <c r="KCQ32" s="62"/>
      <c r="KCR32" s="62"/>
      <c r="KCS32" s="62"/>
      <c r="KCT32" s="62"/>
      <c r="KCU32" s="62"/>
      <c r="KCV32" s="62"/>
      <c r="KCW32" s="62"/>
      <c r="KCX32" s="62"/>
      <c r="KCY32" s="62"/>
      <c r="KCZ32" s="62"/>
      <c r="KDA32" s="62"/>
      <c r="KDB32" s="62"/>
      <c r="KDC32" s="62"/>
      <c r="KDD32" s="62"/>
      <c r="KDE32" s="62"/>
      <c r="KDF32" s="62"/>
      <c r="KDG32" s="62"/>
      <c r="KDH32" s="62"/>
      <c r="KDI32" s="62"/>
      <c r="KDJ32" s="62"/>
      <c r="KDK32" s="62"/>
      <c r="KDL32" s="62"/>
      <c r="KDM32" s="62"/>
      <c r="KDN32" s="62"/>
      <c r="KDO32" s="62"/>
      <c r="KDP32" s="62"/>
      <c r="KDQ32" s="62"/>
      <c r="KDR32" s="62"/>
      <c r="KDS32" s="62"/>
      <c r="KDT32" s="62"/>
      <c r="KDU32" s="62"/>
      <c r="KDV32" s="62"/>
      <c r="KDW32" s="62"/>
      <c r="KDX32" s="62"/>
      <c r="KDY32" s="62"/>
      <c r="KDZ32" s="62"/>
      <c r="KEA32" s="62"/>
      <c r="KEB32" s="62"/>
      <c r="KEC32" s="62"/>
      <c r="KED32" s="62"/>
      <c r="KEE32" s="62"/>
      <c r="KEF32" s="62"/>
      <c r="KEG32" s="62"/>
      <c r="KEH32" s="62"/>
      <c r="KEI32" s="62"/>
      <c r="KEJ32" s="62"/>
      <c r="KEK32" s="62"/>
      <c r="KEL32" s="62"/>
      <c r="KEM32" s="62"/>
      <c r="KEN32" s="62"/>
      <c r="KEO32" s="62"/>
      <c r="KEP32" s="62"/>
      <c r="KEQ32" s="62"/>
      <c r="KER32" s="62"/>
      <c r="KES32" s="62"/>
      <c r="KET32" s="62"/>
      <c r="KEU32" s="62"/>
      <c r="KEV32" s="62"/>
      <c r="KEW32" s="62"/>
      <c r="KEX32" s="62"/>
      <c r="KEY32" s="62"/>
      <c r="KEZ32" s="62"/>
      <c r="KFA32" s="62"/>
      <c r="KFB32" s="62"/>
      <c r="KFC32" s="62"/>
      <c r="KFD32" s="62"/>
      <c r="KFE32" s="62"/>
      <c r="KFF32" s="62"/>
      <c r="KFG32" s="62"/>
      <c r="KFH32" s="62"/>
      <c r="KFI32" s="62"/>
      <c r="KFJ32" s="62"/>
      <c r="KFK32" s="62"/>
      <c r="KFL32" s="62"/>
      <c r="KFM32" s="62"/>
      <c r="KFN32" s="62"/>
      <c r="KFO32" s="62"/>
      <c r="KFP32" s="62"/>
      <c r="KFQ32" s="62"/>
      <c r="KFR32" s="62"/>
      <c r="KFS32" s="62"/>
      <c r="KFT32" s="62"/>
      <c r="KFU32" s="62"/>
      <c r="KFV32" s="62"/>
      <c r="KFW32" s="62"/>
      <c r="KFX32" s="62"/>
      <c r="KFY32" s="62"/>
      <c r="KFZ32" s="62"/>
      <c r="KGA32" s="62"/>
      <c r="KGB32" s="62"/>
      <c r="KGC32" s="62"/>
      <c r="KGD32" s="62"/>
      <c r="KGE32" s="62"/>
      <c r="KGF32" s="62"/>
      <c r="KGG32" s="62"/>
      <c r="KGH32" s="62"/>
      <c r="KGI32" s="62"/>
      <c r="KGJ32" s="62"/>
      <c r="KGK32" s="62"/>
      <c r="KGL32" s="62"/>
      <c r="KGM32" s="62"/>
      <c r="KGN32" s="62"/>
      <c r="KGO32" s="62"/>
      <c r="KGP32" s="62"/>
      <c r="KGQ32" s="62"/>
      <c r="KGR32" s="62"/>
      <c r="KGS32" s="62"/>
      <c r="KGT32" s="62"/>
      <c r="KGU32" s="62"/>
      <c r="KGV32" s="62"/>
      <c r="KGW32" s="62"/>
      <c r="KGX32" s="62"/>
      <c r="KGY32" s="62"/>
      <c r="KGZ32" s="62"/>
      <c r="KHA32" s="62"/>
      <c r="KHB32" s="62"/>
      <c r="KHC32" s="62"/>
      <c r="KHD32" s="62"/>
      <c r="KHE32" s="62"/>
      <c r="KHF32" s="62"/>
      <c r="KHG32" s="62"/>
      <c r="KHH32" s="62"/>
      <c r="KHI32" s="62"/>
      <c r="KHJ32" s="62"/>
      <c r="KHK32" s="62"/>
      <c r="KHL32" s="62"/>
      <c r="KHM32" s="62"/>
      <c r="KHN32" s="62"/>
      <c r="KHO32" s="62"/>
      <c r="KHP32" s="62"/>
      <c r="KHQ32" s="62"/>
      <c r="KHR32" s="62"/>
      <c r="KHS32" s="62"/>
      <c r="KHT32" s="62"/>
      <c r="KHU32" s="62"/>
      <c r="KHV32" s="62"/>
      <c r="KHW32" s="62"/>
      <c r="KHX32" s="62"/>
      <c r="KHY32" s="62"/>
      <c r="KHZ32" s="62"/>
      <c r="KIA32" s="62"/>
      <c r="KIB32" s="62"/>
      <c r="KIC32" s="62"/>
      <c r="KID32" s="62"/>
      <c r="KIE32" s="62"/>
      <c r="KIF32" s="62"/>
      <c r="KIG32" s="62"/>
      <c r="KIH32" s="62"/>
      <c r="KII32" s="62"/>
      <c r="KIJ32" s="62"/>
      <c r="KIK32" s="62"/>
      <c r="KIL32" s="62"/>
      <c r="KIM32" s="62"/>
      <c r="KIN32" s="62"/>
      <c r="KIO32" s="62"/>
      <c r="KIP32" s="62"/>
      <c r="KIQ32" s="62"/>
      <c r="KIR32" s="62"/>
      <c r="KIS32" s="62"/>
      <c r="KIT32" s="62"/>
      <c r="KIU32" s="62"/>
      <c r="KIV32" s="62"/>
      <c r="KIW32" s="62"/>
      <c r="KIX32" s="62"/>
      <c r="KIY32" s="62"/>
      <c r="KIZ32" s="62"/>
      <c r="KJA32" s="62"/>
      <c r="KJB32" s="62"/>
      <c r="KJC32" s="62"/>
      <c r="KJD32" s="62"/>
      <c r="KJE32" s="62"/>
      <c r="KJF32" s="62"/>
      <c r="KJG32" s="62"/>
      <c r="KJH32" s="62"/>
      <c r="KJI32" s="62"/>
      <c r="KJJ32" s="62"/>
      <c r="KJK32" s="62"/>
      <c r="KJL32" s="62"/>
      <c r="KJM32" s="62"/>
      <c r="KJN32" s="62"/>
      <c r="KJO32" s="62"/>
      <c r="KJP32" s="62"/>
      <c r="KJQ32" s="62"/>
      <c r="KJR32" s="62"/>
      <c r="KJS32" s="62"/>
      <c r="KJT32" s="62"/>
      <c r="KJU32" s="62"/>
      <c r="KJV32" s="62"/>
      <c r="KJW32" s="62"/>
      <c r="KJX32" s="62"/>
      <c r="KJY32" s="62"/>
      <c r="KJZ32" s="62"/>
      <c r="KKA32" s="62"/>
      <c r="KKB32" s="62"/>
      <c r="KKC32" s="62"/>
      <c r="KKD32" s="62"/>
      <c r="KKE32" s="62"/>
      <c r="KKF32" s="62"/>
      <c r="KKG32" s="62"/>
      <c r="KKH32" s="62"/>
      <c r="KKI32" s="62"/>
      <c r="KKJ32" s="62"/>
      <c r="KKK32" s="62"/>
      <c r="KKL32" s="62"/>
      <c r="KKM32" s="62"/>
      <c r="KKN32" s="62"/>
      <c r="KKO32" s="62"/>
      <c r="KKP32" s="62"/>
      <c r="KKQ32" s="62"/>
      <c r="KKR32" s="62"/>
      <c r="KKS32" s="62"/>
      <c r="KKT32" s="62"/>
      <c r="KKU32" s="62"/>
      <c r="KKV32" s="62"/>
      <c r="KKW32" s="62"/>
      <c r="KKX32" s="62"/>
      <c r="KKY32" s="62"/>
      <c r="KKZ32" s="62"/>
      <c r="KLA32" s="62"/>
      <c r="KLB32" s="62"/>
      <c r="KLC32" s="62"/>
      <c r="KLD32" s="62"/>
      <c r="KLE32" s="62"/>
      <c r="KLF32" s="62"/>
      <c r="KLG32" s="62"/>
      <c r="KLH32" s="62"/>
      <c r="KLI32" s="62"/>
      <c r="KLJ32" s="62"/>
      <c r="KLK32" s="62"/>
      <c r="KLL32" s="62"/>
      <c r="KLM32" s="62"/>
      <c r="KLN32" s="62"/>
      <c r="KLO32" s="62"/>
      <c r="KLP32" s="62"/>
      <c r="KLQ32" s="62"/>
      <c r="KLR32" s="62"/>
      <c r="KLS32" s="62"/>
      <c r="KLT32" s="62"/>
      <c r="KLU32" s="62"/>
      <c r="KLV32" s="62"/>
      <c r="KLW32" s="62"/>
      <c r="KLX32" s="62"/>
      <c r="KLY32" s="62"/>
      <c r="KLZ32" s="62"/>
      <c r="KMA32" s="62"/>
      <c r="KMB32" s="62"/>
      <c r="KMC32" s="62"/>
      <c r="KMD32" s="62"/>
      <c r="KME32" s="62"/>
      <c r="KMF32" s="62"/>
      <c r="KMG32" s="62"/>
      <c r="KMH32" s="62"/>
      <c r="KMI32" s="62"/>
      <c r="KMJ32" s="62"/>
      <c r="KMK32" s="62"/>
      <c r="KML32" s="62"/>
      <c r="KMM32" s="62"/>
      <c r="KMN32" s="62"/>
      <c r="KMO32" s="62"/>
      <c r="KMP32" s="62"/>
      <c r="KMQ32" s="62"/>
      <c r="KMR32" s="62"/>
      <c r="KMS32" s="62"/>
      <c r="KMT32" s="62"/>
      <c r="KMU32" s="62"/>
      <c r="KMV32" s="62"/>
      <c r="KMW32" s="62"/>
      <c r="KMX32" s="62"/>
      <c r="KMY32" s="62"/>
      <c r="KMZ32" s="62"/>
      <c r="KNA32" s="62"/>
      <c r="KNB32" s="62"/>
      <c r="KNC32" s="62"/>
      <c r="KND32" s="62"/>
      <c r="KNE32" s="62"/>
      <c r="KNF32" s="62"/>
      <c r="KNG32" s="62"/>
      <c r="KNH32" s="62"/>
      <c r="KNI32" s="62"/>
      <c r="KNJ32" s="62"/>
      <c r="KNK32" s="62"/>
      <c r="KNL32" s="62"/>
      <c r="KNM32" s="62"/>
      <c r="KNN32" s="62"/>
      <c r="KNO32" s="62"/>
      <c r="KNP32" s="62"/>
      <c r="KNQ32" s="62"/>
      <c r="KNR32" s="62"/>
      <c r="KNS32" s="62"/>
      <c r="KNT32" s="62"/>
      <c r="KNU32" s="62"/>
      <c r="KNV32" s="62"/>
      <c r="KNW32" s="62"/>
      <c r="KNX32" s="62"/>
      <c r="KNY32" s="62"/>
      <c r="KNZ32" s="62"/>
      <c r="KOA32" s="62"/>
      <c r="KOB32" s="62"/>
      <c r="KOC32" s="62"/>
      <c r="KOD32" s="62"/>
      <c r="KOE32" s="62"/>
      <c r="KOF32" s="62"/>
      <c r="KOG32" s="62"/>
      <c r="KOH32" s="62"/>
      <c r="KOI32" s="62"/>
      <c r="KOJ32" s="62"/>
      <c r="KOK32" s="62"/>
      <c r="KOL32" s="62"/>
      <c r="KOM32" s="62"/>
      <c r="KON32" s="62"/>
      <c r="KOO32" s="62"/>
      <c r="KOP32" s="62"/>
      <c r="KOQ32" s="62"/>
      <c r="KOR32" s="62"/>
      <c r="KOS32" s="62"/>
      <c r="KOT32" s="62"/>
      <c r="KOU32" s="62"/>
      <c r="KOV32" s="62"/>
      <c r="KOW32" s="62"/>
      <c r="KOX32" s="62"/>
      <c r="KOY32" s="62"/>
      <c r="KOZ32" s="62"/>
      <c r="KPA32" s="62"/>
      <c r="KPB32" s="62"/>
      <c r="KPC32" s="62"/>
      <c r="KPD32" s="62"/>
      <c r="KPE32" s="62"/>
      <c r="KPF32" s="62"/>
      <c r="KPG32" s="62"/>
      <c r="KPH32" s="62"/>
      <c r="KPI32" s="62"/>
      <c r="KPJ32" s="62"/>
      <c r="KPK32" s="62"/>
      <c r="KPL32" s="62"/>
      <c r="KPM32" s="62"/>
      <c r="KPN32" s="62"/>
      <c r="KPO32" s="62"/>
      <c r="KPP32" s="62"/>
      <c r="KPQ32" s="62"/>
      <c r="KPR32" s="62"/>
      <c r="KPS32" s="62"/>
      <c r="KPT32" s="62"/>
      <c r="KPU32" s="62"/>
      <c r="KPV32" s="62"/>
      <c r="KPW32" s="62"/>
      <c r="KPX32" s="62"/>
      <c r="KPY32" s="62"/>
      <c r="KPZ32" s="62"/>
      <c r="KQA32" s="62"/>
      <c r="KQB32" s="62"/>
      <c r="KQC32" s="62"/>
      <c r="KQD32" s="62"/>
      <c r="KQE32" s="62"/>
      <c r="KQF32" s="62"/>
      <c r="KQG32" s="62"/>
      <c r="KQH32" s="62"/>
      <c r="KQI32" s="62"/>
      <c r="KQJ32" s="62"/>
      <c r="KQK32" s="62"/>
      <c r="KQL32" s="62"/>
      <c r="KQM32" s="62"/>
      <c r="KQN32" s="62"/>
      <c r="KQO32" s="62"/>
      <c r="KQP32" s="62"/>
      <c r="KQQ32" s="62"/>
      <c r="KQR32" s="62"/>
      <c r="KQS32" s="62"/>
      <c r="KQT32" s="62"/>
      <c r="KQU32" s="62"/>
      <c r="KQV32" s="62"/>
      <c r="KQW32" s="62"/>
      <c r="KQX32" s="62"/>
      <c r="KQY32" s="62"/>
      <c r="KQZ32" s="62"/>
      <c r="KRA32" s="62"/>
      <c r="KRB32" s="62"/>
      <c r="KRC32" s="62"/>
      <c r="KRD32" s="62"/>
      <c r="KRE32" s="62"/>
      <c r="KRF32" s="62"/>
      <c r="KRG32" s="62"/>
      <c r="KRH32" s="62"/>
      <c r="KRI32" s="62"/>
      <c r="KRJ32" s="62"/>
      <c r="KRK32" s="62"/>
      <c r="KRL32" s="62"/>
      <c r="KRM32" s="62"/>
      <c r="KRN32" s="62"/>
      <c r="KRO32" s="62"/>
      <c r="KRP32" s="62"/>
      <c r="KRQ32" s="62"/>
      <c r="KRR32" s="62"/>
      <c r="KRS32" s="62"/>
      <c r="KRT32" s="62"/>
      <c r="KRU32" s="62"/>
      <c r="KRV32" s="62"/>
      <c r="KRW32" s="62"/>
      <c r="KRX32" s="62"/>
      <c r="KRY32" s="62"/>
      <c r="KRZ32" s="62"/>
      <c r="KSA32" s="62"/>
      <c r="KSB32" s="62"/>
      <c r="KSC32" s="62"/>
      <c r="KSD32" s="62"/>
      <c r="KSE32" s="62"/>
      <c r="KSF32" s="62"/>
      <c r="KSG32" s="62"/>
      <c r="KSH32" s="62"/>
      <c r="KSI32" s="62"/>
      <c r="KSJ32" s="62"/>
      <c r="KSK32" s="62"/>
      <c r="KSL32" s="62"/>
      <c r="KSM32" s="62"/>
      <c r="KSN32" s="62"/>
      <c r="KSO32" s="62"/>
      <c r="KSP32" s="62"/>
      <c r="KSQ32" s="62"/>
      <c r="KSR32" s="62"/>
      <c r="KSS32" s="62"/>
      <c r="KST32" s="62"/>
      <c r="KSU32" s="62"/>
      <c r="KSV32" s="62"/>
      <c r="KSW32" s="62"/>
      <c r="KSX32" s="62"/>
      <c r="KSY32" s="62"/>
      <c r="KSZ32" s="62"/>
      <c r="KTA32" s="62"/>
      <c r="KTB32" s="62"/>
      <c r="KTC32" s="62"/>
      <c r="KTD32" s="62"/>
      <c r="KTE32" s="62"/>
      <c r="KTF32" s="62"/>
      <c r="KTG32" s="62"/>
      <c r="KTH32" s="62"/>
      <c r="KTI32" s="62"/>
      <c r="KTJ32" s="62"/>
      <c r="KTK32" s="62"/>
      <c r="KTL32" s="62"/>
      <c r="KTM32" s="62"/>
      <c r="KTN32" s="62"/>
      <c r="KTO32" s="62"/>
      <c r="KTP32" s="62"/>
      <c r="KTQ32" s="62"/>
      <c r="KTR32" s="62"/>
      <c r="KTS32" s="62"/>
      <c r="KTT32" s="62"/>
      <c r="KTU32" s="62"/>
      <c r="KTV32" s="62"/>
      <c r="KTW32" s="62"/>
      <c r="KTX32" s="62"/>
      <c r="KTY32" s="62"/>
      <c r="KTZ32" s="62"/>
      <c r="KUA32" s="62"/>
      <c r="KUB32" s="62"/>
      <c r="KUC32" s="62"/>
      <c r="KUD32" s="62"/>
      <c r="KUE32" s="62"/>
      <c r="KUF32" s="62"/>
      <c r="KUG32" s="62"/>
      <c r="KUH32" s="62"/>
      <c r="KUI32" s="62"/>
      <c r="KUJ32" s="62"/>
      <c r="KUK32" s="62"/>
      <c r="KUL32" s="62"/>
      <c r="KUM32" s="62"/>
      <c r="KUN32" s="62"/>
      <c r="KUO32" s="62"/>
      <c r="KUP32" s="62"/>
      <c r="KUQ32" s="62"/>
      <c r="KUR32" s="62"/>
      <c r="KUS32" s="62"/>
      <c r="KUT32" s="62"/>
      <c r="KUU32" s="62"/>
      <c r="KUV32" s="62"/>
      <c r="KUW32" s="62"/>
      <c r="KUX32" s="62"/>
      <c r="KUY32" s="62"/>
      <c r="KUZ32" s="62"/>
      <c r="KVA32" s="62"/>
      <c r="KVB32" s="62"/>
      <c r="KVC32" s="62"/>
      <c r="KVD32" s="62"/>
      <c r="KVE32" s="62"/>
      <c r="KVF32" s="62"/>
      <c r="KVG32" s="62"/>
      <c r="KVH32" s="62"/>
      <c r="KVI32" s="62"/>
      <c r="KVJ32" s="62"/>
      <c r="KVK32" s="62"/>
      <c r="KVL32" s="62"/>
      <c r="KVM32" s="62"/>
      <c r="KVN32" s="62"/>
      <c r="KVO32" s="62"/>
      <c r="KVP32" s="62"/>
      <c r="KVQ32" s="62"/>
      <c r="KVR32" s="62"/>
      <c r="KVS32" s="62"/>
      <c r="KVT32" s="62"/>
      <c r="KVU32" s="62"/>
      <c r="KVV32" s="62"/>
      <c r="KVW32" s="62"/>
      <c r="KVX32" s="62"/>
      <c r="KVY32" s="62"/>
      <c r="KVZ32" s="62"/>
      <c r="KWA32" s="62"/>
      <c r="KWB32" s="62"/>
      <c r="KWC32" s="62"/>
      <c r="KWD32" s="62"/>
      <c r="KWE32" s="62"/>
      <c r="KWF32" s="62"/>
      <c r="KWG32" s="62"/>
      <c r="KWH32" s="62"/>
      <c r="KWI32" s="62"/>
      <c r="KWJ32" s="62"/>
      <c r="KWK32" s="62"/>
      <c r="KWL32" s="62"/>
      <c r="KWM32" s="62"/>
      <c r="KWN32" s="62"/>
      <c r="KWO32" s="62"/>
      <c r="KWP32" s="62"/>
      <c r="KWQ32" s="62"/>
      <c r="KWR32" s="62"/>
      <c r="KWS32" s="62"/>
      <c r="KWT32" s="62"/>
      <c r="KWU32" s="62"/>
      <c r="KWV32" s="62"/>
      <c r="KWW32" s="62"/>
      <c r="KWX32" s="62"/>
      <c r="KWY32" s="62"/>
      <c r="KWZ32" s="62"/>
      <c r="KXA32" s="62"/>
      <c r="KXB32" s="62"/>
      <c r="KXC32" s="62"/>
      <c r="KXD32" s="62"/>
      <c r="KXE32" s="62"/>
      <c r="KXF32" s="62"/>
      <c r="KXG32" s="62"/>
      <c r="KXH32" s="62"/>
      <c r="KXI32" s="62"/>
      <c r="KXJ32" s="62"/>
      <c r="KXK32" s="62"/>
      <c r="KXL32" s="62"/>
      <c r="KXM32" s="62"/>
      <c r="KXN32" s="62"/>
      <c r="KXO32" s="62"/>
      <c r="KXP32" s="62"/>
      <c r="KXQ32" s="62"/>
      <c r="KXR32" s="62"/>
      <c r="KXS32" s="62"/>
      <c r="KXT32" s="62"/>
      <c r="KXU32" s="62"/>
      <c r="KXV32" s="62"/>
      <c r="KXW32" s="62"/>
      <c r="KXX32" s="62"/>
      <c r="KXY32" s="62"/>
      <c r="KXZ32" s="62"/>
      <c r="KYA32" s="62"/>
      <c r="KYB32" s="62"/>
      <c r="KYC32" s="62"/>
      <c r="KYD32" s="62"/>
      <c r="KYE32" s="62"/>
      <c r="KYF32" s="62"/>
      <c r="KYG32" s="62"/>
      <c r="KYH32" s="62"/>
      <c r="KYI32" s="62"/>
      <c r="KYJ32" s="62"/>
      <c r="KYK32" s="62"/>
      <c r="KYL32" s="62"/>
      <c r="KYM32" s="62"/>
      <c r="KYN32" s="62"/>
      <c r="KYO32" s="62"/>
      <c r="KYP32" s="62"/>
      <c r="KYQ32" s="62"/>
      <c r="KYR32" s="62"/>
      <c r="KYS32" s="62"/>
      <c r="KYT32" s="62"/>
      <c r="KYU32" s="62"/>
      <c r="KYV32" s="62"/>
      <c r="KYW32" s="62"/>
      <c r="KYX32" s="62"/>
      <c r="KYY32" s="62"/>
      <c r="KYZ32" s="62"/>
      <c r="KZA32" s="62"/>
      <c r="KZB32" s="62"/>
      <c r="KZC32" s="62"/>
      <c r="KZD32" s="62"/>
      <c r="KZE32" s="62"/>
      <c r="KZF32" s="62"/>
      <c r="KZG32" s="62"/>
      <c r="KZH32" s="62"/>
      <c r="KZI32" s="62"/>
      <c r="KZJ32" s="62"/>
      <c r="KZK32" s="62"/>
      <c r="KZL32" s="62"/>
      <c r="KZM32" s="62"/>
      <c r="KZN32" s="62"/>
      <c r="KZO32" s="62"/>
      <c r="KZP32" s="62"/>
      <c r="KZQ32" s="62"/>
      <c r="KZR32" s="62"/>
      <c r="KZS32" s="62"/>
      <c r="KZT32" s="62"/>
      <c r="KZU32" s="62"/>
      <c r="KZV32" s="62"/>
      <c r="KZW32" s="62"/>
      <c r="KZX32" s="62"/>
      <c r="KZY32" s="62"/>
      <c r="KZZ32" s="62"/>
      <c r="LAA32" s="62"/>
      <c r="LAB32" s="62"/>
      <c r="LAC32" s="62"/>
      <c r="LAD32" s="62"/>
      <c r="LAE32" s="62"/>
      <c r="LAF32" s="62"/>
      <c r="LAG32" s="62"/>
      <c r="LAH32" s="62"/>
      <c r="LAI32" s="62"/>
      <c r="LAJ32" s="62"/>
      <c r="LAK32" s="62"/>
      <c r="LAL32" s="62"/>
      <c r="LAM32" s="62"/>
      <c r="LAN32" s="62"/>
      <c r="LAO32" s="62"/>
      <c r="LAP32" s="62"/>
      <c r="LAQ32" s="62"/>
      <c r="LAR32" s="62"/>
      <c r="LAS32" s="62"/>
      <c r="LAT32" s="62"/>
      <c r="LAU32" s="62"/>
      <c r="LAV32" s="62"/>
      <c r="LAW32" s="62"/>
      <c r="LAX32" s="62"/>
      <c r="LAY32" s="62"/>
      <c r="LAZ32" s="62"/>
      <c r="LBA32" s="62"/>
      <c r="LBB32" s="62"/>
      <c r="LBC32" s="62"/>
      <c r="LBD32" s="62"/>
      <c r="LBE32" s="62"/>
      <c r="LBF32" s="62"/>
      <c r="LBG32" s="62"/>
      <c r="LBH32" s="62"/>
      <c r="LBI32" s="62"/>
      <c r="LBJ32" s="62"/>
      <c r="LBK32" s="62"/>
      <c r="LBL32" s="62"/>
      <c r="LBM32" s="62"/>
      <c r="LBN32" s="62"/>
      <c r="LBO32" s="62"/>
      <c r="LBP32" s="62"/>
      <c r="LBQ32" s="62"/>
      <c r="LBR32" s="62"/>
      <c r="LBS32" s="62"/>
      <c r="LBT32" s="62"/>
      <c r="LBU32" s="62"/>
      <c r="LBV32" s="62"/>
      <c r="LBW32" s="62"/>
      <c r="LBX32" s="62"/>
      <c r="LBY32" s="62"/>
      <c r="LBZ32" s="62"/>
      <c r="LCA32" s="62"/>
      <c r="LCB32" s="62"/>
      <c r="LCC32" s="62"/>
      <c r="LCD32" s="62"/>
      <c r="LCE32" s="62"/>
      <c r="LCF32" s="62"/>
      <c r="LCG32" s="62"/>
      <c r="LCH32" s="62"/>
      <c r="LCI32" s="62"/>
      <c r="LCJ32" s="62"/>
      <c r="LCK32" s="62"/>
      <c r="LCL32" s="62"/>
      <c r="LCM32" s="62"/>
      <c r="LCN32" s="62"/>
      <c r="LCO32" s="62"/>
      <c r="LCP32" s="62"/>
      <c r="LCQ32" s="62"/>
      <c r="LCR32" s="62"/>
      <c r="LCS32" s="62"/>
      <c r="LCT32" s="62"/>
      <c r="LCU32" s="62"/>
      <c r="LCV32" s="62"/>
      <c r="LCW32" s="62"/>
      <c r="LCX32" s="62"/>
      <c r="LCY32" s="62"/>
      <c r="LCZ32" s="62"/>
      <c r="LDA32" s="62"/>
      <c r="LDB32" s="62"/>
      <c r="LDC32" s="62"/>
      <c r="LDD32" s="62"/>
      <c r="LDE32" s="62"/>
      <c r="LDF32" s="62"/>
      <c r="LDG32" s="62"/>
      <c r="LDH32" s="62"/>
      <c r="LDI32" s="62"/>
      <c r="LDJ32" s="62"/>
      <c r="LDK32" s="62"/>
      <c r="LDL32" s="62"/>
      <c r="LDM32" s="62"/>
      <c r="LDN32" s="62"/>
      <c r="LDO32" s="62"/>
      <c r="LDP32" s="62"/>
      <c r="LDQ32" s="62"/>
      <c r="LDR32" s="62"/>
      <c r="LDS32" s="62"/>
      <c r="LDT32" s="62"/>
      <c r="LDU32" s="62"/>
      <c r="LDV32" s="62"/>
      <c r="LDW32" s="62"/>
      <c r="LDX32" s="62"/>
      <c r="LDY32" s="62"/>
      <c r="LDZ32" s="62"/>
      <c r="LEA32" s="62"/>
      <c r="LEB32" s="62"/>
      <c r="LEC32" s="62"/>
      <c r="LED32" s="62"/>
      <c r="LEE32" s="62"/>
      <c r="LEF32" s="62"/>
      <c r="LEG32" s="62"/>
      <c r="LEH32" s="62"/>
      <c r="LEI32" s="62"/>
      <c r="LEJ32" s="62"/>
      <c r="LEK32" s="62"/>
      <c r="LEL32" s="62"/>
      <c r="LEM32" s="62"/>
      <c r="LEN32" s="62"/>
      <c r="LEO32" s="62"/>
      <c r="LEP32" s="62"/>
      <c r="LEQ32" s="62"/>
      <c r="LER32" s="62"/>
      <c r="LES32" s="62"/>
      <c r="LET32" s="62"/>
      <c r="LEU32" s="62"/>
      <c r="LEV32" s="62"/>
      <c r="LEW32" s="62"/>
      <c r="LEX32" s="62"/>
      <c r="LEY32" s="62"/>
      <c r="LEZ32" s="62"/>
      <c r="LFA32" s="62"/>
      <c r="LFB32" s="62"/>
      <c r="LFC32" s="62"/>
      <c r="LFD32" s="62"/>
      <c r="LFE32" s="62"/>
      <c r="LFF32" s="62"/>
      <c r="LFG32" s="62"/>
      <c r="LFH32" s="62"/>
      <c r="LFI32" s="62"/>
      <c r="LFJ32" s="62"/>
      <c r="LFK32" s="62"/>
      <c r="LFL32" s="62"/>
      <c r="LFM32" s="62"/>
      <c r="LFN32" s="62"/>
      <c r="LFO32" s="62"/>
      <c r="LFP32" s="62"/>
      <c r="LFQ32" s="62"/>
      <c r="LFR32" s="62"/>
      <c r="LFS32" s="62"/>
      <c r="LFT32" s="62"/>
      <c r="LFU32" s="62"/>
      <c r="LFV32" s="62"/>
      <c r="LFW32" s="62"/>
      <c r="LFX32" s="62"/>
      <c r="LFY32" s="62"/>
      <c r="LFZ32" s="62"/>
      <c r="LGA32" s="62"/>
      <c r="LGB32" s="62"/>
      <c r="LGC32" s="62"/>
      <c r="LGD32" s="62"/>
      <c r="LGE32" s="62"/>
      <c r="LGF32" s="62"/>
      <c r="LGG32" s="62"/>
      <c r="LGH32" s="62"/>
      <c r="LGI32" s="62"/>
      <c r="LGJ32" s="62"/>
      <c r="LGK32" s="62"/>
      <c r="LGL32" s="62"/>
      <c r="LGM32" s="62"/>
      <c r="LGN32" s="62"/>
      <c r="LGO32" s="62"/>
      <c r="LGP32" s="62"/>
      <c r="LGQ32" s="62"/>
      <c r="LGR32" s="62"/>
      <c r="LGS32" s="62"/>
      <c r="LGT32" s="62"/>
      <c r="LGU32" s="62"/>
      <c r="LGV32" s="62"/>
      <c r="LGW32" s="62"/>
      <c r="LGX32" s="62"/>
      <c r="LGY32" s="62"/>
      <c r="LGZ32" s="62"/>
      <c r="LHA32" s="62"/>
      <c r="LHB32" s="62"/>
      <c r="LHC32" s="62"/>
      <c r="LHD32" s="62"/>
      <c r="LHE32" s="62"/>
      <c r="LHF32" s="62"/>
      <c r="LHG32" s="62"/>
      <c r="LHH32" s="62"/>
      <c r="LHI32" s="62"/>
      <c r="LHJ32" s="62"/>
      <c r="LHK32" s="62"/>
      <c r="LHL32" s="62"/>
      <c r="LHM32" s="62"/>
      <c r="LHN32" s="62"/>
      <c r="LHO32" s="62"/>
      <c r="LHP32" s="62"/>
      <c r="LHQ32" s="62"/>
      <c r="LHR32" s="62"/>
      <c r="LHS32" s="62"/>
      <c r="LHT32" s="62"/>
      <c r="LHU32" s="62"/>
      <c r="LHV32" s="62"/>
      <c r="LHW32" s="62"/>
      <c r="LHX32" s="62"/>
      <c r="LHY32" s="62"/>
      <c r="LHZ32" s="62"/>
      <c r="LIA32" s="62"/>
      <c r="LIB32" s="62"/>
      <c r="LIC32" s="62"/>
      <c r="LID32" s="62"/>
      <c r="LIE32" s="62"/>
      <c r="LIF32" s="62"/>
      <c r="LIG32" s="62"/>
      <c r="LIH32" s="62"/>
      <c r="LII32" s="62"/>
      <c r="LIJ32" s="62"/>
      <c r="LIK32" s="62"/>
      <c r="LIL32" s="62"/>
      <c r="LIM32" s="62"/>
      <c r="LIN32" s="62"/>
      <c r="LIO32" s="62"/>
      <c r="LIP32" s="62"/>
      <c r="LIQ32" s="62"/>
      <c r="LIR32" s="62"/>
      <c r="LIS32" s="62"/>
      <c r="LIT32" s="62"/>
      <c r="LIU32" s="62"/>
      <c r="LIV32" s="62"/>
      <c r="LIW32" s="62"/>
      <c r="LIX32" s="62"/>
      <c r="LIY32" s="62"/>
      <c r="LIZ32" s="62"/>
      <c r="LJA32" s="62"/>
      <c r="LJB32" s="62"/>
      <c r="LJC32" s="62"/>
      <c r="LJD32" s="62"/>
      <c r="LJE32" s="62"/>
      <c r="LJF32" s="62"/>
      <c r="LJG32" s="62"/>
      <c r="LJH32" s="62"/>
      <c r="LJI32" s="62"/>
      <c r="LJJ32" s="62"/>
      <c r="LJK32" s="62"/>
      <c r="LJL32" s="62"/>
      <c r="LJM32" s="62"/>
      <c r="LJN32" s="62"/>
      <c r="LJO32" s="62"/>
      <c r="LJP32" s="62"/>
      <c r="LJQ32" s="62"/>
      <c r="LJR32" s="62"/>
      <c r="LJS32" s="62"/>
      <c r="LJT32" s="62"/>
      <c r="LJU32" s="62"/>
      <c r="LJV32" s="62"/>
      <c r="LJW32" s="62"/>
      <c r="LJX32" s="62"/>
      <c r="LJY32" s="62"/>
      <c r="LJZ32" s="62"/>
      <c r="LKA32" s="62"/>
      <c r="LKB32" s="62"/>
      <c r="LKC32" s="62"/>
      <c r="LKD32" s="62"/>
      <c r="LKE32" s="62"/>
      <c r="LKF32" s="62"/>
      <c r="LKG32" s="62"/>
      <c r="LKH32" s="62"/>
      <c r="LKI32" s="62"/>
      <c r="LKJ32" s="62"/>
      <c r="LKK32" s="62"/>
      <c r="LKL32" s="62"/>
      <c r="LKM32" s="62"/>
      <c r="LKN32" s="62"/>
      <c r="LKO32" s="62"/>
      <c r="LKP32" s="62"/>
      <c r="LKQ32" s="62"/>
      <c r="LKR32" s="62"/>
      <c r="LKS32" s="62"/>
      <c r="LKT32" s="62"/>
      <c r="LKU32" s="62"/>
      <c r="LKV32" s="62"/>
      <c r="LKW32" s="62"/>
      <c r="LKX32" s="62"/>
      <c r="LKY32" s="62"/>
      <c r="LKZ32" s="62"/>
      <c r="LLA32" s="62"/>
      <c r="LLB32" s="62"/>
      <c r="LLC32" s="62"/>
      <c r="LLD32" s="62"/>
      <c r="LLE32" s="62"/>
      <c r="LLF32" s="62"/>
      <c r="LLG32" s="62"/>
      <c r="LLH32" s="62"/>
      <c r="LLI32" s="62"/>
      <c r="LLJ32" s="62"/>
      <c r="LLK32" s="62"/>
      <c r="LLL32" s="62"/>
      <c r="LLM32" s="62"/>
      <c r="LLN32" s="62"/>
      <c r="LLO32" s="62"/>
      <c r="LLP32" s="62"/>
      <c r="LLQ32" s="62"/>
      <c r="LLR32" s="62"/>
      <c r="LLS32" s="62"/>
      <c r="LLT32" s="62"/>
      <c r="LLU32" s="62"/>
      <c r="LLV32" s="62"/>
      <c r="LLW32" s="62"/>
      <c r="LLX32" s="62"/>
      <c r="LLY32" s="62"/>
      <c r="LLZ32" s="62"/>
      <c r="LMA32" s="62"/>
      <c r="LMB32" s="62"/>
      <c r="LMC32" s="62"/>
      <c r="LMD32" s="62"/>
      <c r="LME32" s="62"/>
      <c r="LMF32" s="62"/>
      <c r="LMG32" s="62"/>
      <c r="LMH32" s="62"/>
      <c r="LMI32" s="62"/>
      <c r="LMJ32" s="62"/>
      <c r="LMK32" s="62"/>
      <c r="LML32" s="62"/>
      <c r="LMM32" s="62"/>
      <c r="LMN32" s="62"/>
      <c r="LMO32" s="62"/>
      <c r="LMP32" s="62"/>
      <c r="LMQ32" s="62"/>
      <c r="LMR32" s="62"/>
      <c r="LMS32" s="62"/>
      <c r="LMT32" s="62"/>
      <c r="LMU32" s="62"/>
      <c r="LMV32" s="62"/>
      <c r="LMW32" s="62"/>
      <c r="LMX32" s="62"/>
      <c r="LMY32" s="62"/>
      <c r="LMZ32" s="62"/>
      <c r="LNA32" s="62"/>
      <c r="LNB32" s="62"/>
      <c r="LNC32" s="62"/>
      <c r="LND32" s="62"/>
      <c r="LNE32" s="62"/>
      <c r="LNF32" s="62"/>
      <c r="LNG32" s="62"/>
      <c r="LNH32" s="62"/>
      <c r="LNI32" s="62"/>
      <c r="LNJ32" s="62"/>
      <c r="LNK32" s="62"/>
      <c r="LNL32" s="62"/>
      <c r="LNM32" s="62"/>
      <c r="LNN32" s="62"/>
      <c r="LNO32" s="62"/>
      <c r="LNP32" s="62"/>
      <c r="LNQ32" s="62"/>
      <c r="LNR32" s="62"/>
      <c r="LNS32" s="62"/>
      <c r="LNT32" s="62"/>
      <c r="LNU32" s="62"/>
      <c r="LNV32" s="62"/>
      <c r="LNW32" s="62"/>
      <c r="LNX32" s="62"/>
      <c r="LNY32" s="62"/>
      <c r="LNZ32" s="62"/>
      <c r="LOA32" s="62"/>
      <c r="LOB32" s="62"/>
      <c r="LOC32" s="62"/>
      <c r="LOD32" s="62"/>
      <c r="LOE32" s="62"/>
      <c r="LOF32" s="62"/>
      <c r="LOG32" s="62"/>
      <c r="LOH32" s="62"/>
      <c r="LOI32" s="62"/>
      <c r="LOJ32" s="62"/>
      <c r="LOK32" s="62"/>
      <c r="LOL32" s="62"/>
      <c r="LOM32" s="62"/>
      <c r="LON32" s="62"/>
      <c r="LOO32" s="62"/>
      <c r="LOP32" s="62"/>
      <c r="LOQ32" s="62"/>
      <c r="LOR32" s="62"/>
      <c r="LOS32" s="62"/>
      <c r="LOT32" s="62"/>
      <c r="LOU32" s="62"/>
      <c r="LOV32" s="62"/>
      <c r="LOW32" s="62"/>
      <c r="LOX32" s="62"/>
      <c r="LOY32" s="62"/>
      <c r="LOZ32" s="62"/>
      <c r="LPA32" s="62"/>
      <c r="LPB32" s="62"/>
      <c r="LPC32" s="62"/>
      <c r="LPD32" s="62"/>
      <c r="LPE32" s="62"/>
      <c r="LPF32" s="62"/>
      <c r="LPG32" s="62"/>
      <c r="LPH32" s="62"/>
      <c r="LPI32" s="62"/>
      <c r="LPJ32" s="62"/>
      <c r="LPK32" s="62"/>
      <c r="LPL32" s="62"/>
      <c r="LPM32" s="62"/>
      <c r="LPN32" s="62"/>
      <c r="LPO32" s="62"/>
      <c r="LPP32" s="62"/>
      <c r="LPQ32" s="62"/>
      <c r="LPR32" s="62"/>
      <c r="LPS32" s="62"/>
      <c r="LPT32" s="62"/>
      <c r="LPU32" s="62"/>
      <c r="LPV32" s="62"/>
      <c r="LPW32" s="62"/>
      <c r="LPX32" s="62"/>
      <c r="LPY32" s="62"/>
      <c r="LPZ32" s="62"/>
      <c r="LQA32" s="62"/>
      <c r="LQB32" s="62"/>
      <c r="LQC32" s="62"/>
      <c r="LQD32" s="62"/>
      <c r="LQE32" s="62"/>
      <c r="LQF32" s="62"/>
      <c r="LQG32" s="62"/>
      <c r="LQH32" s="62"/>
      <c r="LQI32" s="62"/>
      <c r="LQJ32" s="62"/>
      <c r="LQK32" s="62"/>
      <c r="LQL32" s="62"/>
      <c r="LQM32" s="62"/>
      <c r="LQN32" s="62"/>
      <c r="LQO32" s="62"/>
      <c r="LQP32" s="62"/>
      <c r="LQQ32" s="62"/>
      <c r="LQR32" s="62"/>
      <c r="LQS32" s="62"/>
      <c r="LQT32" s="62"/>
      <c r="LQU32" s="62"/>
      <c r="LQV32" s="62"/>
      <c r="LQW32" s="62"/>
      <c r="LQX32" s="62"/>
      <c r="LQY32" s="62"/>
      <c r="LQZ32" s="62"/>
      <c r="LRA32" s="62"/>
      <c r="LRB32" s="62"/>
      <c r="LRC32" s="62"/>
      <c r="LRD32" s="62"/>
      <c r="LRE32" s="62"/>
      <c r="LRF32" s="62"/>
      <c r="LRG32" s="62"/>
      <c r="LRH32" s="62"/>
      <c r="LRI32" s="62"/>
      <c r="LRJ32" s="62"/>
      <c r="LRK32" s="62"/>
      <c r="LRL32" s="62"/>
      <c r="LRM32" s="62"/>
      <c r="LRN32" s="62"/>
      <c r="LRO32" s="62"/>
      <c r="LRP32" s="62"/>
      <c r="LRQ32" s="62"/>
      <c r="LRR32" s="62"/>
      <c r="LRS32" s="62"/>
      <c r="LRT32" s="62"/>
      <c r="LRU32" s="62"/>
      <c r="LRV32" s="62"/>
      <c r="LRW32" s="62"/>
      <c r="LRX32" s="62"/>
      <c r="LRY32" s="62"/>
      <c r="LRZ32" s="62"/>
      <c r="LSA32" s="62"/>
      <c r="LSB32" s="62"/>
      <c r="LSC32" s="62"/>
      <c r="LSD32" s="62"/>
      <c r="LSE32" s="62"/>
      <c r="LSF32" s="62"/>
      <c r="LSG32" s="62"/>
      <c r="LSH32" s="62"/>
      <c r="LSI32" s="62"/>
      <c r="LSJ32" s="62"/>
      <c r="LSK32" s="62"/>
      <c r="LSL32" s="62"/>
      <c r="LSM32" s="62"/>
      <c r="LSN32" s="62"/>
      <c r="LSO32" s="62"/>
      <c r="LSP32" s="62"/>
      <c r="LSQ32" s="62"/>
      <c r="LSR32" s="62"/>
      <c r="LSS32" s="62"/>
      <c r="LST32" s="62"/>
      <c r="LSU32" s="62"/>
      <c r="LSV32" s="62"/>
      <c r="LSW32" s="62"/>
      <c r="LSX32" s="62"/>
      <c r="LSY32" s="62"/>
      <c r="LSZ32" s="62"/>
      <c r="LTA32" s="62"/>
      <c r="LTB32" s="62"/>
      <c r="LTC32" s="62"/>
      <c r="LTD32" s="62"/>
      <c r="LTE32" s="62"/>
      <c r="LTF32" s="62"/>
      <c r="LTG32" s="62"/>
      <c r="LTH32" s="62"/>
      <c r="LTI32" s="62"/>
      <c r="LTJ32" s="62"/>
      <c r="LTK32" s="62"/>
      <c r="LTL32" s="62"/>
      <c r="LTM32" s="62"/>
      <c r="LTN32" s="62"/>
      <c r="LTO32" s="62"/>
      <c r="LTP32" s="62"/>
      <c r="LTQ32" s="62"/>
      <c r="LTR32" s="62"/>
      <c r="LTS32" s="62"/>
      <c r="LTT32" s="62"/>
      <c r="LTU32" s="62"/>
      <c r="LTV32" s="62"/>
      <c r="LTW32" s="62"/>
      <c r="LTX32" s="62"/>
      <c r="LTY32" s="62"/>
      <c r="LTZ32" s="62"/>
      <c r="LUA32" s="62"/>
      <c r="LUB32" s="62"/>
      <c r="LUC32" s="62"/>
      <c r="LUD32" s="62"/>
      <c r="LUE32" s="62"/>
      <c r="LUF32" s="62"/>
      <c r="LUG32" s="62"/>
      <c r="LUH32" s="62"/>
      <c r="LUI32" s="62"/>
      <c r="LUJ32" s="62"/>
      <c r="LUK32" s="62"/>
      <c r="LUL32" s="62"/>
      <c r="LUM32" s="62"/>
      <c r="LUN32" s="62"/>
      <c r="LUO32" s="62"/>
      <c r="LUP32" s="62"/>
      <c r="LUQ32" s="62"/>
      <c r="LUR32" s="62"/>
      <c r="LUS32" s="62"/>
      <c r="LUT32" s="62"/>
      <c r="LUU32" s="62"/>
      <c r="LUV32" s="62"/>
      <c r="LUW32" s="62"/>
      <c r="LUX32" s="62"/>
      <c r="LUY32" s="62"/>
      <c r="LUZ32" s="62"/>
      <c r="LVA32" s="62"/>
      <c r="LVB32" s="62"/>
      <c r="LVC32" s="62"/>
      <c r="LVD32" s="62"/>
      <c r="LVE32" s="62"/>
      <c r="LVF32" s="62"/>
      <c r="LVG32" s="62"/>
      <c r="LVH32" s="62"/>
      <c r="LVI32" s="62"/>
      <c r="LVJ32" s="62"/>
      <c r="LVK32" s="62"/>
      <c r="LVL32" s="62"/>
      <c r="LVM32" s="62"/>
      <c r="LVN32" s="62"/>
      <c r="LVO32" s="62"/>
      <c r="LVP32" s="62"/>
      <c r="LVQ32" s="62"/>
      <c r="LVR32" s="62"/>
      <c r="LVS32" s="62"/>
      <c r="LVT32" s="62"/>
      <c r="LVU32" s="62"/>
      <c r="LVV32" s="62"/>
      <c r="LVW32" s="62"/>
      <c r="LVX32" s="62"/>
      <c r="LVY32" s="62"/>
      <c r="LVZ32" s="62"/>
      <c r="LWA32" s="62"/>
      <c r="LWB32" s="62"/>
      <c r="LWC32" s="62"/>
      <c r="LWD32" s="62"/>
      <c r="LWE32" s="62"/>
      <c r="LWF32" s="62"/>
      <c r="LWG32" s="62"/>
      <c r="LWH32" s="62"/>
      <c r="LWI32" s="62"/>
      <c r="LWJ32" s="62"/>
      <c r="LWK32" s="62"/>
      <c r="LWL32" s="62"/>
      <c r="LWM32" s="62"/>
      <c r="LWN32" s="62"/>
      <c r="LWO32" s="62"/>
      <c r="LWP32" s="62"/>
      <c r="LWQ32" s="62"/>
      <c r="LWR32" s="62"/>
      <c r="LWS32" s="62"/>
      <c r="LWT32" s="62"/>
      <c r="LWU32" s="62"/>
      <c r="LWV32" s="62"/>
      <c r="LWW32" s="62"/>
      <c r="LWX32" s="62"/>
      <c r="LWY32" s="62"/>
      <c r="LWZ32" s="62"/>
      <c r="LXA32" s="62"/>
      <c r="LXB32" s="62"/>
      <c r="LXC32" s="62"/>
      <c r="LXD32" s="62"/>
      <c r="LXE32" s="62"/>
      <c r="LXF32" s="62"/>
      <c r="LXG32" s="62"/>
      <c r="LXH32" s="62"/>
      <c r="LXI32" s="62"/>
      <c r="LXJ32" s="62"/>
      <c r="LXK32" s="62"/>
      <c r="LXL32" s="62"/>
      <c r="LXM32" s="62"/>
      <c r="LXN32" s="62"/>
      <c r="LXO32" s="62"/>
      <c r="LXP32" s="62"/>
      <c r="LXQ32" s="62"/>
      <c r="LXR32" s="62"/>
      <c r="LXS32" s="62"/>
      <c r="LXT32" s="62"/>
      <c r="LXU32" s="62"/>
      <c r="LXV32" s="62"/>
      <c r="LXW32" s="62"/>
      <c r="LXX32" s="62"/>
      <c r="LXY32" s="62"/>
      <c r="LXZ32" s="62"/>
      <c r="LYA32" s="62"/>
      <c r="LYB32" s="62"/>
      <c r="LYC32" s="62"/>
      <c r="LYD32" s="62"/>
      <c r="LYE32" s="62"/>
      <c r="LYF32" s="62"/>
      <c r="LYG32" s="62"/>
      <c r="LYH32" s="62"/>
      <c r="LYI32" s="62"/>
      <c r="LYJ32" s="62"/>
      <c r="LYK32" s="62"/>
      <c r="LYL32" s="62"/>
      <c r="LYM32" s="62"/>
      <c r="LYN32" s="62"/>
      <c r="LYO32" s="62"/>
      <c r="LYP32" s="62"/>
      <c r="LYQ32" s="62"/>
      <c r="LYR32" s="62"/>
      <c r="LYS32" s="62"/>
      <c r="LYT32" s="62"/>
      <c r="LYU32" s="62"/>
      <c r="LYV32" s="62"/>
      <c r="LYW32" s="62"/>
      <c r="LYX32" s="62"/>
      <c r="LYY32" s="62"/>
      <c r="LYZ32" s="62"/>
      <c r="LZA32" s="62"/>
      <c r="LZB32" s="62"/>
      <c r="LZC32" s="62"/>
      <c r="LZD32" s="62"/>
      <c r="LZE32" s="62"/>
      <c r="LZF32" s="62"/>
      <c r="LZG32" s="62"/>
      <c r="LZH32" s="62"/>
      <c r="LZI32" s="62"/>
      <c r="LZJ32" s="62"/>
      <c r="LZK32" s="62"/>
      <c r="LZL32" s="62"/>
      <c r="LZM32" s="62"/>
      <c r="LZN32" s="62"/>
      <c r="LZO32" s="62"/>
      <c r="LZP32" s="62"/>
      <c r="LZQ32" s="62"/>
      <c r="LZR32" s="62"/>
      <c r="LZS32" s="62"/>
      <c r="LZT32" s="62"/>
      <c r="LZU32" s="62"/>
      <c r="LZV32" s="62"/>
      <c r="LZW32" s="62"/>
      <c r="LZX32" s="62"/>
      <c r="LZY32" s="62"/>
      <c r="LZZ32" s="62"/>
      <c r="MAA32" s="62"/>
      <c r="MAB32" s="62"/>
      <c r="MAC32" s="62"/>
      <c r="MAD32" s="62"/>
      <c r="MAE32" s="62"/>
      <c r="MAF32" s="62"/>
      <c r="MAG32" s="62"/>
      <c r="MAH32" s="62"/>
      <c r="MAI32" s="62"/>
      <c r="MAJ32" s="62"/>
      <c r="MAK32" s="62"/>
      <c r="MAL32" s="62"/>
      <c r="MAM32" s="62"/>
      <c r="MAN32" s="62"/>
      <c r="MAO32" s="62"/>
      <c r="MAP32" s="62"/>
      <c r="MAQ32" s="62"/>
      <c r="MAR32" s="62"/>
      <c r="MAS32" s="62"/>
      <c r="MAT32" s="62"/>
      <c r="MAU32" s="62"/>
      <c r="MAV32" s="62"/>
      <c r="MAW32" s="62"/>
      <c r="MAX32" s="62"/>
      <c r="MAY32" s="62"/>
      <c r="MAZ32" s="62"/>
      <c r="MBA32" s="62"/>
      <c r="MBB32" s="62"/>
      <c r="MBC32" s="62"/>
      <c r="MBD32" s="62"/>
      <c r="MBE32" s="62"/>
      <c r="MBF32" s="62"/>
      <c r="MBG32" s="62"/>
      <c r="MBH32" s="62"/>
      <c r="MBI32" s="62"/>
      <c r="MBJ32" s="62"/>
      <c r="MBK32" s="62"/>
      <c r="MBL32" s="62"/>
      <c r="MBM32" s="62"/>
      <c r="MBN32" s="62"/>
      <c r="MBO32" s="62"/>
      <c r="MBP32" s="62"/>
      <c r="MBQ32" s="62"/>
      <c r="MBR32" s="62"/>
      <c r="MBS32" s="62"/>
      <c r="MBT32" s="62"/>
      <c r="MBU32" s="62"/>
      <c r="MBV32" s="62"/>
      <c r="MBW32" s="62"/>
      <c r="MBX32" s="62"/>
      <c r="MBY32" s="62"/>
      <c r="MBZ32" s="62"/>
      <c r="MCA32" s="62"/>
      <c r="MCB32" s="62"/>
      <c r="MCC32" s="62"/>
      <c r="MCD32" s="62"/>
      <c r="MCE32" s="62"/>
      <c r="MCF32" s="62"/>
      <c r="MCG32" s="62"/>
      <c r="MCH32" s="62"/>
      <c r="MCI32" s="62"/>
      <c r="MCJ32" s="62"/>
      <c r="MCK32" s="62"/>
      <c r="MCL32" s="62"/>
      <c r="MCM32" s="62"/>
      <c r="MCN32" s="62"/>
      <c r="MCO32" s="62"/>
      <c r="MCP32" s="62"/>
      <c r="MCQ32" s="62"/>
      <c r="MCR32" s="62"/>
      <c r="MCS32" s="62"/>
      <c r="MCT32" s="62"/>
      <c r="MCU32" s="62"/>
      <c r="MCV32" s="62"/>
      <c r="MCW32" s="62"/>
      <c r="MCX32" s="62"/>
      <c r="MCY32" s="62"/>
      <c r="MCZ32" s="62"/>
      <c r="MDA32" s="62"/>
      <c r="MDB32" s="62"/>
      <c r="MDC32" s="62"/>
      <c r="MDD32" s="62"/>
      <c r="MDE32" s="62"/>
      <c r="MDF32" s="62"/>
      <c r="MDG32" s="62"/>
      <c r="MDH32" s="62"/>
      <c r="MDI32" s="62"/>
      <c r="MDJ32" s="62"/>
      <c r="MDK32" s="62"/>
      <c r="MDL32" s="62"/>
      <c r="MDM32" s="62"/>
      <c r="MDN32" s="62"/>
      <c r="MDO32" s="62"/>
      <c r="MDP32" s="62"/>
      <c r="MDQ32" s="62"/>
      <c r="MDR32" s="62"/>
      <c r="MDS32" s="62"/>
      <c r="MDT32" s="62"/>
      <c r="MDU32" s="62"/>
      <c r="MDV32" s="62"/>
      <c r="MDW32" s="62"/>
      <c r="MDX32" s="62"/>
      <c r="MDY32" s="62"/>
      <c r="MDZ32" s="62"/>
      <c r="MEA32" s="62"/>
      <c r="MEB32" s="62"/>
      <c r="MEC32" s="62"/>
      <c r="MED32" s="62"/>
      <c r="MEE32" s="62"/>
      <c r="MEF32" s="62"/>
      <c r="MEG32" s="62"/>
      <c r="MEH32" s="62"/>
      <c r="MEI32" s="62"/>
      <c r="MEJ32" s="62"/>
      <c r="MEK32" s="62"/>
      <c r="MEL32" s="62"/>
      <c r="MEM32" s="62"/>
      <c r="MEN32" s="62"/>
      <c r="MEO32" s="62"/>
      <c r="MEP32" s="62"/>
      <c r="MEQ32" s="62"/>
      <c r="MER32" s="62"/>
      <c r="MES32" s="62"/>
      <c r="MET32" s="62"/>
      <c r="MEU32" s="62"/>
      <c r="MEV32" s="62"/>
      <c r="MEW32" s="62"/>
      <c r="MEX32" s="62"/>
      <c r="MEY32" s="62"/>
      <c r="MEZ32" s="62"/>
      <c r="MFA32" s="62"/>
      <c r="MFB32" s="62"/>
      <c r="MFC32" s="62"/>
      <c r="MFD32" s="62"/>
      <c r="MFE32" s="62"/>
      <c r="MFF32" s="62"/>
      <c r="MFG32" s="62"/>
      <c r="MFH32" s="62"/>
      <c r="MFI32" s="62"/>
      <c r="MFJ32" s="62"/>
      <c r="MFK32" s="62"/>
      <c r="MFL32" s="62"/>
      <c r="MFM32" s="62"/>
      <c r="MFN32" s="62"/>
      <c r="MFO32" s="62"/>
      <c r="MFP32" s="62"/>
      <c r="MFQ32" s="62"/>
      <c r="MFR32" s="62"/>
      <c r="MFS32" s="62"/>
      <c r="MFT32" s="62"/>
      <c r="MFU32" s="62"/>
      <c r="MFV32" s="62"/>
      <c r="MFW32" s="62"/>
      <c r="MFX32" s="62"/>
      <c r="MFY32" s="62"/>
      <c r="MFZ32" s="62"/>
      <c r="MGA32" s="62"/>
      <c r="MGB32" s="62"/>
      <c r="MGC32" s="62"/>
      <c r="MGD32" s="62"/>
      <c r="MGE32" s="62"/>
      <c r="MGF32" s="62"/>
      <c r="MGG32" s="62"/>
      <c r="MGH32" s="62"/>
      <c r="MGI32" s="62"/>
      <c r="MGJ32" s="62"/>
      <c r="MGK32" s="62"/>
      <c r="MGL32" s="62"/>
      <c r="MGM32" s="62"/>
      <c r="MGN32" s="62"/>
      <c r="MGO32" s="62"/>
      <c r="MGP32" s="62"/>
      <c r="MGQ32" s="62"/>
      <c r="MGR32" s="62"/>
      <c r="MGS32" s="62"/>
      <c r="MGT32" s="62"/>
      <c r="MGU32" s="62"/>
      <c r="MGV32" s="62"/>
      <c r="MGW32" s="62"/>
      <c r="MGX32" s="62"/>
      <c r="MGY32" s="62"/>
      <c r="MGZ32" s="62"/>
      <c r="MHA32" s="62"/>
      <c r="MHB32" s="62"/>
      <c r="MHC32" s="62"/>
      <c r="MHD32" s="62"/>
      <c r="MHE32" s="62"/>
      <c r="MHF32" s="62"/>
      <c r="MHG32" s="62"/>
      <c r="MHH32" s="62"/>
      <c r="MHI32" s="62"/>
      <c r="MHJ32" s="62"/>
      <c r="MHK32" s="62"/>
      <c r="MHL32" s="62"/>
      <c r="MHM32" s="62"/>
      <c r="MHN32" s="62"/>
      <c r="MHO32" s="62"/>
      <c r="MHP32" s="62"/>
      <c r="MHQ32" s="62"/>
      <c r="MHR32" s="62"/>
      <c r="MHS32" s="62"/>
      <c r="MHT32" s="62"/>
      <c r="MHU32" s="62"/>
      <c r="MHV32" s="62"/>
      <c r="MHW32" s="62"/>
      <c r="MHX32" s="62"/>
      <c r="MHY32" s="62"/>
      <c r="MHZ32" s="62"/>
      <c r="MIA32" s="62"/>
      <c r="MIB32" s="62"/>
      <c r="MIC32" s="62"/>
      <c r="MID32" s="62"/>
      <c r="MIE32" s="62"/>
      <c r="MIF32" s="62"/>
      <c r="MIG32" s="62"/>
      <c r="MIH32" s="62"/>
      <c r="MII32" s="62"/>
      <c r="MIJ32" s="62"/>
      <c r="MIK32" s="62"/>
      <c r="MIL32" s="62"/>
      <c r="MIM32" s="62"/>
      <c r="MIN32" s="62"/>
      <c r="MIO32" s="62"/>
      <c r="MIP32" s="62"/>
      <c r="MIQ32" s="62"/>
      <c r="MIR32" s="62"/>
      <c r="MIS32" s="62"/>
      <c r="MIT32" s="62"/>
      <c r="MIU32" s="62"/>
      <c r="MIV32" s="62"/>
      <c r="MIW32" s="62"/>
      <c r="MIX32" s="62"/>
      <c r="MIY32" s="62"/>
      <c r="MIZ32" s="62"/>
      <c r="MJA32" s="62"/>
      <c r="MJB32" s="62"/>
      <c r="MJC32" s="62"/>
      <c r="MJD32" s="62"/>
      <c r="MJE32" s="62"/>
      <c r="MJF32" s="62"/>
      <c r="MJG32" s="62"/>
      <c r="MJH32" s="62"/>
      <c r="MJI32" s="62"/>
      <c r="MJJ32" s="62"/>
      <c r="MJK32" s="62"/>
      <c r="MJL32" s="62"/>
      <c r="MJM32" s="62"/>
      <c r="MJN32" s="62"/>
      <c r="MJO32" s="62"/>
      <c r="MJP32" s="62"/>
      <c r="MJQ32" s="62"/>
      <c r="MJR32" s="62"/>
      <c r="MJS32" s="62"/>
      <c r="MJT32" s="62"/>
      <c r="MJU32" s="62"/>
      <c r="MJV32" s="62"/>
      <c r="MJW32" s="62"/>
      <c r="MJX32" s="62"/>
      <c r="MJY32" s="62"/>
      <c r="MJZ32" s="62"/>
      <c r="MKA32" s="62"/>
      <c r="MKB32" s="62"/>
      <c r="MKC32" s="62"/>
      <c r="MKD32" s="62"/>
      <c r="MKE32" s="62"/>
      <c r="MKF32" s="62"/>
      <c r="MKG32" s="62"/>
      <c r="MKH32" s="62"/>
      <c r="MKI32" s="62"/>
      <c r="MKJ32" s="62"/>
      <c r="MKK32" s="62"/>
      <c r="MKL32" s="62"/>
      <c r="MKM32" s="62"/>
      <c r="MKN32" s="62"/>
      <c r="MKO32" s="62"/>
      <c r="MKP32" s="62"/>
      <c r="MKQ32" s="62"/>
      <c r="MKR32" s="62"/>
      <c r="MKS32" s="62"/>
      <c r="MKT32" s="62"/>
      <c r="MKU32" s="62"/>
      <c r="MKV32" s="62"/>
      <c r="MKW32" s="62"/>
      <c r="MKX32" s="62"/>
      <c r="MKY32" s="62"/>
      <c r="MKZ32" s="62"/>
      <c r="MLA32" s="62"/>
      <c r="MLB32" s="62"/>
      <c r="MLC32" s="62"/>
      <c r="MLD32" s="62"/>
      <c r="MLE32" s="62"/>
      <c r="MLF32" s="62"/>
      <c r="MLG32" s="62"/>
      <c r="MLH32" s="62"/>
      <c r="MLI32" s="62"/>
      <c r="MLJ32" s="62"/>
      <c r="MLK32" s="62"/>
      <c r="MLL32" s="62"/>
      <c r="MLM32" s="62"/>
      <c r="MLN32" s="62"/>
      <c r="MLO32" s="62"/>
      <c r="MLP32" s="62"/>
      <c r="MLQ32" s="62"/>
      <c r="MLR32" s="62"/>
      <c r="MLS32" s="62"/>
      <c r="MLT32" s="62"/>
      <c r="MLU32" s="62"/>
      <c r="MLV32" s="62"/>
      <c r="MLW32" s="62"/>
      <c r="MLX32" s="62"/>
      <c r="MLY32" s="62"/>
      <c r="MLZ32" s="62"/>
      <c r="MMA32" s="62"/>
      <c r="MMB32" s="62"/>
      <c r="MMC32" s="62"/>
      <c r="MMD32" s="62"/>
      <c r="MME32" s="62"/>
      <c r="MMF32" s="62"/>
      <c r="MMG32" s="62"/>
      <c r="MMH32" s="62"/>
      <c r="MMI32" s="62"/>
      <c r="MMJ32" s="62"/>
      <c r="MMK32" s="62"/>
      <c r="MML32" s="62"/>
      <c r="MMM32" s="62"/>
      <c r="MMN32" s="62"/>
      <c r="MMO32" s="62"/>
      <c r="MMP32" s="62"/>
      <c r="MMQ32" s="62"/>
      <c r="MMR32" s="62"/>
      <c r="MMS32" s="62"/>
      <c r="MMT32" s="62"/>
      <c r="MMU32" s="62"/>
      <c r="MMV32" s="62"/>
      <c r="MMW32" s="62"/>
      <c r="MMX32" s="62"/>
      <c r="MMY32" s="62"/>
      <c r="MMZ32" s="62"/>
      <c r="MNA32" s="62"/>
      <c r="MNB32" s="62"/>
      <c r="MNC32" s="62"/>
      <c r="MND32" s="62"/>
      <c r="MNE32" s="62"/>
      <c r="MNF32" s="62"/>
      <c r="MNG32" s="62"/>
      <c r="MNH32" s="62"/>
      <c r="MNI32" s="62"/>
      <c r="MNJ32" s="62"/>
      <c r="MNK32" s="62"/>
      <c r="MNL32" s="62"/>
      <c r="MNM32" s="62"/>
      <c r="MNN32" s="62"/>
      <c r="MNO32" s="62"/>
      <c r="MNP32" s="62"/>
      <c r="MNQ32" s="62"/>
      <c r="MNR32" s="62"/>
      <c r="MNS32" s="62"/>
      <c r="MNT32" s="62"/>
      <c r="MNU32" s="62"/>
      <c r="MNV32" s="62"/>
      <c r="MNW32" s="62"/>
      <c r="MNX32" s="62"/>
      <c r="MNY32" s="62"/>
      <c r="MNZ32" s="62"/>
      <c r="MOA32" s="62"/>
      <c r="MOB32" s="62"/>
      <c r="MOC32" s="62"/>
      <c r="MOD32" s="62"/>
      <c r="MOE32" s="62"/>
      <c r="MOF32" s="62"/>
      <c r="MOG32" s="62"/>
      <c r="MOH32" s="62"/>
      <c r="MOI32" s="62"/>
      <c r="MOJ32" s="62"/>
      <c r="MOK32" s="62"/>
      <c r="MOL32" s="62"/>
      <c r="MOM32" s="62"/>
      <c r="MON32" s="62"/>
      <c r="MOO32" s="62"/>
      <c r="MOP32" s="62"/>
      <c r="MOQ32" s="62"/>
      <c r="MOR32" s="62"/>
      <c r="MOS32" s="62"/>
      <c r="MOT32" s="62"/>
      <c r="MOU32" s="62"/>
      <c r="MOV32" s="62"/>
      <c r="MOW32" s="62"/>
      <c r="MOX32" s="62"/>
      <c r="MOY32" s="62"/>
      <c r="MOZ32" s="62"/>
      <c r="MPA32" s="62"/>
      <c r="MPB32" s="62"/>
      <c r="MPC32" s="62"/>
      <c r="MPD32" s="62"/>
      <c r="MPE32" s="62"/>
      <c r="MPF32" s="62"/>
      <c r="MPG32" s="62"/>
      <c r="MPH32" s="62"/>
      <c r="MPI32" s="62"/>
      <c r="MPJ32" s="62"/>
      <c r="MPK32" s="62"/>
      <c r="MPL32" s="62"/>
      <c r="MPM32" s="62"/>
      <c r="MPN32" s="62"/>
      <c r="MPO32" s="62"/>
      <c r="MPP32" s="62"/>
      <c r="MPQ32" s="62"/>
      <c r="MPR32" s="62"/>
      <c r="MPS32" s="62"/>
      <c r="MPT32" s="62"/>
      <c r="MPU32" s="62"/>
      <c r="MPV32" s="62"/>
      <c r="MPW32" s="62"/>
      <c r="MPX32" s="62"/>
      <c r="MPY32" s="62"/>
      <c r="MPZ32" s="62"/>
      <c r="MQA32" s="62"/>
      <c r="MQB32" s="62"/>
      <c r="MQC32" s="62"/>
      <c r="MQD32" s="62"/>
      <c r="MQE32" s="62"/>
      <c r="MQF32" s="62"/>
      <c r="MQG32" s="62"/>
      <c r="MQH32" s="62"/>
      <c r="MQI32" s="62"/>
      <c r="MQJ32" s="62"/>
      <c r="MQK32" s="62"/>
      <c r="MQL32" s="62"/>
      <c r="MQM32" s="62"/>
      <c r="MQN32" s="62"/>
      <c r="MQO32" s="62"/>
      <c r="MQP32" s="62"/>
      <c r="MQQ32" s="62"/>
      <c r="MQR32" s="62"/>
      <c r="MQS32" s="62"/>
      <c r="MQT32" s="62"/>
      <c r="MQU32" s="62"/>
      <c r="MQV32" s="62"/>
      <c r="MQW32" s="62"/>
      <c r="MQX32" s="62"/>
      <c r="MQY32" s="62"/>
      <c r="MQZ32" s="62"/>
      <c r="MRA32" s="62"/>
      <c r="MRB32" s="62"/>
      <c r="MRC32" s="62"/>
      <c r="MRD32" s="62"/>
      <c r="MRE32" s="62"/>
      <c r="MRF32" s="62"/>
      <c r="MRG32" s="62"/>
      <c r="MRH32" s="62"/>
      <c r="MRI32" s="62"/>
      <c r="MRJ32" s="62"/>
      <c r="MRK32" s="62"/>
      <c r="MRL32" s="62"/>
      <c r="MRM32" s="62"/>
      <c r="MRN32" s="62"/>
      <c r="MRO32" s="62"/>
      <c r="MRP32" s="62"/>
      <c r="MRQ32" s="62"/>
      <c r="MRR32" s="62"/>
      <c r="MRS32" s="62"/>
      <c r="MRT32" s="62"/>
      <c r="MRU32" s="62"/>
      <c r="MRV32" s="62"/>
      <c r="MRW32" s="62"/>
      <c r="MRX32" s="62"/>
      <c r="MRY32" s="62"/>
      <c r="MRZ32" s="62"/>
      <c r="MSA32" s="62"/>
      <c r="MSB32" s="62"/>
      <c r="MSC32" s="62"/>
      <c r="MSD32" s="62"/>
      <c r="MSE32" s="62"/>
      <c r="MSF32" s="62"/>
      <c r="MSG32" s="62"/>
      <c r="MSH32" s="62"/>
      <c r="MSI32" s="62"/>
      <c r="MSJ32" s="62"/>
      <c r="MSK32" s="62"/>
      <c r="MSL32" s="62"/>
      <c r="MSM32" s="62"/>
      <c r="MSN32" s="62"/>
      <c r="MSO32" s="62"/>
      <c r="MSP32" s="62"/>
      <c r="MSQ32" s="62"/>
      <c r="MSR32" s="62"/>
      <c r="MSS32" s="62"/>
      <c r="MST32" s="62"/>
      <c r="MSU32" s="62"/>
      <c r="MSV32" s="62"/>
      <c r="MSW32" s="62"/>
      <c r="MSX32" s="62"/>
      <c r="MSY32" s="62"/>
      <c r="MSZ32" s="62"/>
      <c r="MTA32" s="62"/>
      <c r="MTB32" s="62"/>
      <c r="MTC32" s="62"/>
      <c r="MTD32" s="62"/>
      <c r="MTE32" s="62"/>
      <c r="MTF32" s="62"/>
      <c r="MTG32" s="62"/>
      <c r="MTH32" s="62"/>
      <c r="MTI32" s="62"/>
      <c r="MTJ32" s="62"/>
      <c r="MTK32" s="62"/>
      <c r="MTL32" s="62"/>
      <c r="MTM32" s="62"/>
      <c r="MTN32" s="62"/>
      <c r="MTO32" s="62"/>
      <c r="MTP32" s="62"/>
      <c r="MTQ32" s="62"/>
      <c r="MTR32" s="62"/>
      <c r="MTS32" s="62"/>
      <c r="MTT32" s="62"/>
      <c r="MTU32" s="62"/>
      <c r="MTV32" s="62"/>
      <c r="MTW32" s="62"/>
      <c r="MTX32" s="62"/>
      <c r="MTY32" s="62"/>
      <c r="MTZ32" s="62"/>
      <c r="MUA32" s="62"/>
      <c r="MUB32" s="62"/>
      <c r="MUC32" s="62"/>
      <c r="MUD32" s="62"/>
      <c r="MUE32" s="62"/>
      <c r="MUF32" s="62"/>
      <c r="MUG32" s="62"/>
      <c r="MUH32" s="62"/>
      <c r="MUI32" s="62"/>
      <c r="MUJ32" s="62"/>
      <c r="MUK32" s="62"/>
      <c r="MUL32" s="62"/>
      <c r="MUM32" s="62"/>
      <c r="MUN32" s="62"/>
      <c r="MUO32" s="62"/>
      <c r="MUP32" s="62"/>
      <c r="MUQ32" s="62"/>
      <c r="MUR32" s="62"/>
      <c r="MUS32" s="62"/>
      <c r="MUT32" s="62"/>
      <c r="MUU32" s="62"/>
      <c r="MUV32" s="62"/>
      <c r="MUW32" s="62"/>
      <c r="MUX32" s="62"/>
      <c r="MUY32" s="62"/>
      <c r="MUZ32" s="62"/>
      <c r="MVA32" s="62"/>
      <c r="MVB32" s="62"/>
      <c r="MVC32" s="62"/>
      <c r="MVD32" s="62"/>
      <c r="MVE32" s="62"/>
      <c r="MVF32" s="62"/>
      <c r="MVG32" s="62"/>
      <c r="MVH32" s="62"/>
      <c r="MVI32" s="62"/>
      <c r="MVJ32" s="62"/>
      <c r="MVK32" s="62"/>
      <c r="MVL32" s="62"/>
      <c r="MVM32" s="62"/>
      <c r="MVN32" s="62"/>
      <c r="MVO32" s="62"/>
      <c r="MVP32" s="62"/>
      <c r="MVQ32" s="62"/>
      <c r="MVR32" s="62"/>
      <c r="MVS32" s="62"/>
      <c r="MVT32" s="62"/>
      <c r="MVU32" s="62"/>
      <c r="MVV32" s="62"/>
      <c r="MVW32" s="62"/>
      <c r="MVX32" s="62"/>
      <c r="MVY32" s="62"/>
      <c r="MVZ32" s="62"/>
      <c r="MWA32" s="62"/>
      <c r="MWB32" s="62"/>
      <c r="MWC32" s="62"/>
      <c r="MWD32" s="62"/>
      <c r="MWE32" s="62"/>
      <c r="MWF32" s="62"/>
      <c r="MWG32" s="62"/>
      <c r="MWH32" s="62"/>
      <c r="MWI32" s="62"/>
      <c r="MWJ32" s="62"/>
      <c r="MWK32" s="62"/>
      <c r="MWL32" s="62"/>
      <c r="MWM32" s="62"/>
      <c r="MWN32" s="62"/>
      <c r="MWO32" s="62"/>
      <c r="MWP32" s="62"/>
      <c r="MWQ32" s="62"/>
      <c r="MWR32" s="62"/>
      <c r="MWS32" s="62"/>
      <c r="MWT32" s="62"/>
      <c r="MWU32" s="62"/>
      <c r="MWV32" s="62"/>
      <c r="MWW32" s="62"/>
      <c r="MWX32" s="62"/>
      <c r="MWY32" s="62"/>
      <c r="MWZ32" s="62"/>
      <c r="MXA32" s="62"/>
      <c r="MXB32" s="62"/>
      <c r="MXC32" s="62"/>
      <c r="MXD32" s="62"/>
      <c r="MXE32" s="62"/>
      <c r="MXF32" s="62"/>
      <c r="MXG32" s="62"/>
      <c r="MXH32" s="62"/>
      <c r="MXI32" s="62"/>
      <c r="MXJ32" s="62"/>
      <c r="MXK32" s="62"/>
      <c r="MXL32" s="62"/>
      <c r="MXM32" s="62"/>
      <c r="MXN32" s="62"/>
      <c r="MXO32" s="62"/>
      <c r="MXP32" s="62"/>
      <c r="MXQ32" s="62"/>
      <c r="MXR32" s="62"/>
      <c r="MXS32" s="62"/>
      <c r="MXT32" s="62"/>
      <c r="MXU32" s="62"/>
      <c r="MXV32" s="62"/>
      <c r="MXW32" s="62"/>
      <c r="MXX32" s="62"/>
      <c r="MXY32" s="62"/>
      <c r="MXZ32" s="62"/>
      <c r="MYA32" s="62"/>
      <c r="MYB32" s="62"/>
      <c r="MYC32" s="62"/>
      <c r="MYD32" s="62"/>
      <c r="MYE32" s="62"/>
      <c r="MYF32" s="62"/>
      <c r="MYG32" s="62"/>
      <c r="MYH32" s="62"/>
      <c r="MYI32" s="62"/>
      <c r="MYJ32" s="62"/>
      <c r="MYK32" s="62"/>
      <c r="MYL32" s="62"/>
      <c r="MYM32" s="62"/>
      <c r="MYN32" s="62"/>
      <c r="MYO32" s="62"/>
      <c r="MYP32" s="62"/>
      <c r="MYQ32" s="62"/>
      <c r="MYR32" s="62"/>
      <c r="MYS32" s="62"/>
      <c r="MYT32" s="62"/>
      <c r="MYU32" s="62"/>
      <c r="MYV32" s="62"/>
      <c r="MYW32" s="62"/>
      <c r="MYX32" s="62"/>
      <c r="MYY32" s="62"/>
      <c r="MYZ32" s="62"/>
      <c r="MZA32" s="62"/>
      <c r="MZB32" s="62"/>
      <c r="MZC32" s="62"/>
      <c r="MZD32" s="62"/>
      <c r="MZE32" s="62"/>
      <c r="MZF32" s="62"/>
      <c r="MZG32" s="62"/>
      <c r="MZH32" s="62"/>
      <c r="MZI32" s="62"/>
      <c r="MZJ32" s="62"/>
      <c r="MZK32" s="62"/>
      <c r="MZL32" s="62"/>
      <c r="MZM32" s="62"/>
      <c r="MZN32" s="62"/>
      <c r="MZO32" s="62"/>
      <c r="MZP32" s="62"/>
      <c r="MZQ32" s="62"/>
      <c r="MZR32" s="62"/>
      <c r="MZS32" s="62"/>
      <c r="MZT32" s="62"/>
      <c r="MZU32" s="62"/>
      <c r="MZV32" s="62"/>
      <c r="MZW32" s="62"/>
      <c r="MZX32" s="62"/>
      <c r="MZY32" s="62"/>
      <c r="MZZ32" s="62"/>
      <c r="NAA32" s="62"/>
      <c r="NAB32" s="62"/>
      <c r="NAC32" s="62"/>
      <c r="NAD32" s="62"/>
      <c r="NAE32" s="62"/>
      <c r="NAF32" s="62"/>
      <c r="NAG32" s="62"/>
      <c r="NAH32" s="62"/>
      <c r="NAI32" s="62"/>
      <c r="NAJ32" s="62"/>
      <c r="NAK32" s="62"/>
      <c r="NAL32" s="62"/>
      <c r="NAM32" s="62"/>
      <c r="NAN32" s="62"/>
      <c r="NAO32" s="62"/>
      <c r="NAP32" s="62"/>
      <c r="NAQ32" s="62"/>
      <c r="NAR32" s="62"/>
      <c r="NAS32" s="62"/>
      <c r="NAT32" s="62"/>
      <c r="NAU32" s="62"/>
      <c r="NAV32" s="62"/>
      <c r="NAW32" s="62"/>
      <c r="NAX32" s="62"/>
      <c r="NAY32" s="62"/>
      <c r="NAZ32" s="62"/>
      <c r="NBA32" s="62"/>
      <c r="NBB32" s="62"/>
      <c r="NBC32" s="62"/>
      <c r="NBD32" s="62"/>
      <c r="NBE32" s="62"/>
      <c r="NBF32" s="62"/>
      <c r="NBG32" s="62"/>
      <c r="NBH32" s="62"/>
      <c r="NBI32" s="62"/>
      <c r="NBJ32" s="62"/>
      <c r="NBK32" s="62"/>
      <c r="NBL32" s="62"/>
      <c r="NBM32" s="62"/>
      <c r="NBN32" s="62"/>
      <c r="NBO32" s="62"/>
      <c r="NBP32" s="62"/>
      <c r="NBQ32" s="62"/>
      <c r="NBR32" s="62"/>
      <c r="NBS32" s="62"/>
      <c r="NBT32" s="62"/>
      <c r="NBU32" s="62"/>
      <c r="NBV32" s="62"/>
      <c r="NBW32" s="62"/>
      <c r="NBX32" s="62"/>
      <c r="NBY32" s="62"/>
      <c r="NBZ32" s="62"/>
      <c r="NCA32" s="62"/>
      <c r="NCB32" s="62"/>
      <c r="NCC32" s="62"/>
      <c r="NCD32" s="62"/>
      <c r="NCE32" s="62"/>
      <c r="NCF32" s="62"/>
      <c r="NCG32" s="62"/>
      <c r="NCH32" s="62"/>
      <c r="NCI32" s="62"/>
      <c r="NCJ32" s="62"/>
      <c r="NCK32" s="62"/>
      <c r="NCL32" s="62"/>
      <c r="NCM32" s="62"/>
      <c r="NCN32" s="62"/>
      <c r="NCO32" s="62"/>
      <c r="NCP32" s="62"/>
      <c r="NCQ32" s="62"/>
      <c r="NCR32" s="62"/>
      <c r="NCS32" s="62"/>
      <c r="NCT32" s="62"/>
      <c r="NCU32" s="62"/>
      <c r="NCV32" s="62"/>
      <c r="NCW32" s="62"/>
      <c r="NCX32" s="62"/>
      <c r="NCY32" s="62"/>
      <c r="NCZ32" s="62"/>
      <c r="NDA32" s="62"/>
      <c r="NDB32" s="62"/>
      <c r="NDC32" s="62"/>
      <c r="NDD32" s="62"/>
      <c r="NDE32" s="62"/>
      <c r="NDF32" s="62"/>
      <c r="NDG32" s="62"/>
      <c r="NDH32" s="62"/>
      <c r="NDI32" s="62"/>
      <c r="NDJ32" s="62"/>
      <c r="NDK32" s="62"/>
      <c r="NDL32" s="62"/>
      <c r="NDM32" s="62"/>
      <c r="NDN32" s="62"/>
      <c r="NDO32" s="62"/>
      <c r="NDP32" s="62"/>
      <c r="NDQ32" s="62"/>
      <c r="NDR32" s="62"/>
      <c r="NDS32" s="62"/>
      <c r="NDT32" s="62"/>
      <c r="NDU32" s="62"/>
      <c r="NDV32" s="62"/>
      <c r="NDW32" s="62"/>
      <c r="NDX32" s="62"/>
      <c r="NDY32" s="62"/>
      <c r="NDZ32" s="62"/>
      <c r="NEA32" s="62"/>
      <c r="NEB32" s="62"/>
      <c r="NEC32" s="62"/>
      <c r="NED32" s="62"/>
      <c r="NEE32" s="62"/>
      <c r="NEF32" s="62"/>
      <c r="NEG32" s="62"/>
      <c r="NEH32" s="62"/>
      <c r="NEI32" s="62"/>
      <c r="NEJ32" s="62"/>
      <c r="NEK32" s="62"/>
      <c r="NEL32" s="62"/>
      <c r="NEM32" s="62"/>
      <c r="NEN32" s="62"/>
      <c r="NEO32" s="62"/>
      <c r="NEP32" s="62"/>
      <c r="NEQ32" s="62"/>
      <c r="NER32" s="62"/>
      <c r="NES32" s="62"/>
      <c r="NET32" s="62"/>
      <c r="NEU32" s="62"/>
      <c r="NEV32" s="62"/>
      <c r="NEW32" s="62"/>
      <c r="NEX32" s="62"/>
      <c r="NEY32" s="62"/>
      <c r="NEZ32" s="62"/>
      <c r="NFA32" s="62"/>
      <c r="NFB32" s="62"/>
      <c r="NFC32" s="62"/>
      <c r="NFD32" s="62"/>
      <c r="NFE32" s="62"/>
      <c r="NFF32" s="62"/>
      <c r="NFG32" s="62"/>
      <c r="NFH32" s="62"/>
      <c r="NFI32" s="62"/>
      <c r="NFJ32" s="62"/>
      <c r="NFK32" s="62"/>
      <c r="NFL32" s="62"/>
      <c r="NFM32" s="62"/>
      <c r="NFN32" s="62"/>
      <c r="NFO32" s="62"/>
      <c r="NFP32" s="62"/>
      <c r="NFQ32" s="62"/>
      <c r="NFR32" s="62"/>
      <c r="NFS32" s="62"/>
      <c r="NFT32" s="62"/>
      <c r="NFU32" s="62"/>
      <c r="NFV32" s="62"/>
      <c r="NFW32" s="62"/>
      <c r="NFX32" s="62"/>
      <c r="NFY32" s="62"/>
      <c r="NFZ32" s="62"/>
      <c r="NGA32" s="62"/>
      <c r="NGB32" s="62"/>
      <c r="NGC32" s="62"/>
      <c r="NGD32" s="62"/>
      <c r="NGE32" s="62"/>
      <c r="NGF32" s="62"/>
      <c r="NGG32" s="62"/>
      <c r="NGH32" s="62"/>
      <c r="NGI32" s="62"/>
      <c r="NGJ32" s="62"/>
      <c r="NGK32" s="62"/>
      <c r="NGL32" s="62"/>
      <c r="NGM32" s="62"/>
      <c r="NGN32" s="62"/>
      <c r="NGO32" s="62"/>
      <c r="NGP32" s="62"/>
      <c r="NGQ32" s="62"/>
      <c r="NGR32" s="62"/>
      <c r="NGS32" s="62"/>
      <c r="NGT32" s="62"/>
      <c r="NGU32" s="62"/>
      <c r="NGV32" s="62"/>
      <c r="NGW32" s="62"/>
      <c r="NGX32" s="62"/>
      <c r="NGY32" s="62"/>
      <c r="NGZ32" s="62"/>
      <c r="NHA32" s="62"/>
      <c r="NHB32" s="62"/>
      <c r="NHC32" s="62"/>
      <c r="NHD32" s="62"/>
      <c r="NHE32" s="62"/>
      <c r="NHF32" s="62"/>
      <c r="NHG32" s="62"/>
      <c r="NHH32" s="62"/>
      <c r="NHI32" s="62"/>
      <c r="NHJ32" s="62"/>
      <c r="NHK32" s="62"/>
      <c r="NHL32" s="62"/>
      <c r="NHM32" s="62"/>
      <c r="NHN32" s="62"/>
      <c r="NHO32" s="62"/>
      <c r="NHP32" s="62"/>
      <c r="NHQ32" s="62"/>
      <c r="NHR32" s="62"/>
      <c r="NHS32" s="62"/>
      <c r="NHT32" s="62"/>
      <c r="NHU32" s="62"/>
      <c r="NHV32" s="62"/>
      <c r="NHW32" s="62"/>
      <c r="NHX32" s="62"/>
      <c r="NHY32" s="62"/>
      <c r="NHZ32" s="62"/>
      <c r="NIA32" s="62"/>
      <c r="NIB32" s="62"/>
      <c r="NIC32" s="62"/>
      <c r="NID32" s="62"/>
      <c r="NIE32" s="62"/>
      <c r="NIF32" s="62"/>
      <c r="NIG32" s="62"/>
      <c r="NIH32" s="62"/>
      <c r="NII32" s="62"/>
      <c r="NIJ32" s="62"/>
      <c r="NIK32" s="62"/>
      <c r="NIL32" s="62"/>
      <c r="NIM32" s="62"/>
      <c r="NIN32" s="62"/>
      <c r="NIO32" s="62"/>
      <c r="NIP32" s="62"/>
      <c r="NIQ32" s="62"/>
      <c r="NIR32" s="62"/>
      <c r="NIS32" s="62"/>
      <c r="NIT32" s="62"/>
      <c r="NIU32" s="62"/>
      <c r="NIV32" s="62"/>
      <c r="NIW32" s="62"/>
      <c r="NIX32" s="62"/>
      <c r="NIY32" s="62"/>
      <c r="NIZ32" s="62"/>
      <c r="NJA32" s="62"/>
      <c r="NJB32" s="62"/>
      <c r="NJC32" s="62"/>
      <c r="NJD32" s="62"/>
      <c r="NJE32" s="62"/>
      <c r="NJF32" s="62"/>
      <c r="NJG32" s="62"/>
      <c r="NJH32" s="62"/>
      <c r="NJI32" s="62"/>
      <c r="NJJ32" s="62"/>
      <c r="NJK32" s="62"/>
      <c r="NJL32" s="62"/>
      <c r="NJM32" s="62"/>
      <c r="NJN32" s="62"/>
      <c r="NJO32" s="62"/>
      <c r="NJP32" s="62"/>
      <c r="NJQ32" s="62"/>
      <c r="NJR32" s="62"/>
      <c r="NJS32" s="62"/>
      <c r="NJT32" s="62"/>
      <c r="NJU32" s="62"/>
      <c r="NJV32" s="62"/>
      <c r="NJW32" s="62"/>
      <c r="NJX32" s="62"/>
      <c r="NJY32" s="62"/>
      <c r="NJZ32" s="62"/>
      <c r="NKA32" s="62"/>
      <c r="NKB32" s="62"/>
      <c r="NKC32" s="62"/>
      <c r="NKD32" s="62"/>
      <c r="NKE32" s="62"/>
      <c r="NKF32" s="62"/>
      <c r="NKG32" s="62"/>
      <c r="NKH32" s="62"/>
      <c r="NKI32" s="62"/>
      <c r="NKJ32" s="62"/>
      <c r="NKK32" s="62"/>
      <c r="NKL32" s="62"/>
      <c r="NKM32" s="62"/>
      <c r="NKN32" s="62"/>
      <c r="NKO32" s="62"/>
      <c r="NKP32" s="62"/>
      <c r="NKQ32" s="62"/>
      <c r="NKR32" s="62"/>
      <c r="NKS32" s="62"/>
      <c r="NKT32" s="62"/>
      <c r="NKU32" s="62"/>
      <c r="NKV32" s="62"/>
      <c r="NKW32" s="62"/>
      <c r="NKX32" s="62"/>
      <c r="NKY32" s="62"/>
      <c r="NKZ32" s="62"/>
      <c r="NLA32" s="62"/>
      <c r="NLB32" s="62"/>
      <c r="NLC32" s="62"/>
      <c r="NLD32" s="62"/>
      <c r="NLE32" s="62"/>
      <c r="NLF32" s="62"/>
      <c r="NLG32" s="62"/>
      <c r="NLH32" s="62"/>
      <c r="NLI32" s="62"/>
      <c r="NLJ32" s="62"/>
      <c r="NLK32" s="62"/>
      <c r="NLL32" s="62"/>
      <c r="NLM32" s="62"/>
      <c r="NLN32" s="62"/>
      <c r="NLO32" s="62"/>
      <c r="NLP32" s="62"/>
      <c r="NLQ32" s="62"/>
      <c r="NLR32" s="62"/>
      <c r="NLS32" s="62"/>
      <c r="NLT32" s="62"/>
      <c r="NLU32" s="62"/>
      <c r="NLV32" s="62"/>
      <c r="NLW32" s="62"/>
      <c r="NLX32" s="62"/>
      <c r="NLY32" s="62"/>
      <c r="NLZ32" s="62"/>
      <c r="NMA32" s="62"/>
      <c r="NMB32" s="62"/>
      <c r="NMC32" s="62"/>
      <c r="NMD32" s="62"/>
      <c r="NME32" s="62"/>
      <c r="NMF32" s="62"/>
      <c r="NMG32" s="62"/>
      <c r="NMH32" s="62"/>
      <c r="NMI32" s="62"/>
      <c r="NMJ32" s="62"/>
      <c r="NMK32" s="62"/>
      <c r="NML32" s="62"/>
      <c r="NMM32" s="62"/>
      <c r="NMN32" s="62"/>
      <c r="NMO32" s="62"/>
      <c r="NMP32" s="62"/>
      <c r="NMQ32" s="62"/>
      <c r="NMR32" s="62"/>
      <c r="NMS32" s="62"/>
      <c r="NMT32" s="62"/>
      <c r="NMU32" s="62"/>
      <c r="NMV32" s="62"/>
      <c r="NMW32" s="62"/>
      <c r="NMX32" s="62"/>
      <c r="NMY32" s="62"/>
      <c r="NMZ32" s="62"/>
      <c r="NNA32" s="62"/>
      <c r="NNB32" s="62"/>
      <c r="NNC32" s="62"/>
      <c r="NND32" s="62"/>
      <c r="NNE32" s="62"/>
      <c r="NNF32" s="62"/>
      <c r="NNG32" s="62"/>
      <c r="NNH32" s="62"/>
      <c r="NNI32" s="62"/>
      <c r="NNJ32" s="62"/>
      <c r="NNK32" s="62"/>
      <c r="NNL32" s="62"/>
      <c r="NNM32" s="62"/>
      <c r="NNN32" s="62"/>
      <c r="NNO32" s="62"/>
      <c r="NNP32" s="62"/>
      <c r="NNQ32" s="62"/>
      <c r="NNR32" s="62"/>
      <c r="NNS32" s="62"/>
      <c r="NNT32" s="62"/>
      <c r="NNU32" s="62"/>
      <c r="NNV32" s="62"/>
      <c r="NNW32" s="62"/>
      <c r="NNX32" s="62"/>
      <c r="NNY32" s="62"/>
      <c r="NNZ32" s="62"/>
      <c r="NOA32" s="62"/>
      <c r="NOB32" s="62"/>
      <c r="NOC32" s="62"/>
      <c r="NOD32" s="62"/>
      <c r="NOE32" s="62"/>
      <c r="NOF32" s="62"/>
      <c r="NOG32" s="62"/>
      <c r="NOH32" s="62"/>
      <c r="NOI32" s="62"/>
      <c r="NOJ32" s="62"/>
      <c r="NOK32" s="62"/>
      <c r="NOL32" s="62"/>
      <c r="NOM32" s="62"/>
      <c r="NON32" s="62"/>
      <c r="NOO32" s="62"/>
      <c r="NOP32" s="62"/>
      <c r="NOQ32" s="62"/>
      <c r="NOR32" s="62"/>
      <c r="NOS32" s="62"/>
      <c r="NOT32" s="62"/>
      <c r="NOU32" s="62"/>
      <c r="NOV32" s="62"/>
      <c r="NOW32" s="62"/>
      <c r="NOX32" s="62"/>
      <c r="NOY32" s="62"/>
      <c r="NOZ32" s="62"/>
      <c r="NPA32" s="62"/>
      <c r="NPB32" s="62"/>
      <c r="NPC32" s="62"/>
      <c r="NPD32" s="62"/>
      <c r="NPE32" s="62"/>
      <c r="NPF32" s="62"/>
      <c r="NPG32" s="62"/>
      <c r="NPH32" s="62"/>
      <c r="NPI32" s="62"/>
      <c r="NPJ32" s="62"/>
      <c r="NPK32" s="62"/>
      <c r="NPL32" s="62"/>
      <c r="NPM32" s="62"/>
      <c r="NPN32" s="62"/>
      <c r="NPO32" s="62"/>
      <c r="NPP32" s="62"/>
      <c r="NPQ32" s="62"/>
      <c r="NPR32" s="62"/>
      <c r="NPS32" s="62"/>
      <c r="NPT32" s="62"/>
      <c r="NPU32" s="62"/>
      <c r="NPV32" s="62"/>
      <c r="NPW32" s="62"/>
      <c r="NPX32" s="62"/>
      <c r="NPY32" s="62"/>
      <c r="NPZ32" s="62"/>
      <c r="NQA32" s="62"/>
      <c r="NQB32" s="62"/>
      <c r="NQC32" s="62"/>
      <c r="NQD32" s="62"/>
      <c r="NQE32" s="62"/>
      <c r="NQF32" s="62"/>
      <c r="NQG32" s="62"/>
      <c r="NQH32" s="62"/>
      <c r="NQI32" s="62"/>
      <c r="NQJ32" s="62"/>
      <c r="NQK32" s="62"/>
      <c r="NQL32" s="62"/>
      <c r="NQM32" s="62"/>
      <c r="NQN32" s="62"/>
      <c r="NQO32" s="62"/>
      <c r="NQP32" s="62"/>
      <c r="NQQ32" s="62"/>
      <c r="NQR32" s="62"/>
      <c r="NQS32" s="62"/>
      <c r="NQT32" s="62"/>
      <c r="NQU32" s="62"/>
      <c r="NQV32" s="62"/>
      <c r="NQW32" s="62"/>
      <c r="NQX32" s="62"/>
      <c r="NQY32" s="62"/>
      <c r="NQZ32" s="62"/>
      <c r="NRA32" s="62"/>
      <c r="NRB32" s="62"/>
      <c r="NRC32" s="62"/>
      <c r="NRD32" s="62"/>
      <c r="NRE32" s="62"/>
      <c r="NRF32" s="62"/>
      <c r="NRG32" s="62"/>
      <c r="NRH32" s="62"/>
      <c r="NRI32" s="62"/>
      <c r="NRJ32" s="62"/>
      <c r="NRK32" s="62"/>
      <c r="NRL32" s="62"/>
      <c r="NRM32" s="62"/>
      <c r="NRN32" s="62"/>
      <c r="NRO32" s="62"/>
      <c r="NRP32" s="62"/>
      <c r="NRQ32" s="62"/>
      <c r="NRR32" s="62"/>
      <c r="NRS32" s="62"/>
      <c r="NRT32" s="62"/>
      <c r="NRU32" s="62"/>
      <c r="NRV32" s="62"/>
      <c r="NRW32" s="62"/>
      <c r="NRX32" s="62"/>
      <c r="NRY32" s="62"/>
      <c r="NRZ32" s="62"/>
      <c r="NSA32" s="62"/>
      <c r="NSB32" s="62"/>
      <c r="NSC32" s="62"/>
      <c r="NSD32" s="62"/>
      <c r="NSE32" s="62"/>
      <c r="NSF32" s="62"/>
      <c r="NSG32" s="62"/>
      <c r="NSH32" s="62"/>
      <c r="NSI32" s="62"/>
      <c r="NSJ32" s="62"/>
      <c r="NSK32" s="62"/>
      <c r="NSL32" s="62"/>
      <c r="NSM32" s="62"/>
      <c r="NSN32" s="62"/>
      <c r="NSO32" s="62"/>
      <c r="NSP32" s="62"/>
      <c r="NSQ32" s="62"/>
      <c r="NSR32" s="62"/>
      <c r="NSS32" s="62"/>
      <c r="NST32" s="62"/>
      <c r="NSU32" s="62"/>
      <c r="NSV32" s="62"/>
      <c r="NSW32" s="62"/>
      <c r="NSX32" s="62"/>
      <c r="NSY32" s="62"/>
      <c r="NSZ32" s="62"/>
      <c r="NTA32" s="62"/>
      <c r="NTB32" s="62"/>
      <c r="NTC32" s="62"/>
      <c r="NTD32" s="62"/>
      <c r="NTE32" s="62"/>
      <c r="NTF32" s="62"/>
      <c r="NTG32" s="62"/>
      <c r="NTH32" s="62"/>
      <c r="NTI32" s="62"/>
      <c r="NTJ32" s="62"/>
      <c r="NTK32" s="62"/>
      <c r="NTL32" s="62"/>
      <c r="NTM32" s="62"/>
      <c r="NTN32" s="62"/>
      <c r="NTO32" s="62"/>
      <c r="NTP32" s="62"/>
      <c r="NTQ32" s="62"/>
      <c r="NTR32" s="62"/>
      <c r="NTS32" s="62"/>
      <c r="NTT32" s="62"/>
      <c r="NTU32" s="62"/>
      <c r="NTV32" s="62"/>
      <c r="NTW32" s="62"/>
      <c r="NTX32" s="62"/>
      <c r="NTY32" s="62"/>
      <c r="NTZ32" s="62"/>
      <c r="NUA32" s="62"/>
      <c r="NUB32" s="62"/>
      <c r="NUC32" s="62"/>
      <c r="NUD32" s="62"/>
      <c r="NUE32" s="62"/>
      <c r="NUF32" s="62"/>
      <c r="NUG32" s="62"/>
      <c r="NUH32" s="62"/>
      <c r="NUI32" s="62"/>
      <c r="NUJ32" s="62"/>
      <c r="NUK32" s="62"/>
      <c r="NUL32" s="62"/>
      <c r="NUM32" s="62"/>
      <c r="NUN32" s="62"/>
      <c r="NUO32" s="62"/>
      <c r="NUP32" s="62"/>
      <c r="NUQ32" s="62"/>
      <c r="NUR32" s="62"/>
      <c r="NUS32" s="62"/>
      <c r="NUT32" s="62"/>
      <c r="NUU32" s="62"/>
      <c r="NUV32" s="62"/>
      <c r="NUW32" s="62"/>
      <c r="NUX32" s="62"/>
      <c r="NUY32" s="62"/>
      <c r="NUZ32" s="62"/>
      <c r="NVA32" s="62"/>
      <c r="NVB32" s="62"/>
      <c r="NVC32" s="62"/>
      <c r="NVD32" s="62"/>
      <c r="NVE32" s="62"/>
      <c r="NVF32" s="62"/>
      <c r="NVG32" s="62"/>
      <c r="NVH32" s="62"/>
      <c r="NVI32" s="62"/>
      <c r="NVJ32" s="62"/>
      <c r="NVK32" s="62"/>
      <c r="NVL32" s="62"/>
      <c r="NVM32" s="62"/>
      <c r="NVN32" s="62"/>
      <c r="NVO32" s="62"/>
      <c r="NVP32" s="62"/>
      <c r="NVQ32" s="62"/>
      <c r="NVR32" s="62"/>
      <c r="NVS32" s="62"/>
      <c r="NVT32" s="62"/>
      <c r="NVU32" s="62"/>
      <c r="NVV32" s="62"/>
      <c r="NVW32" s="62"/>
      <c r="NVX32" s="62"/>
      <c r="NVY32" s="62"/>
      <c r="NVZ32" s="62"/>
      <c r="NWA32" s="62"/>
      <c r="NWB32" s="62"/>
      <c r="NWC32" s="62"/>
      <c r="NWD32" s="62"/>
      <c r="NWE32" s="62"/>
      <c r="NWF32" s="62"/>
      <c r="NWG32" s="62"/>
      <c r="NWH32" s="62"/>
      <c r="NWI32" s="62"/>
      <c r="NWJ32" s="62"/>
      <c r="NWK32" s="62"/>
      <c r="NWL32" s="62"/>
      <c r="NWM32" s="62"/>
      <c r="NWN32" s="62"/>
      <c r="NWO32" s="62"/>
      <c r="NWP32" s="62"/>
      <c r="NWQ32" s="62"/>
      <c r="NWR32" s="62"/>
      <c r="NWS32" s="62"/>
      <c r="NWT32" s="62"/>
      <c r="NWU32" s="62"/>
      <c r="NWV32" s="62"/>
      <c r="NWW32" s="62"/>
      <c r="NWX32" s="62"/>
      <c r="NWY32" s="62"/>
      <c r="NWZ32" s="62"/>
      <c r="NXA32" s="62"/>
      <c r="NXB32" s="62"/>
      <c r="NXC32" s="62"/>
      <c r="NXD32" s="62"/>
      <c r="NXE32" s="62"/>
      <c r="NXF32" s="62"/>
      <c r="NXG32" s="62"/>
      <c r="NXH32" s="62"/>
      <c r="NXI32" s="62"/>
      <c r="NXJ32" s="62"/>
      <c r="NXK32" s="62"/>
      <c r="NXL32" s="62"/>
      <c r="NXM32" s="62"/>
      <c r="NXN32" s="62"/>
      <c r="NXO32" s="62"/>
      <c r="NXP32" s="62"/>
      <c r="NXQ32" s="62"/>
      <c r="NXR32" s="62"/>
      <c r="NXS32" s="62"/>
      <c r="NXT32" s="62"/>
      <c r="NXU32" s="62"/>
      <c r="NXV32" s="62"/>
      <c r="NXW32" s="62"/>
      <c r="NXX32" s="62"/>
      <c r="NXY32" s="62"/>
      <c r="NXZ32" s="62"/>
      <c r="NYA32" s="62"/>
      <c r="NYB32" s="62"/>
      <c r="NYC32" s="62"/>
      <c r="NYD32" s="62"/>
      <c r="NYE32" s="62"/>
      <c r="NYF32" s="62"/>
      <c r="NYG32" s="62"/>
      <c r="NYH32" s="62"/>
      <c r="NYI32" s="62"/>
      <c r="NYJ32" s="62"/>
      <c r="NYK32" s="62"/>
      <c r="NYL32" s="62"/>
      <c r="NYM32" s="62"/>
      <c r="NYN32" s="62"/>
      <c r="NYO32" s="62"/>
      <c r="NYP32" s="62"/>
      <c r="NYQ32" s="62"/>
      <c r="NYR32" s="62"/>
      <c r="NYS32" s="62"/>
      <c r="NYT32" s="62"/>
      <c r="NYU32" s="62"/>
      <c r="NYV32" s="62"/>
      <c r="NYW32" s="62"/>
      <c r="NYX32" s="62"/>
      <c r="NYY32" s="62"/>
      <c r="NYZ32" s="62"/>
      <c r="NZA32" s="62"/>
      <c r="NZB32" s="62"/>
      <c r="NZC32" s="62"/>
      <c r="NZD32" s="62"/>
      <c r="NZE32" s="62"/>
      <c r="NZF32" s="62"/>
      <c r="NZG32" s="62"/>
      <c r="NZH32" s="62"/>
      <c r="NZI32" s="62"/>
      <c r="NZJ32" s="62"/>
      <c r="NZK32" s="62"/>
      <c r="NZL32" s="62"/>
      <c r="NZM32" s="62"/>
      <c r="NZN32" s="62"/>
      <c r="NZO32" s="62"/>
      <c r="NZP32" s="62"/>
      <c r="NZQ32" s="62"/>
      <c r="NZR32" s="62"/>
      <c r="NZS32" s="62"/>
      <c r="NZT32" s="62"/>
      <c r="NZU32" s="62"/>
      <c r="NZV32" s="62"/>
      <c r="NZW32" s="62"/>
      <c r="NZX32" s="62"/>
      <c r="NZY32" s="62"/>
      <c r="NZZ32" s="62"/>
      <c r="OAA32" s="62"/>
      <c r="OAB32" s="62"/>
      <c r="OAC32" s="62"/>
      <c r="OAD32" s="62"/>
      <c r="OAE32" s="62"/>
      <c r="OAF32" s="62"/>
      <c r="OAG32" s="62"/>
      <c r="OAH32" s="62"/>
      <c r="OAI32" s="62"/>
      <c r="OAJ32" s="62"/>
      <c r="OAK32" s="62"/>
      <c r="OAL32" s="62"/>
      <c r="OAM32" s="62"/>
      <c r="OAN32" s="62"/>
      <c r="OAO32" s="62"/>
      <c r="OAP32" s="62"/>
      <c r="OAQ32" s="62"/>
      <c r="OAR32" s="62"/>
      <c r="OAS32" s="62"/>
      <c r="OAT32" s="62"/>
      <c r="OAU32" s="62"/>
      <c r="OAV32" s="62"/>
      <c r="OAW32" s="62"/>
      <c r="OAX32" s="62"/>
      <c r="OAY32" s="62"/>
      <c r="OAZ32" s="62"/>
      <c r="OBA32" s="62"/>
      <c r="OBB32" s="62"/>
      <c r="OBC32" s="62"/>
      <c r="OBD32" s="62"/>
      <c r="OBE32" s="62"/>
      <c r="OBF32" s="62"/>
      <c r="OBG32" s="62"/>
      <c r="OBH32" s="62"/>
      <c r="OBI32" s="62"/>
      <c r="OBJ32" s="62"/>
      <c r="OBK32" s="62"/>
      <c r="OBL32" s="62"/>
      <c r="OBM32" s="62"/>
      <c r="OBN32" s="62"/>
      <c r="OBO32" s="62"/>
      <c r="OBP32" s="62"/>
      <c r="OBQ32" s="62"/>
      <c r="OBR32" s="62"/>
      <c r="OBS32" s="62"/>
      <c r="OBT32" s="62"/>
      <c r="OBU32" s="62"/>
      <c r="OBV32" s="62"/>
      <c r="OBW32" s="62"/>
      <c r="OBX32" s="62"/>
      <c r="OBY32" s="62"/>
      <c r="OBZ32" s="62"/>
      <c r="OCA32" s="62"/>
      <c r="OCB32" s="62"/>
      <c r="OCC32" s="62"/>
      <c r="OCD32" s="62"/>
      <c r="OCE32" s="62"/>
      <c r="OCF32" s="62"/>
      <c r="OCG32" s="62"/>
      <c r="OCH32" s="62"/>
      <c r="OCI32" s="62"/>
      <c r="OCJ32" s="62"/>
      <c r="OCK32" s="62"/>
      <c r="OCL32" s="62"/>
      <c r="OCM32" s="62"/>
      <c r="OCN32" s="62"/>
      <c r="OCO32" s="62"/>
      <c r="OCP32" s="62"/>
      <c r="OCQ32" s="62"/>
      <c r="OCR32" s="62"/>
      <c r="OCS32" s="62"/>
      <c r="OCT32" s="62"/>
      <c r="OCU32" s="62"/>
      <c r="OCV32" s="62"/>
      <c r="OCW32" s="62"/>
      <c r="OCX32" s="62"/>
      <c r="OCY32" s="62"/>
      <c r="OCZ32" s="62"/>
      <c r="ODA32" s="62"/>
      <c r="ODB32" s="62"/>
      <c r="ODC32" s="62"/>
      <c r="ODD32" s="62"/>
      <c r="ODE32" s="62"/>
      <c r="ODF32" s="62"/>
      <c r="ODG32" s="62"/>
      <c r="ODH32" s="62"/>
      <c r="ODI32" s="62"/>
      <c r="ODJ32" s="62"/>
      <c r="ODK32" s="62"/>
      <c r="ODL32" s="62"/>
      <c r="ODM32" s="62"/>
      <c r="ODN32" s="62"/>
      <c r="ODO32" s="62"/>
      <c r="ODP32" s="62"/>
      <c r="ODQ32" s="62"/>
      <c r="ODR32" s="62"/>
      <c r="ODS32" s="62"/>
      <c r="ODT32" s="62"/>
      <c r="ODU32" s="62"/>
      <c r="ODV32" s="62"/>
      <c r="ODW32" s="62"/>
      <c r="ODX32" s="62"/>
      <c r="ODY32" s="62"/>
      <c r="ODZ32" s="62"/>
      <c r="OEA32" s="62"/>
      <c r="OEB32" s="62"/>
      <c r="OEC32" s="62"/>
      <c r="OED32" s="62"/>
      <c r="OEE32" s="62"/>
      <c r="OEF32" s="62"/>
      <c r="OEG32" s="62"/>
      <c r="OEH32" s="62"/>
      <c r="OEI32" s="62"/>
      <c r="OEJ32" s="62"/>
      <c r="OEK32" s="62"/>
      <c r="OEL32" s="62"/>
      <c r="OEM32" s="62"/>
      <c r="OEN32" s="62"/>
      <c r="OEO32" s="62"/>
      <c r="OEP32" s="62"/>
      <c r="OEQ32" s="62"/>
      <c r="OER32" s="62"/>
      <c r="OES32" s="62"/>
      <c r="OET32" s="62"/>
      <c r="OEU32" s="62"/>
      <c r="OEV32" s="62"/>
      <c r="OEW32" s="62"/>
      <c r="OEX32" s="62"/>
      <c r="OEY32" s="62"/>
      <c r="OEZ32" s="62"/>
      <c r="OFA32" s="62"/>
      <c r="OFB32" s="62"/>
      <c r="OFC32" s="62"/>
      <c r="OFD32" s="62"/>
      <c r="OFE32" s="62"/>
      <c r="OFF32" s="62"/>
      <c r="OFG32" s="62"/>
      <c r="OFH32" s="62"/>
      <c r="OFI32" s="62"/>
      <c r="OFJ32" s="62"/>
      <c r="OFK32" s="62"/>
      <c r="OFL32" s="62"/>
      <c r="OFM32" s="62"/>
      <c r="OFN32" s="62"/>
      <c r="OFO32" s="62"/>
      <c r="OFP32" s="62"/>
      <c r="OFQ32" s="62"/>
      <c r="OFR32" s="62"/>
      <c r="OFS32" s="62"/>
      <c r="OFT32" s="62"/>
      <c r="OFU32" s="62"/>
      <c r="OFV32" s="62"/>
      <c r="OFW32" s="62"/>
      <c r="OFX32" s="62"/>
      <c r="OFY32" s="62"/>
      <c r="OFZ32" s="62"/>
      <c r="OGA32" s="62"/>
      <c r="OGB32" s="62"/>
      <c r="OGC32" s="62"/>
      <c r="OGD32" s="62"/>
      <c r="OGE32" s="62"/>
      <c r="OGF32" s="62"/>
      <c r="OGG32" s="62"/>
      <c r="OGH32" s="62"/>
      <c r="OGI32" s="62"/>
      <c r="OGJ32" s="62"/>
      <c r="OGK32" s="62"/>
      <c r="OGL32" s="62"/>
      <c r="OGM32" s="62"/>
      <c r="OGN32" s="62"/>
      <c r="OGO32" s="62"/>
      <c r="OGP32" s="62"/>
      <c r="OGQ32" s="62"/>
      <c r="OGR32" s="62"/>
      <c r="OGS32" s="62"/>
      <c r="OGT32" s="62"/>
      <c r="OGU32" s="62"/>
      <c r="OGV32" s="62"/>
      <c r="OGW32" s="62"/>
      <c r="OGX32" s="62"/>
      <c r="OGY32" s="62"/>
      <c r="OGZ32" s="62"/>
      <c r="OHA32" s="62"/>
      <c r="OHB32" s="62"/>
      <c r="OHC32" s="62"/>
      <c r="OHD32" s="62"/>
      <c r="OHE32" s="62"/>
      <c r="OHF32" s="62"/>
      <c r="OHG32" s="62"/>
      <c r="OHH32" s="62"/>
      <c r="OHI32" s="62"/>
      <c r="OHJ32" s="62"/>
      <c r="OHK32" s="62"/>
      <c r="OHL32" s="62"/>
      <c r="OHM32" s="62"/>
      <c r="OHN32" s="62"/>
      <c r="OHO32" s="62"/>
      <c r="OHP32" s="62"/>
      <c r="OHQ32" s="62"/>
      <c r="OHR32" s="62"/>
      <c r="OHS32" s="62"/>
      <c r="OHT32" s="62"/>
      <c r="OHU32" s="62"/>
      <c r="OHV32" s="62"/>
      <c r="OHW32" s="62"/>
      <c r="OHX32" s="62"/>
      <c r="OHY32" s="62"/>
      <c r="OHZ32" s="62"/>
      <c r="OIA32" s="62"/>
      <c r="OIB32" s="62"/>
      <c r="OIC32" s="62"/>
      <c r="OID32" s="62"/>
      <c r="OIE32" s="62"/>
      <c r="OIF32" s="62"/>
      <c r="OIG32" s="62"/>
      <c r="OIH32" s="62"/>
      <c r="OII32" s="62"/>
      <c r="OIJ32" s="62"/>
      <c r="OIK32" s="62"/>
      <c r="OIL32" s="62"/>
      <c r="OIM32" s="62"/>
      <c r="OIN32" s="62"/>
      <c r="OIO32" s="62"/>
      <c r="OIP32" s="62"/>
      <c r="OIQ32" s="62"/>
      <c r="OIR32" s="62"/>
      <c r="OIS32" s="62"/>
      <c r="OIT32" s="62"/>
      <c r="OIU32" s="62"/>
      <c r="OIV32" s="62"/>
      <c r="OIW32" s="62"/>
      <c r="OIX32" s="62"/>
      <c r="OIY32" s="62"/>
      <c r="OIZ32" s="62"/>
      <c r="OJA32" s="62"/>
      <c r="OJB32" s="62"/>
      <c r="OJC32" s="62"/>
      <c r="OJD32" s="62"/>
      <c r="OJE32" s="62"/>
      <c r="OJF32" s="62"/>
      <c r="OJG32" s="62"/>
      <c r="OJH32" s="62"/>
      <c r="OJI32" s="62"/>
      <c r="OJJ32" s="62"/>
      <c r="OJK32" s="62"/>
      <c r="OJL32" s="62"/>
      <c r="OJM32" s="62"/>
      <c r="OJN32" s="62"/>
      <c r="OJO32" s="62"/>
      <c r="OJP32" s="62"/>
      <c r="OJQ32" s="62"/>
      <c r="OJR32" s="62"/>
      <c r="OJS32" s="62"/>
      <c r="OJT32" s="62"/>
      <c r="OJU32" s="62"/>
      <c r="OJV32" s="62"/>
      <c r="OJW32" s="62"/>
      <c r="OJX32" s="62"/>
      <c r="OJY32" s="62"/>
      <c r="OJZ32" s="62"/>
      <c r="OKA32" s="62"/>
      <c r="OKB32" s="62"/>
      <c r="OKC32" s="62"/>
      <c r="OKD32" s="62"/>
      <c r="OKE32" s="62"/>
      <c r="OKF32" s="62"/>
      <c r="OKG32" s="62"/>
      <c r="OKH32" s="62"/>
      <c r="OKI32" s="62"/>
      <c r="OKJ32" s="62"/>
      <c r="OKK32" s="62"/>
      <c r="OKL32" s="62"/>
      <c r="OKM32" s="62"/>
      <c r="OKN32" s="62"/>
      <c r="OKO32" s="62"/>
      <c r="OKP32" s="62"/>
      <c r="OKQ32" s="62"/>
      <c r="OKR32" s="62"/>
      <c r="OKS32" s="62"/>
      <c r="OKT32" s="62"/>
      <c r="OKU32" s="62"/>
      <c r="OKV32" s="62"/>
      <c r="OKW32" s="62"/>
      <c r="OKX32" s="62"/>
      <c r="OKY32" s="62"/>
      <c r="OKZ32" s="62"/>
      <c r="OLA32" s="62"/>
      <c r="OLB32" s="62"/>
      <c r="OLC32" s="62"/>
      <c r="OLD32" s="62"/>
      <c r="OLE32" s="62"/>
      <c r="OLF32" s="62"/>
      <c r="OLG32" s="62"/>
      <c r="OLH32" s="62"/>
      <c r="OLI32" s="62"/>
      <c r="OLJ32" s="62"/>
      <c r="OLK32" s="62"/>
      <c r="OLL32" s="62"/>
      <c r="OLM32" s="62"/>
      <c r="OLN32" s="62"/>
      <c r="OLO32" s="62"/>
      <c r="OLP32" s="62"/>
      <c r="OLQ32" s="62"/>
      <c r="OLR32" s="62"/>
      <c r="OLS32" s="62"/>
      <c r="OLT32" s="62"/>
      <c r="OLU32" s="62"/>
      <c r="OLV32" s="62"/>
      <c r="OLW32" s="62"/>
      <c r="OLX32" s="62"/>
      <c r="OLY32" s="62"/>
      <c r="OLZ32" s="62"/>
      <c r="OMA32" s="62"/>
      <c r="OMB32" s="62"/>
      <c r="OMC32" s="62"/>
      <c r="OMD32" s="62"/>
      <c r="OME32" s="62"/>
      <c r="OMF32" s="62"/>
      <c r="OMG32" s="62"/>
      <c r="OMH32" s="62"/>
      <c r="OMI32" s="62"/>
      <c r="OMJ32" s="62"/>
      <c r="OMK32" s="62"/>
      <c r="OML32" s="62"/>
      <c r="OMM32" s="62"/>
      <c r="OMN32" s="62"/>
      <c r="OMO32" s="62"/>
      <c r="OMP32" s="62"/>
      <c r="OMQ32" s="62"/>
      <c r="OMR32" s="62"/>
      <c r="OMS32" s="62"/>
      <c r="OMT32" s="62"/>
      <c r="OMU32" s="62"/>
      <c r="OMV32" s="62"/>
      <c r="OMW32" s="62"/>
      <c r="OMX32" s="62"/>
      <c r="OMY32" s="62"/>
      <c r="OMZ32" s="62"/>
      <c r="ONA32" s="62"/>
      <c r="ONB32" s="62"/>
      <c r="ONC32" s="62"/>
      <c r="OND32" s="62"/>
      <c r="ONE32" s="62"/>
      <c r="ONF32" s="62"/>
      <c r="ONG32" s="62"/>
      <c r="ONH32" s="62"/>
      <c r="ONI32" s="62"/>
      <c r="ONJ32" s="62"/>
      <c r="ONK32" s="62"/>
      <c r="ONL32" s="62"/>
      <c r="ONM32" s="62"/>
      <c r="ONN32" s="62"/>
      <c r="ONO32" s="62"/>
      <c r="ONP32" s="62"/>
      <c r="ONQ32" s="62"/>
      <c r="ONR32" s="62"/>
      <c r="ONS32" s="62"/>
      <c r="ONT32" s="62"/>
      <c r="ONU32" s="62"/>
      <c r="ONV32" s="62"/>
      <c r="ONW32" s="62"/>
      <c r="ONX32" s="62"/>
      <c r="ONY32" s="62"/>
      <c r="ONZ32" s="62"/>
      <c r="OOA32" s="62"/>
      <c r="OOB32" s="62"/>
      <c r="OOC32" s="62"/>
      <c r="OOD32" s="62"/>
      <c r="OOE32" s="62"/>
      <c r="OOF32" s="62"/>
      <c r="OOG32" s="62"/>
      <c r="OOH32" s="62"/>
      <c r="OOI32" s="62"/>
      <c r="OOJ32" s="62"/>
      <c r="OOK32" s="62"/>
      <c r="OOL32" s="62"/>
      <c r="OOM32" s="62"/>
      <c r="OON32" s="62"/>
      <c r="OOO32" s="62"/>
      <c r="OOP32" s="62"/>
      <c r="OOQ32" s="62"/>
      <c r="OOR32" s="62"/>
      <c r="OOS32" s="62"/>
      <c r="OOT32" s="62"/>
      <c r="OOU32" s="62"/>
      <c r="OOV32" s="62"/>
      <c r="OOW32" s="62"/>
      <c r="OOX32" s="62"/>
      <c r="OOY32" s="62"/>
      <c r="OOZ32" s="62"/>
      <c r="OPA32" s="62"/>
      <c r="OPB32" s="62"/>
      <c r="OPC32" s="62"/>
      <c r="OPD32" s="62"/>
      <c r="OPE32" s="62"/>
      <c r="OPF32" s="62"/>
      <c r="OPG32" s="62"/>
      <c r="OPH32" s="62"/>
      <c r="OPI32" s="62"/>
      <c r="OPJ32" s="62"/>
      <c r="OPK32" s="62"/>
      <c r="OPL32" s="62"/>
      <c r="OPM32" s="62"/>
      <c r="OPN32" s="62"/>
      <c r="OPO32" s="62"/>
      <c r="OPP32" s="62"/>
      <c r="OPQ32" s="62"/>
      <c r="OPR32" s="62"/>
      <c r="OPS32" s="62"/>
      <c r="OPT32" s="62"/>
      <c r="OPU32" s="62"/>
      <c r="OPV32" s="62"/>
      <c r="OPW32" s="62"/>
      <c r="OPX32" s="62"/>
      <c r="OPY32" s="62"/>
      <c r="OPZ32" s="62"/>
      <c r="OQA32" s="62"/>
      <c r="OQB32" s="62"/>
      <c r="OQC32" s="62"/>
      <c r="OQD32" s="62"/>
      <c r="OQE32" s="62"/>
      <c r="OQF32" s="62"/>
      <c r="OQG32" s="62"/>
      <c r="OQH32" s="62"/>
      <c r="OQI32" s="62"/>
      <c r="OQJ32" s="62"/>
      <c r="OQK32" s="62"/>
      <c r="OQL32" s="62"/>
      <c r="OQM32" s="62"/>
      <c r="OQN32" s="62"/>
      <c r="OQO32" s="62"/>
      <c r="OQP32" s="62"/>
      <c r="OQQ32" s="62"/>
      <c r="OQR32" s="62"/>
      <c r="OQS32" s="62"/>
      <c r="OQT32" s="62"/>
      <c r="OQU32" s="62"/>
      <c r="OQV32" s="62"/>
      <c r="OQW32" s="62"/>
      <c r="OQX32" s="62"/>
      <c r="OQY32" s="62"/>
      <c r="OQZ32" s="62"/>
      <c r="ORA32" s="62"/>
      <c r="ORB32" s="62"/>
      <c r="ORC32" s="62"/>
      <c r="ORD32" s="62"/>
      <c r="ORE32" s="62"/>
      <c r="ORF32" s="62"/>
      <c r="ORG32" s="62"/>
      <c r="ORH32" s="62"/>
      <c r="ORI32" s="62"/>
      <c r="ORJ32" s="62"/>
      <c r="ORK32" s="62"/>
      <c r="ORL32" s="62"/>
      <c r="ORM32" s="62"/>
      <c r="ORN32" s="62"/>
      <c r="ORO32" s="62"/>
      <c r="ORP32" s="62"/>
      <c r="ORQ32" s="62"/>
      <c r="ORR32" s="62"/>
      <c r="ORS32" s="62"/>
      <c r="ORT32" s="62"/>
      <c r="ORU32" s="62"/>
      <c r="ORV32" s="62"/>
      <c r="ORW32" s="62"/>
      <c r="ORX32" s="62"/>
      <c r="ORY32" s="62"/>
      <c r="ORZ32" s="62"/>
      <c r="OSA32" s="62"/>
      <c r="OSB32" s="62"/>
      <c r="OSC32" s="62"/>
      <c r="OSD32" s="62"/>
      <c r="OSE32" s="62"/>
      <c r="OSF32" s="62"/>
      <c r="OSG32" s="62"/>
      <c r="OSH32" s="62"/>
      <c r="OSI32" s="62"/>
      <c r="OSJ32" s="62"/>
      <c r="OSK32" s="62"/>
      <c r="OSL32" s="62"/>
      <c r="OSM32" s="62"/>
      <c r="OSN32" s="62"/>
      <c r="OSO32" s="62"/>
      <c r="OSP32" s="62"/>
      <c r="OSQ32" s="62"/>
      <c r="OSR32" s="62"/>
      <c r="OSS32" s="62"/>
      <c r="OST32" s="62"/>
      <c r="OSU32" s="62"/>
      <c r="OSV32" s="62"/>
      <c r="OSW32" s="62"/>
      <c r="OSX32" s="62"/>
      <c r="OSY32" s="62"/>
      <c r="OSZ32" s="62"/>
      <c r="OTA32" s="62"/>
      <c r="OTB32" s="62"/>
      <c r="OTC32" s="62"/>
      <c r="OTD32" s="62"/>
      <c r="OTE32" s="62"/>
      <c r="OTF32" s="62"/>
      <c r="OTG32" s="62"/>
      <c r="OTH32" s="62"/>
      <c r="OTI32" s="62"/>
      <c r="OTJ32" s="62"/>
      <c r="OTK32" s="62"/>
      <c r="OTL32" s="62"/>
      <c r="OTM32" s="62"/>
      <c r="OTN32" s="62"/>
      <c r="OTO32" s="62"/>
      <c r="OTP32" s="62"/>
      <c r="OTQ32" s="62"/>
      <c r="OTR32" s="62"/>
      <c r="OTS32" s="62"/>
      <c r="OTT32" s="62"/>
      <c r="OTU32" s="62"/>
      <c r="OTV32" s="62"/>
      <c r="OTW32" s="62"/>
      <c r="OTX32" s="62"/>
      <c r="OTY32" s="62"/>
      <c r="OTZ32" s="62"/>
      <c r="OUA32" s="62"/>
      <c r="OUB32" s="62"/>
      <c r="OUC32" s="62"/>
      <c r="OUD32" s="62"/>
      <c r="OUE32" s="62"/>
      <c r="OUF32" s="62"/>
      <c r="OUG32" s="62"/>
      <c r="OUH32" s="62"/>
      <c r="OUI32" s="62"/>
      <c r="OUJ32" s="62"/>
      <c r="OUK32" s="62"/>
      <c r="OUL32" s="62"/>
      <c r="OUM32" s="62"/>
      <c r="OUN32" s="62"/>
      <c r="OUO32" s="62"/>
      <c r="OUP32" s="62"/>
      <c r="OUQ32" s="62"/>
      <c r="OUR32" s="62"/>
      <c r="OUS32" s="62"/>
      <c r="OUT32" s="62"/>
      <c r="OUU32" s="62"/>
      <c r="OUV32" s="62"/>
      <c r="OUW32" s="62"/>
      <c r="OUX32" s="62"/>
      <c r="OUY32" s="62"/>
      <c r="OUZ32" s="62"/>
      <c r="OVA32" s="62"/>
      <c r="OVB32" s="62"/>
      <c r="OVC32" s="62"/>
      <c r="OVD32" s="62"/>
      <c r="OVE32" s="62"/>
      <c r="OVF32" s="62"/>
      <c r="OVG32" s="62"/>
      <c r="OVH32" s="62"/>
      <c r="OVI32" s="62"/>
      <c r="OVJ32" s="62"/>
      <c r="OVK32" s="62"/>
      <c r="OVL32" s="62"/>
      <c r="OVM32" s="62"/>
      <c r="OVN32" s="62"/>
      <c r="OVO32" s="62"/>
      <c r="OVP32" s="62"/>
      <c r="OVQ32" s="62"/>
      <c r="OVR32" s="62"/>
      <c r="OVS32" s="62"/>
      <c r="OVT32" s="62"/>
      <c r="OVU32" s="62"/>
      <c r="OVV32" s="62"/>
      <c r="OVW32" s="62"/>
      <c r="OVX32" s="62"/>
      <c r="OVY32" s="62"/>
      <c r="OVZ32" s="62"/>
      <c r="OWA32" s="62"/>
      <c r="OWB32" s="62"/>
      <c r="OWC32" s="62"/>
      <c r="OWD32" s="62"/>
      <c r="OWE32" s="62"/>
      <c r="OWF32" s="62"/>
      <c r="OWG32" s="62"/>
      <c r="OWH32" s="62"/>
      <c r="OWI32" s="62"/>
      <c r="OWJ32" s="62"/>
      <c r="OWK32" s="62"/>
      <c r="OWL32" s="62"/>
      <c r="OWM32" s="62"/>
      <c r="OWN32" s="62"/>
      <c r="OWO32" s="62"/>
      <c r="OWP32" s="62"/>
      <c r="OWQ32" s="62"/>
      <c r="OWR32" s="62"/>
      <c r="OWS32" s="62"/>
      <c r="OWT32" s="62"/>
      <c r="OWU32" s="62"/>
      <c r="OWV32" s="62"/>
      <c r="OWW32" s="62"/>
      <c r="OWX32" s="62"/>
      <c r="OWY32" s="62"/>
      <c r="OWZ32" s="62"/>
      <c r="OXA32" s="62"/>
      <c r="OXB32" s="62"/>
      <c r="OXC32" s="62"/>
      <c r="OXD32" s="62"/>
      <c r="OXE32" s="62"/>
      <c r="OXF32" s="62"/>
      <c r="OXG32" s="62"/>
      <c r="OXH32" s="62"/>
      <c r="OXI32" s="62"/>
      <c r="OXJ32" s="62"/>
      <c r="OXK32" s="62"/>
      <c r="OXL32" s="62"/>
      <c r="OXM32" s="62"/>
      <c r="OXN32" s="62"/>
      <c r="OXO32" s="62"/>
      <c r="OXP32" s="62"/>
      <c r="OXQ32" s="62"/>
      <c r="OXR32" s="62"/>
      <c r="OXS32" s="62"/>
      <c r="OXT32" s="62"/>
      <c r="OXU32" s="62"/>
      <c r="OXV32" s="62"/>
      <c r="OXW32" s="62"/>
      <c r="OXX32" s="62"/>
      <c r="OXY32" s="62"/>
      <c r="OXZ32" s="62"/>
      <c r="OYA32" s="62"/>
      <c r="OYB32" s="62"/>
      <c r="OYC32" s="62"/>
      <c r="OYD32" s="62"/>
      <c r="OYE32" s="62"/>
      <c r="OYF32" s="62"/>
      <c r="OYG32" s="62"/>
      <c r="OYH32" s="62"/>
      <c r="OYI32" s="62"/>
      <c r="OYJ32" s="62"/>
      <c r="OYK32" s="62"/>
      <c r="OYL32" s="62"/>
      <c r="OYM32" s="62"/>
      <c r="OYN32" s="62"/>
      <c r="OYO32" s="62"/>
      <c r="OYP32" s="62"/>
      <c r="OYQ32" s="62"/>
      <c r="OYR32" s="62"/>
      <c r="OYS32" s="62"/>
      <c r="OYT32" s="62"/>
      <c r="OYU32" s="62"/>
      <c r="OYV32" s="62"/>
      <c r="OYW32" s="62"/>
      <c r="OYX32" s="62"/>
      <c r="OYY32" s="62"/>
      <c r="OYZ32" s="62"/>
      <c r="OZA32" s="62"/>
      <c r="OZB32" s="62"/>
      <c r="OZC32" s="62"/>
      <c r="OZD32" s="62"/>
      <c r="OZE32" s="62"/>
      <c r="OZF32" s="62"/>
      <c r="OZG32" s="62"/>
      <c r="OZH32" s="62"/>
      <c r="OZI32" s="62"/>
      <c r="OZJ32" s="62"/>
      <c r="OZK32" s="62"/>
      <c r="OZL32" s="62"/>
      <c r="OZM32" s="62"/>
      <c r="OZN32" s="62"/>
      <c r="OZO32" s="62"/>
      <c r="OZP32" s="62"/>
      <c r="OZQ32" s="62"/>
      <c r="OZR32" s="62"/>
      <c r="OZS32" s="62"/>
      <c r="OZT32" s="62"/>
      <c r="OZU32" s="62"/>
      <c r="OZV32" s="62"/>
      <c r="OZW32" s="62"/>
      <c r="OZX32" s="62"/>
      <c r="OZY32" s="62"/>
      <c r="OZZ32" s="62"/>
      <c r="PAA32" s="62"/>
      <c r="PAB32" s="62"/>
      <c r="PAC32" s="62"/>
      <c r="PAD32" s="62"/>
      <c r="PAE32" s="62"/>
      <c r="PAF32" s="62"/>
      <c r="PAG32" s="62"/>
      <c r="PAH32" s="62"/>
      <c r="PAI32" s="62"/>
      <c r="PAJ32" s="62"/>
      <c r="PAK32" s="62"/>
      <c r="PAL32" s="62"/>
      <c r="PAM32" s="62"/>
      <c r="PAN32" s="62"/>
      <c r="PAO32" s="62"/>
      <c r="PAP32" s="62"/>
      <c r="PAQ32" s="62"/>
      <c r="PAR32" s="62"/>
      <c r="PAS32" s="62"/>
      <c r="PAT32" s="62"/>
      <c r="PAU32" s="62"/>
      <c r="PAV32" s="62"/>
      <c r="PAW32" s="62"/>
      <c r="PAX32" s="62"/>
      <c r="PAY32" s="62"/>
      <c r="PAZ32" s="62"/>
      <c r="PBA32" s="62"/>
      <c r="PBB32" s="62"/>
      <c r="PBC32" s="62"/>
      <c r="PBD32" s="62"/>
      <c r="PBE32" s="62"/>
      <c r="PBF32" s="62"/>
      <c r="PBG32" s="62"/>
      <c r="PBH32" s="62"/>
      <c r="PBI32" s="62"/>
      <c r="PBJ32" s="62"/>
      <c r="PBK32" s="62"/>
      <c r="PBL32" s="62"/>
      <c r="PBM32" s="62"/>
      <c r="PBN32" s="62"/>
      <c r="PBO32" s="62"/>
      <c r="PBP32" s="62"/>
      <c r="PBQ32" s="62"/>
      <c r="PBR32" s="62"/>
      <c r="PBS32" s="62"/>
      <c r="PBT32" s="62"/>
      <c r="PBU32" s="62"/>
      <c r="PBV32" s="62"/>
      <c r="PBW32" s="62"/>
      <c r="PBX32" s="62"/>
      <c r="PBY32" s="62"/>
      <c r="PBZ32" s="62"/>
      <c r="PCA32" s="62"/>
      <c r="PCB32" s="62"/>
      <c r="PCC32" s="62"/>
      <c r="PCD32" s="62"/>
      <c r="PCE32" s="62"/>
      <c r="PCF32" s="62"/>
      <c r="PCG32" s="62"/>
      <c r="PCH32" s="62"/>
      <c r="PCI32" s="62"/>
      <c r="PCJ32" s="62"/>
      <c r="PCK32" s="62"/>
      <c r="PCL32" s="62"/>
      <c r="PCM32" s="62"/>
      <c r="PCN32" s="62"/>
      <c r="PCO32" s="62"/>
      <c r="PCP32" s="62"/>
      <c r="PCQ32" s="62"/>
      <c r="PCR32" s="62"/>
      <c r="PCS32" s="62"/>
      <c r="PCT32" s="62"/>
      <c r="PCU32" s="62"/>
      <c r="PCV32" s="62"/>
      <c r="PCW32" s="62"/>
      <c r="PCX32" s="62"/>
      <c r="PCY32" s="62"/>
      <c r="PCZ32" s="62"/>
      <c r="PDA32" s="62"/>
      <c r="PDB32" s="62"/>
      <c r="PDC32" s="62"/>
      <c r="PDD32" s="62"/>
      <c r="PDE32" s="62"/>
      <c r="PDF32" s="62"/>
      <c r="PDG32" s="62"/>
      <c r="PDH32" s="62"/>
      <c r="PDI32" s="62"/>
      <c r="PDJ32" s="62"/>
      <c r="PDK32" s="62"/>
      <c r="PDL32" s="62"/>
      <c r="PDM32" s="62"/>
      <c r="PDN32" s="62"/>
      <c r="PDO32" s="62"/>
      <c r="PDP32" s="62"/>
      <c r="PDQ32" s="62"/>
      <c r="PDR32" s="62"/>
      <c r="PDS32" s="62"/>
      <c r="PDT32" s="62"/>
      <c r="PDU32" s="62"/>
      <c r="PDV32" s="62"/>
      <c r="PDW32" s="62"/>
      <c r="PDX32" s="62"/>
      <c r="PDY32" s="62"/>
      <c r="PDZ32" s="62"/>
      <c r="PEA32" s="62"/>
      <c r="PEB32" s="62"/>
      <c r="PEC32" s="62"/>
      <c r="PED32" s="62"/>
      <c r="PEE32" s="62"/>
      <c r="PEF32" s="62"/>
      <c r="PEG32" s="62"/>
      <c r="PEH32" s="62"/>
      <c r="PEI32" s="62"/>
      <c r="PEJ32" s="62"/>
      <c r="PEK32" s="62"/>
      <c r="PEL32" s="62"/>
      <c r="PEM32" s="62"/>
      <c r="PEN32" s="62"/>
      <c r="PEO32" s="62"/>
      <c r="PEP32" s="62"/>
      <c r="PEQ32" s="62"/>
      <c r="PER32" s="62"/>
      <c r="PES32" s="62"/>
      <c r="PET32" s="62"/>
      <c r="PEU32" s="62"/>
      <c r="PEV32" s="62"/>
      <c r="PEW32" s="62"/>
      <c r="PEX32" s="62"/>
      <c r="PEY32" s="62"/>
      <c r="PEZ32" s="62"/>
      <c r="PFA32" s="62"/>
      <c r="PFB32" s="62"/>
      <c r="PFC32" s="62"/>
      <c r="PFD32" s="62"/>
      <c r="PFE32" s="62"/>
      <c r="PFF32" s="62"/>
      <c r="PFG32" s="62"/>
      <c r="PFH32" s="62"/>
      <c r="PFI32" s="62"/>
      <c r="PFJ32" s="62"/>
      <c r="PFK32" s="62"/>
      <c r="PFL32" s="62"/>
      <c r="PFM32" s="62"/>
      <c r="PFN32" s="62"/>
      <c r="PFO32" s="62"/>
      <c r="PFP32" s="62"/>
      <c r="PFQ32" s="62"/>
      <c r="PFR32" s="62"/>
      <c r="PFS32" s="62"/>
      <c r="PFT32" s="62"/>
      <c r="PFU32" s="62"/>
      <c r="PFV32" s="62"/>
      <c r="PFW32" s="62"/>
      <c r="PFX32" s="62"/>
      <c r="PFY32" s="62"/>
      <c r="PFZ32" s="62"/>
      <c r="PGA32" s="62"/>
      <c r="PGB32" s="62"/>
      <c r="PGC32" s="62"/>
      <c r="PGD32" s="62"/>
      <c r="PGE32" s="62"/>
      <c r="PGF32" s="62"/>
      <c r="PGG32" s="62"/>
      <c r="PGH32" s="62"/>
      <c r="PGI32" s="62"/>
      <c r="PGJ32" s="62"/>
      <c r="PGK32" s="62"/>
      <c r="PGL32" s="62"/>
      <c r="PGM32" s="62"/>
      <c r="PGN32" s="62"/>
      <c r="PGO32" s="62"/>
      <c r="PGP32" s="62"/>
      <c r="PGQ32" s="62"/>
      <c r="PGR32" s="62"/>
      <c r="PGS32" s="62"/>
      <c r="PGT32" s="62"/>
      <c r="PGU32" s="62"/>
      <c r="PGV32" s="62"/>
      <c r="PGW32" s="62"/>
      <c r="PGX32" s="62"/>
      <c r="PGY32" s="62"/>
      <c r="PGZ32" s="62"/>
      <c r="PHA32" s="62"/>
      <c r="PHB32" s="62"/>
      <c r="PHC32" s="62"/>
      <c r="PHD32" s="62"/>
      <c r="PHE32" s="62"/>
      <c r="PHF32" s="62"/>
      <c r="PHG32" s="62"/>
      <c r="PHH32" s="62"/>
      <c r="PHI32" s="62"/>
      <c r="PHJ32" s="62"/>
      <c r="PHK32" s="62"/>
      <c r="PHL32" s="62"/>
      <c r="PHM32" s="62"/>
      <c r="PHN32" s="62"/>
      <c r="PHO32" s="62"/>
      <c r="PHP32" s="62"/>
      <c r="PHQ32" s="62"/>
      <c r="PHR32" s="62"/>
      <c r="PHS32" s="62"/>
      <c r="PHT32" s="62"/>
      <c r="PHU32" s="62"/>
      <c r="PHV32" s="62"/>
      <c r="PHW32" s="62"/>
      <c r="PHX32" s="62"/>
      <c r="PHY32" s="62"/>
      <c r="PHZ32" s="62"/>
      <c r="PIA32" s="62"/>
      <c r="PIB32" s="62"/>
      <c r="PIC32" s="62"/>
      <c r="PID32" s="62"/>
      <c r="PIE32" s="62"/>
      <c r="PIF32" s="62"/>
      <c r="PIG32" s="62"/>
      <c r="PIH32" s="62"/>
      <c r="PII32" s="62"/>
      <c r="PIJ32" s="62"/>
      <c r="PIK32" s="62"/>
      <c r="PIL32" s="62"/>
      <c r="PIM32" s="62"/>
      <c r="PIN32" s="62"/>
      <c r="PIO32" s="62"/>
      <c r="PIP32" s="62"/>
      <c r="PIQ32" s="62"/>
      <c r="PIR32" s="62"/>
      <c r="PIS32" s="62"/>
      <c r="PIT32" s="62"/>
      <c r="PIU32" s="62"/>
      <c r="PIV32" s="62"/>
      <c r="PIW32" s="62"/>
      <c r="PIX32" s="62"/>
      <c r="PIY32" s="62"/>
      <c r="PIZ32" s="62"/>
      <c r="PJA32" s="62"/>
      <c r="PJB32" s="62"/>
      <c r="PJC32" s="62"/>
      <c r="PJD32" s="62"/>
      <c r="PJE32" s="62"/>
      <c r="PJF32" s="62"/>
      <c r="PJG32" s="62"/>
      <c r="PJH32" s="62"/>
      <c r="PJI32" s="62"/>
      <c r="PJJ32" s="62"/>
      <c r="PJK32" s="62"/>
      <c r="PJL32" s="62"/>
      <c r="PJM32" s="62"/>
      <c r="PJN32" s="62"/>
      <c r="PJO32" s="62"/>
      <c r="PJP32" s="62"/>
      <c r="PJQ32" s="62"/>
      <c r="PJR32" s="62"/>
      <c r="PJS32" s="62"/>
      <c r="PJT32" s="62"/>
      <c r="PJU32" s="62"/>
      <c r="PJV32" s="62"/>
      <c r="PJW32" s="62"/>
      <c r="PJX32" s="62"/>
      <c r="PJY32" s="62"/>
      <c r="PJZ32" s="62"/>
      <c r="PKA32" s="62"/>
      <c r="PKB32" s="62"/>
      <c r="PKC32" s="62"/>
      <c r="PKD32" s="62"/>
      <c r="PKE32" s="62"/>
      <c r="PKF32" s="62"/>
      <c r="PKG32" s="62"/>
      <c r="PKH32" s="62"/>
      <c r="PKI32" s="62"/>
      <c r="PKJ32" s="62"/>
      <c r="PKK32" s="62"/>
      <c r="PKL32" s="62"/>
      <c r="PKM32" s="62"/>
      <c r="PKN32" s="62"/>
      <c r="PKO32" s="62"/>
      <c r="PKP32" s="62"/>
      <c r="PKQ32" s="62"/>
      <c r="PKR32" s="62"/>
      <c r="PKS32" s="62"/>
      <c r="PKT32" s="62"/>
      <c r="PKU32" s="62"/>
      <c r="PKV32" s="62"/>
      <c r="PKW32" s="62"/>
      <c r="PKX32" s="62"/>
      <c r="PKY32" s="62"/>
      <c r="PKZ32" s="62"/>
      <c r="PLA32" s="62"/>
      <c r="PLB32" s="62"/>
      <c r="PLC32" s="62"/>
      <c r="PLD32" s="62"/>
      <c r="PLE32" s="62"/>
      <c r="PLF32" s="62"/>
      <c r="PLG32" s="62"/>
      <c r="PLH32" s="62"/>
      <c r="PLI32" s="62"/>
      <c r="PLJ32" s="62"/>
      <c r="PLK32" s="62"/>
      <c r="PLL32" s="62"/>
      <c r="PLM32" s="62"/>
      <c r="PLN32" s="62"/>
      <c r="PLO32" s="62"/>
      <c r="PLP32" s="62"/>
      <c r="PLQ32" s="62"/>
      <c r="PLR32" s="62"/>
      <c r="PLS32" s="62"/>
      <c r="PLT32" s="62"/>
      <c r="PLU32" s="62"/>
      <c r="PLV32" s="62"/>
      <c r="PLW32" s="62"/>
      <c r="PLX32" s="62"/>
      <c r="PLY32" s="62"/>
      <c r="PLZ32" s="62"/>
      <c r="PMA32" s="62"/>
      <c r="PMB32" s="62"/>
      <c r="PMC32" s="62"/>
      <c r="PMD32" s="62"/>
      <c r="PME32" s="62"/>
      <c r="PMF32" s="62"/>
      <c r="PMG32" s="62"/>
      <c r="PMH32" s="62"/>
      <c r="PMI32" s="62"/>
      <c r="PMJ32" s="62"/>
      <c r="PMK32" s="62"/>
      <c r="PML32" s="62"/>
      <c r="PMM32" s="62"/>
      <c r="PMN32" s="62"/>
      <c r="PMO32" s="62"/>
      <c r="PMP32" s="62"/>
      <c r="PMQ32" s="62"/>
      <c r="PMR32" s="62"/>
      <c r="PMS32" s="62"/>
      <c r="PMT32" s="62"/>
      <c r="PMU32" s="62"/>
      <c r="PMV32" s="62"/>
      <c r="PMW32" s="62"/>
      <c r="PMX32" s="62"/>
      <c r="PMY32" s="62"/>
      <c r="PMZ32" s="62"/>
      <c r="PNA32" s="62"/>
      <c r="PNB32" s="62"/>
      <c r="PNC32" s="62"/>
      <c r="PND32" s="62"/>
      <c r="PNE32" s="62"/>
      <c r="PNF32" s="62"/>
      <c r="PNG32" s="62"/>
      <c r="PNH32" s="62"/>
      <c r="PNI32" s="62"/>
      <c r="PNJ32" s="62"/>
      <c r="PNK32" s="62"/>
      <c r="PNL32" s="62"/>
      <c r="PNM32" s="62"/>
      <c r="PNN32" s="62"/>
      <c r="PNO32" s="62"/>
      <c r="PNP32" s="62"/>
      <c r="PNQ32" s="62"/>
      <c r="PNR32" s="62"/>
      <c r="PNS32" s="62"/>
      <c r="PNT32" s="62"/>
      <c r="PNU32" s="62"/>
      <c r="PNV32" s="62"/>
      <c r="PNW32" s="62"/>
      <c r="PNX32" s="62"/>
      <c r="PNY32" s="62"/>
      <c r="PNZ32" s="62"/>
      <c r="POA32" s="62"/>
      <c r="POB32" s="62"/>
      <c r="POC32" s="62"/>
      <c r="POD32" s="62"/>
      <c r="POE32" s="62"/>
      <c r="POF32" s="62"/>
      <c r="POG32" s="62"/>
      <c r="POH32" s="62"/>
      <c r="POI32" s="62"/>
      <c r="POJ32" s="62"/>
      <c r="POK32" s="62"/>
      <c r="POL32" s="62"/>
      <c r="POM32" s="62"/>
      <c r="PON32" s="62"/>
      <c r="POO32" s="62"/>
      <c r="POP32" s="62"/>
      <c r="POQ32" s="62"/>
      <c r="POR32" s="62"/>
      <c r="POS32" s="62"/>
      <c r="POT32" s="62"/>
      <c r="POU32" s="62"/>
      <c r="POV32" s="62"/>
      <c r="POW32" s="62"/>
      <c r="POX32" s="62"/>
      <c r="POY32" s="62"/>
      <c r="POZ32" s="62"/>
      <c r="PPA32" s="62"/>
      <c r="PPB32" s="62"/>
      <c r="PPC32" s="62"/>
      <c r="PPD32" s="62"/>
      <c r="PPE32" s="62"/>
      <c r="PPF32" s="62"/>
      <c r="PPG32" s="62"/>
      <c r="PPH32" s="62"/>
      <c r="PPI32" s="62"/>
      <c r="PPJ32" s="62"/>
      <c r="PPK32" s="62"/>
      <c r="PPL32" s="62"/>
      <c r="PPM32" s="62"/>
      <c r="PPN32" s="62"/>
      <c r="PPO32" s="62"/>
      <c r="PPP32" s="62"/>
      <c r="PPQ32" s="62"/>
      <c r="PPR32" s="62"/>
      <c r="PPS32" s="62"/>
      <c r="PPT32" s="62"/>
      <c r="PPU32" s="62"/>
      <c r="PPV32" s="62"/>
      <c r="PPW32" s="62"/>
      <c r="PPX32" s="62"/>
      <c r="PPY32" s="62"/>
      <c r="PPZ32" s="62"/>
      <c r="PQA32" s="62"/>
      <c r="PQB32" s="62"/>
      <c r="PQC32" s="62"/>
      <c r="PQD32" s="62"/>
      <c r="PQE32" s="62"/>
      <c r="PQF32" s="62"/>
      <c r="PQG32" s="62"/>
      <c r="PQH32" s="62"/>
      <c r="PQI32" s="62"/>
      <c r="PQJ32" s="62"/>
      <c r="PQK32" s="62"/>
      <c r="PQL32" s="62"/>
      <c r="PQM32" s="62"/>
      <c r="PQN32" s="62"/>
      <c r="PQO32" s="62"/>
      <c r="PQP32" s="62"/>
      <c r="PQQ32" s="62"/>
      <c r="PQR32" s="62"/>
      <c r="PQS32" s="62"/>
      <c r="PQT32" s="62"/>
      <c r="PQU32" s="62"/>
      <c r="PQV32" s="62"/>
      <c r="PQW32" s="62"/>
      <c r="PQX32" s="62"/>
      <c r="PQY32" s="62"/>
      <c r="PQZ32" s="62"/>
      <c r="PRA32" s="62"/>
      <c r="PRB32" s="62"/>
      <c r="PRC32" s="62"/>
      <c r="PRD32" s="62"/>
      <c r="PRE32" s="62"/>
      <c r="PRF32" s="62"/>
      <c r="PRG32" s="62"/>
      <c r="PRH32" s="62"/>
      <c r="PRI32" s="62"/>
      <c r="PRJ32" s="62"/>
      <c r="PRK32" s="62"/>
      <c r="PRL32" s="62"/>
      <c r="PRM32" s="62"/>
      <c r="PRN32" s="62"/>
      <c r="PRO32" s="62"/>
      <c r="PRP32" s="62"/>
      <c r="PRQ32" s="62"/>
      <c r="PRR32" s="62"/>
      <c r="PRS32" s="62"/>
      <c r="PRT32" s="62"/>
      <c r="PRU32" s="62"/>
      <c r="PRV32" s="62"/>
      <c r="PRW32" s="62"/>
      <c r="PRX32" s="62"/>
      <c r="PRY32" s="62"/>
      <c r="PRZ32" s="62"/>
      <c r="PSA32" s="62"/>
      <c r="PSB32" s="62"/>
      <c r="PSC32" s="62"/>
      <c r="PSD32" s="62"/>
      <c r="PSE32" s="62"/>
      <c r="PSF32" s="62"/>
      <c r="PSG32" s="62"/>
      <c r="PSH32" s="62"/>
      <c r="PSI32" s="62"/>
      <c r="PSJ32" s="62"/>
      <c r="PSK32" s="62"/>
      <c r="PSL32" s="62"/>
      <c r="PSM32" s="62"/>
      <c r="PSN32" s="62"/>
      <c r="PSO32" s="62"/>
      <c r="PSP32" s="62"/>
      <c r="PSQ32" s="62"/>
      <c r="PSR32" s="62"/>
      <c r="PSS32" s="62"/>
      <c r="PST32" s="62"/>
      <c r="PSU32" s="62"/>
      <c r="PSV32" s="62"/>
      <c r="PSW32" s="62"/>
      <c r="PSX32" s="62"/>
      <c r="PSY32" s="62"/>
      <c r="PSZ32" s="62"/>
      <c r="PTA32" s="62"/>
      <c r="PTB32" s="62"/>
      <c r="PTC32" s="62"/>
      <c r="PTD32" s="62"/>
      <c r="PTE32" s="62"/>
      <c r="PTF32" s="62"/>
      <c r="PTG32" s="62"/>
      <c r="PTH32" s="62"/>
      <c r="PTI32" s="62"/>
      <c r="PTJ32" s="62"/>
      <c r="PTK32" s="62"/>
      <c r="PTL32" s="62"/>
      <c r="PTM32" s="62"/>
      <c r="PTN32" s="62"/>
      <c r="PTO32" s="62"/>
      <c r="PTP32" s="62"/>
      <c r="PTQ32" s="62"/>
      <c r="PTR32" s="62"/>
      <c r="PTS32" s="62"/>
      <c r="PTT32" s="62"/>
      <c r="PTU32" s="62"/>
      <c r="PTV32" s="62"/>
      <c r="PTW32" s="62"/>
      <c r="PTX32" s="62"/>
      <c r="PTY32" s="62"/>
      <c r="PTZ32" s="62"/>
      <c r="PUA32" s="62"/>
      <c r="PUB32" s="62"/>
      <c r="PUC32" s="62"/>
      <c r="PUD32" s="62"/>
      <c r="PUE32" s="62"/>
      <c r="PUF32" s="62"/>
      <c r="PUG32" s="62"/>
      <c r="PUH32" s="62"/>
      <c r="PUI32" s="62"/>
      <c r="PUJ32" s="62"/>
      <c r="PUK32" s="62"/>
      <c r="PUL32" s="62"/>
      <c r="PUM32" s="62"/>
      <c r="PUN32" s="62"/>
      <c r="PUO32" s="62"/>
      <c r="PUP32" s="62"/>
      <c r="PUQ32" s="62"/>
      <c r="PUR32" s="62"/>
      <c r="PUS32" s="62"/>
      <c r="PUT32" s="62"/>
      <c r="PUU32" s="62"/>
      <c r="PUV32" s="62"/>
      <c r="PUW32" s="62"/>
      <c r="PUX32" s="62"/>
      <c r="PUY32" s="62"/>
      <c r="PUZ32" s="62"/>
      <c r="PVA32" s="62"/>
      <c r="PVB32" s="62"/>
      <c r="PVC32" s="62"/>
      <c r="PVD32" s="62"/>
      <c r="PVE32" s="62"/>
      <c r="PVF32" s="62"/>
      <c r="PVG32" s="62"/>
      <c r="PVH32" s="62"/>
      <c r="PVI32" s="62"/>
      <c r="PVJ32" s="62"/>
      <c r="PVK32" s="62"/>
      <c r="PVL32" s="62"/>
      <c r="PVM32" s="62"/>
      <c r="PVN32" s="62"/>
      <c r="PVO32" s="62"/>
      <c r="PVP32" s="62"/>
      <c r="PVQ32" s="62"/>
      <c r="PVR32" s="62"/>
      <c r="PVS32" s="62"/>
      <c r="PVT32" s="62"/>
      <c r="PVU32" s="62"/>
      <c r="PVV32" s="62"/>
      <c r="PVW32" s="62"/>
      <c r="PVX32" s="62"/>
      <c r="PVY32" s="62"/>
      <c r="PVZ32" s="62"/>
      <c r="PWA32" s="62"/>
      <c r="PWB32" s="62"/>
      <c r="PWC32" s="62"/>
      <c r="PWD32" s="62"/>
      <c r="PWE32" s="62"/>
      <c r="PWF32" s="62"/>
      <c r="PWG32" s="62"/>
      <c r="PWH32" s="62"/>
      <c r="PWI32" s="62"/>
      <c r="PWJ32" s="62"/>
      <c r="PWK32" s="62"/>
      <c r="PWL32" s="62"/>
      <c r="PWM32" s="62"/>
      <c r="PWN32" s="62"/>
      <c r="PWO32" s="62"/>
      <c r="PWP32" s="62"/>
      <c r="PWQ32" s="62"/>
      <c r="PWR32" s="62"/>
      <c r="PWS32" s="62"/>
      <c r="PWT32" s="62"/>
      <c r="PWU32" s="62"/>
      <c r="PWV32" s="62"/>
      <c r="PWW32" s="62"/>
      <c r="PWX32" s="62"/>
      <c r="PWY32" s="62"/>
      <c r="PWZ32" s="62"/>
      <c r="PXA32" s="62"/>
      <c r="PXB32" s="62"/>
      <c r="PXC32" s="62"/>
      <c r="PXD32" s="62"/>
      <c r="PXE32" s="62"/>
      <c r="PXF32" s="62"/>
      <c r="PXG32" s="62"/>
      <c r="PXH32" s="62"/>
      <c r="PXI32" s="62"/>
      <c r="PXJ32" s="62"/>
      <c r="PXK32" s="62"/>
      <c r="PXL32" s="62"/>
      <c r="PXM32" s="62"/>
      <c r="PXN32" s="62"/>
      <c r="PXO32" s="62"/>
      <c r="PXP32" s="62"/>
      <c r="PXQ32" s="62"/>
      <c r="PXR32" s="62"/>
      <c r="PXS32" s="62"/>
      <c r="PXT32" s="62"/>
      <c r="PXU32" s="62"/>
      <c r="PXV32" s="62"/>
      <c r="PXW32" s="62"/>
      <c r="PXX32" s="62"/>
      <c r="PXY32" s="62"/>
      <c r="PXZ32" s="62"/>
      <c r="PYA32" s="62"/>
      <c r="PYB32" s="62"/>
      <c r="PYC32" s="62"/>
      <c r="PYD32" s="62"/>
      <c r="PYE32" s="62"/>
      <c r="PYF32" s="62"/>
      <c r="PYG32" s="62"/>
      <c r="PYH32" s="62"/>
      <c r="PYI32" s="62"/>
      <c r="PYJ32" s="62"/>
      <c r="PYK32" s="62"/>
      <c r="PYL32" s="62"/>
      <c r="PYM32" s="62"/>
      <c r="PYN32" s="62"/>
      <c r="PYO32" s="62"/>
      <c r="PYP32" s="62"/>
      <c r="PYQ32" s="62"/>
      <c r="PYR32" s="62"/>
      <c r="PYS32" s="62"/>
      <c r="PYT32" s="62"/>
      <c r="PYU32" s="62"/>
      <c r="PYV32" s="62"/>
      <c r="PYW32" s="62"/>
      <c r="PYX32" s="62"/>
      <c r="PYY32" s="62"/>
      <c r="PYZ32" s="62"/>
      <c r="PZA32" s="62"/>
      <c r="PZB32" s="62"/>
      <c r="PZC32" s="62"/>
      <c r="PZD32" s="62"/>
      <c r="PZE32" s="62"/>
      <c r="PZF32" s="62"/>
      <c r="PZG32" s="62"/>
      <c r="PZH32" s="62"/>
      <c r="PZI32" s="62"/>
      <c r="PZJ32" s="62"/>
      <c r="PZK32" s="62"/>
      <c r="PZL32" s="62"/>
      <c r="PZM32" s="62"/>
      <c r="PZN32" s="62"/>
      <c r="PZO32" s="62"/>
      <c r="PZP32" s="62"/>
      <c r="PZQ32" s="62"/>
      <c r="PZR32" s="62"/>
      <c r="PZS32" s="62"/>
      <c r="PZT32" s="62"/>
      <c r="PZU32" s="62"/>
      <c r="PZV32" s="62"/>
      <c r="PZW32" s="62"/>
      <c r="PZX32" s="62"/>
      <c r="PZY32" s="62"/>
      <c r="PZZ32" s="62"/>
      <c r="QAA32" s="62"/>
      <c r="QAB32" s="62"/>
      <c r="QAC32" s="62"/>
      <c r="QAD32" s="62"/>
      <c r="QAE32" s="62"/>
      <c r="QAF32" s="62"/>
      <c r="QAG32" s="62"/>
      <c r="QAH32" s="62"/>
      <c r="QAI32" s="62"/>
      <c r="QAJ32" s="62"/>
      <c r="QAK32" s="62"/>
      <c r="QAL32" s="62"/>
      <c r="QAM32" s="62"/>
      <c r="QAN32" s="62"/>
      <c r="QAO32" s="62"/>
      <c r="QAP32" s="62"/>
      <c r="QAQ32" s="62"/>
      <c r="QAR32" s="62"/>
      <c r="QAS32" s="62"/>
      <c r="QAT32" s="62"/>
      <c r="QAU32" s="62"/>
      <c r="QAV32" s="62"/>
      <c r="QAW32" s="62"/>
      <c r="QAX32" s="62"/>
      <c r="QAY32" s="62"/>
      <c r="QAZ32" s="62"/>
      <c r="QBA32" s="62"/>
      <c r="QBB32" s="62"/>
      <c r="QBC32" s="62"/>
      <c r="QBD32" s="62"/>
      <c r="QBE32" s="62"/>
      <c r="QBF32" s="62"/>
      <c r="QBG32" s="62"/>
      <c r="QBH32" s="62"/>
      <c r="QBI32" s="62"/>
      <c r="QBJ32" s="62"/>
      <c r="QBK32" s="62"/>
      <c r="QBL32" s="62"/>
      <c r="QBM32" s="62"/>
      <c r="QBN32" s="62"/>
      <c r="QBO32" s="62"/>
      <c r="QBP32" s="62"/>
      <c r="QBQ32" s="62"/>
      <c r="QBR32" s="62"/>
      <c r="QBS32" s="62"/>
      <c r="QBT32" s="62"/>
      <c r="QBU32" s="62"/>
      <c r="QBV32" s="62"/>
      <c r="QBW32" s="62"/>
      <c r="QBX32" s="62"/>
      <c r="QBY32" s="62"/>
      <c r="QBZ32" s="62"/>
      <c r="QCA32" s="62"/>
      <c r="QCB32" s="62"/>
      <c r="QCC32" s="62"/>
      <c r="QCD32" s="62"/>
      <c r="QCE32" s="62"/>
      <c r="QCF32" s="62"/>
      <c r="QCG32" s="62"/>
      <c r="QCH32" s="62"/>
      <c r="QCI32" s="62"/>
      <c r="QCJ32" s="62"/>
      <c r="QCK32" s="62"/>
      <c r="QCL32" s="62"/>
      <c r="QCM32" s="62"/>
      <c r="QCN32" s="62"/>
      <c r="QCO32" s="62"/>
      <c r="QCP32" s="62"/>
      <c r="QCQ32" s="62"/>
      <c r="QCR32" s="62"/>
      <c r="QCS32" s="62"/>
      <c r="QCT32" s="62"/>
      <c r="QCU32" s="62"/>
      <c r="QCV32" s="62"/>
      <c r="QCW32" s="62"/>
      <c r="QCX32" s="62"/>
      <c r="QCY32" s="62"/>
      <c r="QCZ32" s="62"/>
      <c r="QDA32" s="62"/>
      <c r="QDB32" s="62"/>
      <c r="QDC32" s="62"/>
      <c r="QDD32" s="62"/>
      <c r="QDE32" s="62"/>
      <c r="QDF32" s="62"/>
      <c r="QDG32" s="62"/>
      <c r="QDH32" s="62"/>
      <c r="QDI32" s="62"/>
      <c r="QDJ32" s="62"/>
      <c r="QDK32" s="62"/>
      <c r="QDL32" s="62"/>
      <c r="QDM32" s="62"/>
      <c r="QDN32" s="62"/>
      <c r="QDO32" s="62"/>
      <c r="QDP32" s="62"/>
      <c r="QDQ32" s="62"/>
      <c r="QDR32" s="62"/>
      <c r="QDS32" s="62"/>
      <c r="QDT32" s="62"/>
      <c r="QDU32" s="62"/>
      <c r="QDV32" s="62"/>
      <c r="QDW32" s="62"/>
      <c r="QDX32" s="62"/>
      <c r="QDY32" s="62"/>
      <c r="QDZ32" s="62"/>
      <c r="QEA32" s="62"/>
      <c r="QEB32" s="62"/>
      <c r="QEC32" s="62"/>
      <c r="QED32" s="62"/>
      <c r="QEE32" s="62"/>
      <c r="QEF32" s="62"/>
      <c r="QEG32" s="62"/>
      <c r="QEH32" s="62"/>
      <c r="QEI32" s="62"/>
      <c r="QEJ32" s="62"/>
      <c r="QEK32" s="62"/>
      <c r="QEL32" s="62"/>
      <c r="QEM32" s="62"/>
      <c r="QEN32" s="62"/>
      <c r="QEO32" s="62"/>
      <c r="QEP32" s="62"/>
      <c r="QEQ32" s="62"/>
      <c r="QER32" s="62"/>
      <c r="QES32" s="62"/>
      <c r="QET32" s="62"/>
      <c r="QEU32" s="62"/>
      <c r="QEV32" s="62"/>
      <c r="QEW32" s="62"/>
      <c r="QEX32" s="62"/>
      <c r="QEY32" s="62"/>
      <c r="QEZ32" s="62"/>
      <c r="QFA32" s="62"/>
      <c r="QFB32" s="62"/>
      <c r="QFC32" s="62"/>
      <c r="QFD32" s="62"/>
      <c r="QFE32" s="62"/>
      <c r="QFF32" s="62"/>
      <c r="QFG32" s="62"/>
      <c r="QFH32" s="62"/>
      <c r="QFI32" s="62"/>
      <c r="QFJ32" s="62"/>
      <c r="QFK32" s="62"/>
      <c r="QFL32" s="62"/>
      <c r="QFM32" s="62"/>
      <c r="QFN32" s="62"/>
      <c r="QFO32" s="62"/>
      <c r="QFP32" s="62"/>
      <c r="QFQ32" s="62"/>
      <c r="QFR32" s="62"/>
      <c r="QFS32" s="62"/>
      <c r="QFT32" s="62"/>
      <c r="QFU32" s="62"/>
      <c r="QFV32" s="62"/>
      <c r="QFW32" s="62"/>
      <c r="QFX32" s="62"/>
      <c r="QFY32" s="62"/>
      <c r="QFZ32" s="62"/>
      <c r="QGA32" s="62"/>
      <c r="QGB32" s="62"/>
      <c r="QGC32" s="62"/>
      <c r="QGD32" s="62"/>
      <c r="QGE32" s="62"/>
      <c r="QGF32" s="62"/>
      <c r="QGG32" s="62"/>
      <c r="QGH32" s="62"/>
      <c r="QGI32" s="62"/>
      <c r="QGJ32" s="62"/>
      <c r="QGK32" s="62"/>
      <c r="QGL32" s="62"/>
      <c r="QGM32" s="62"/>
      <c r="QGN32" s="62"/>
      <c r="QGO32" s="62"/>
      <c r="QGP32" s="62"/>
      <c r="QGQ32" s="62"/>
      <c r="QGR32" s="62"/>
      <c r="QGS32" s="62"/>
      <c r="QGT32" s="62"/>
      <c r="QGU32" s="62"/>
      <c r="QGV32" s="62"/>
      <c r="QGW32" s="62"/>
      <c r="QGX32" s="62"/>
      <c r="QGY32" s="62"/>
      <c r="QGZ32" s="62"/>
      <c r="QHA32" s="62"/>
      <c r="QHB32" s="62"/>
      <c r="QHC32" s="62"/>
      <c r="QHD32" s="62"/>
      <c r="QHE32" s="62"/>
      <c r="QHF32" s="62"/>
      <c r="QHG32" s="62"/>
      <c r="QHH32" s="62"/>
      <c r="QHI32" s="62"/>
      <c r="QHJ32" s="62"/>
      <c r="QHK32" s="62"/>
      <c r="QHL32" s="62"/>
      <c r="QHM32" s="62"/>
      <c r="QHN32" s="62"/>
      <c r="QHO32" s="62"/>
      <c r="QHP32" s="62"/>
      <c r="QHQ32" s="62"/>
      <c r="QHR32" s="62"/>
      <c r="QHS32" s="62"/>
      <c r="QHT32" s="62"/>
      <c r="QHU32" s="62"/>
      <c r="QHV32" s="62"/>
      <c r="QHW32" s="62"/>
      <c r="QHX32" s="62"/>
      <c r="QHY32" s="62"/>
      <c r="QHZ32" s="62"/>
      <c r="QIA32" s="62"/>
      <c r="QIB32" s="62"/>
      <c r="QIC32" s="62"/>
      <c r="QID32" s="62"/>
      <c r="QIE32" s="62"/>
      <c r="QIF32" s="62"/>
      <c r="QIG32" s="62"/>
      <c r="QIH32" s="62"/>
      <c r="QII32" s="62"/>
      <c r="QIJ32" s="62"/>
      <c r="QIK32" s="62"/>
      <c r="QIL32" s="62"/>
      <c r="QIM32" s="62"/>
      <c r="QIN32" s="62"/>
      <c r="QIO32" s="62"/>
      <c r="QIP32" s="62"/>
      <c r="QIQ32" s="62"/>
      <c r="QIR32" s="62"/>
      <c r="QIS32" s="62"/>
      <c r="QIT32" s="62"/>
      <c r="QIU32" s="62"/>
      <c r="QIV32" s="62"/>
      <c r="QIW32" s="62"/>
      <c r="QIX32" s="62"/>
      <c r="QIY32" s="62"/>
      <c r="QIZ32" s="62"/>
      <c r="QJA32" s="62"/>
      <c r="QJB32" s="62"/>
      <c r="QJC32" s="62"/>
      <c r="QJD32" s="62"/>
      <c r="QJE32" s="62"/>
      <c r="QJF32" s="62"/>
      <c r="QJG32" s="62"/>
      <c r="QJH32" s="62"/>
      <c r="QJI32" s="62"/>
      <c r="QJJ32" s="62"/>
      <c r="QJK32" s="62"/>
      <c r="QJL32" s="62"/>
      <c r="QJM32" s="62"/>
      <c r="QJN32" s="62"/>
      <c r="QJO32" s="62"/>
      <c r="QJP32" s="62"/>
      <c r="QJQ32" s="62"/>
      <c r="QJR32" s="62"/>
      <c r="QJS32" s="62"/>
      <c r="QJT32" s="62"/>
      <c r="QJU32" s="62"/>
      <c r="QJV32" s="62"/>
      <c r="QJW32" s="62"/>
      <c r="QJX32" s="62"/>
      <c r="QJY32" s="62"/>
      <c r="QJZ32" s="62"/>
      <c r="QKA32" s="62"/>
      <c r="QKB32" s="62"/>
      <c r="QKC32" s="62"/>
      <c r="QKD32" s="62"/>
      <c r="QKE32" s="62"/>
      <c r="QKF32" s="62"/>
      <c r="QKG32" s="62"/>
      <c r="QKH32" s="62"/>
      <c r="QKI32" s="62"/>
      <c r="QKJ32" s="62"/>
      <c r="QKK32" s="62"/>
      <c r="QKL32" s="62"/>
      <c r="QKM32" s="62"/>
      <c r="QKN32" s="62"/>
      <c r="QKO32" s="62"/>
      <c r="QKP32" s="62"/>
      <c r="QKQ32" s="62"/>
      <c r="QKR32" s="62"/>
      <c r="QKS32" s="62"/>
      <c r="QKT32" s="62"/>
      <c r="QKU32" s="62"/>
      <c r="QKV32" s="62"/>
      <c r="QKW32" s="62"/>
      <c r="QKX32" s="62"/>
      <c r="QKY32" s="62"/>
      <c r="QKZ32" s="62"/>
      <c r="QLA32" s="62"/>
      <c r="QLB32" s="62"/>
      <c r="QLC32" s="62"/>
      <c r="QLD32" s="62"/>
      <c r="QLE32" s="62"/>
      <c r="QLF32" s="62"/>
      <c r="QLG32" s="62"/>
      <c r="QLH32" s="62"/>
      <c r="QLI32" s="62"/>
      <c r="QLJ32" s="62"/>
      <c r="QLK32" s="62"/>
      <c r="QLL32" s="62"/>
      <c r="QLM32" s="62"/>
      <c r="QLN32" s="62"/>
      <c r="QLO32" s="62"/>
      <c r="QLP32" s="62"/>
      <c r="QLQ32" s="62"/>
      <c r="QLR32" s="62"/>
      <c r="QLS32" s="62"/>
      <c r="QLT32" s="62"/>
      <c r="QLU32" s="62"/>
      <c r="QLV32" s="62"/>
      <c r="QLW32" s="62"/>
      <c r="QLX32" s="62"/>
      <c r="QLY32" s="62"/>
      <c r="QLZ32" s="62"/>
      <c r="QMA32" s="62"/>
      <c r="QMB32" s="62"/>
      <c r="QMC32" s="62"/>
      <c r="QMD32" s="62"/>
      <c r="QME32" s="62"/>
      <c r="QMF32" s="62"/>
      <c r="QMG32" s="62"/>
      <c r="QMH32" s="62"/>
      <c r="QMI32" s="62"/>
      <c r="QMJ32" s="62"/>
      <c r="QMK32" s="62"/>
      <c r="QML32" s="62"/>
      <c r="QMM32" s="62"/>
      <c r="QMN32" s="62"/>
      <c r="QMO32" s="62"/>
      <c r="QMP32" s="62"/>
      <c r="QMQ32" s="62"/>
      <c r="QMR32" s="62"/>
      <c r="QMS32" s="62"/>
      <c r="QMT32" s="62"/>
      <c r="QMU32" s="62"/>
      <c r="QMV32" s="62"/>
      <c r="QMW32" s="62"/>
      <c r="QMX32" s="62"/>
      <c r="QMY32" s="62"/>
      <c r="QMZ32" s="62"/>
      <c r="QNA32" s="62"/>
      <c r="QNB32" s="62"/>
      <c r="QNC32" s="62"/>
      <c r="QND32" s="62"/>
      <c r="QNE32" s="62"/>
      <c r="QNF32" s="62"/>
      <c r="QNG32" s="62"/>
      <c r="QNH32" s="62"/>
      <c r="QNI32" s="62"/>
      <c r="QNJ32" s="62"/>
      <c r="QNK32" s="62"/>
      <c r="QNL32" s="62"/>
      <c r="QNM32" s="62"/>
      <c r="QNN32" s="62"/>
      <c r="QNO32" s="62"/>
      <c r="QNP32" s="62"/>
      <c r="QNQ32" s="62"/>
      <c r="QNR32" s="62"/>
      <c r="QNS32" s="62"/>
      <c r="QNT32" s="62"/>
      <c r="QNU32" s="62"/>
      <c r="QNV32" s="62"/>
      <c r="QNW32" s="62"/>
      <c r="QNX32" s="62"/>
      <c r="QNY32" s="62"/>
      <c r="QNZ32" s="62"/>
      <c r="QOA32" s="62"/>
      <c r="QOB32" s="62"/>
      <c r="QOC32" s="62"/>
      <c r="QOD32" s="62"/>
      <c r="QOE32" s="62"/>
      <c r="QOF32" s="62"/>
      <c r="QOG32" s="62"/>
      <c r="QOH32" s="62"/>
      <c r="QOI32" s="62"/>
      <c r="QOJ32" s="62"/>
      <c r="QOK32" s="62"/>
      <c r="QOL32" s="62"/>
      <c r="QOM32" s="62"/>
      <c r="QON32" s="62"/>
      <c r="QOO32" s="62"/>
      <c r="QOP32" s="62"/>
      <c r="QOQ32" s="62"/>
      <c r="QOR32" s="62"/>
      <c r="QOS32" s="62"/>
      <c r="QOT32" s="62"/>
      <c r="QOU32" s="62"/>
      <c r="QOV32" s="62"/>
      <c r="QOW32" s="62"/>
      <c r="QOX32" s="62"/>
      <c r="QOY32" s="62"/>
      <c r="QOZ32" s="62"/>
      <c r="QPA32" s="62"/>
      <c r="QPB32" s="62"/>
      <c r="QPC32" s="62"/>
      <c r="QPD32" s="62"/>
      <c r="QPE32" s="62"/>
      <c r="QPF32" s="62"/>
      <c r="QPG32" s="62"/>
      <c r="QPH32" s="62"/>
      <c r="QPI32" s="62"/>
      <c r="QPJ32" s="62"/>
      <c r="QPK32" s="62"/>
      <c r="QPL32" s="62"/>
      <c r="QPM32" s="62"/>
      <c r="QPN32" s="62"/>
      <c r="QPO32" s="62"/>
      <c r="QPP32" s="62"/>
      <c r="QPQ32" s="62"/>
      <c r="QPR32" s="62"/>
      <c r="QPS32" s="62"/>
      <c r="QPT32" s="62"/>
      <c r="QPU32" s="62"/>
      <c r="QPV32" s="62"/>
      <c r="QPW32" s="62"/>
      <c r="QPX32" s="62"/>
      <c r="QPY32" s="62"/>
      <c r="QPZ32" s="62"/>
      <c r="QQA32" s="62"/>
      <c r="QQB32" s="62"/>
      <c r="QQC32" s="62"/>
      <c r="QQD32" s="62"/>
      <c r="QQE32" s="62"/>
      <c r="QQF32" s="62"/>
      <c r="QQG32" s="62"/>
      <c r="QQH32" s="62"/>
      <c r="QQI32" s="62"/>
      <c r="QQJ32" s="62"/>
      <c r="QQK32" s="62"/>
      <c r="QQL32" s="62"/>
      <c r="QQM32" s="62"/>
      <c r="QQN32" s="62"/>
      <c r="QQO32" s="62"/>
      <c r="QQP32" s="62"/>
      <c r="QQQ32" s="62"/>
      <c r="QQR32" s="62"/>
      <c r="QQS32" s="62"/>
      <c r="QQT32" s="62"/>
      <c r="QQU32" s="62"/>
      <c r="QQV32" s="62"/>
      <c r="QQW32" s="62"/>
      <c r="QQX32" s="62"/>
      <c r="QQY32" s="62"/>
      <c r="QQZ32" s="62"/>
      <c r="QRA32" s="62"/>
      <c r="QRB32" s="62"/>
      <c r="QRC32" s="62"/>
      <c r="QRD32" s="62"/>
      <c r="QRE32" s="62"/>
      <c r="QRF32" s="62"/>
      <c r="QRG32" s="62"/>
      <c r="QRH32" s="62"/>
      <c r="QRI32" s="62"/>
      <c r="QRJ32" s="62"/>
      <c r="QRK32" s="62"/>
      <c r="QRL32" s="62"/>
      <c r="QRM32" s="62"/>
      <c r="QRN32" s="62"/>
      <c r="QRO32" s="62"/>
      <c r="QRP32" s="62"/>
      <c r="QRQ32" s="62"/>
      <c r="QRR32" s="62"/>
      <c r="QRS32" s="62"/>
      <c r="QRT32" s="62"/>
      <c r="QRU32" s="62"/>
      <c r="QRV32" s="62"/>
      <c r="QRW32" s="62"/>
      <c r="QRX32" s="62"/>
      <c r="QRY32" s="62"/>
      <c r="QRZ32" s="62"/>
      <c r="QSA32" s="62"/>
      <c r="QSB32" s="62"/>
      <c r="QSC32" s="62"/>
      <c r="QSD32" s="62"/>
      <c r="QSE32" s="62"/>
      <c r="QSF32" s="62"/>
      <c r="QSG32" s="62"/>
      <c r="QSH32" s="62"/>
      <c r="QSI32" s="62"/>
      <c r="QSJ32" s="62"/>
      <c r="QSK32" s="62"/>
      <c r="QSL32" s="62"/>
      <c r="QSM32" s="62"/>
      <c r="QSN32" s="62"/>
      <c r="QSO32" s="62"/>
      <c r="QSP32" s="62"/>
      <c r="QSQ32" s="62"/>
      <c r="QSR32" s="62"/>
      <c r="QSS32" s="62"/>
      <c r="QST32" s="62"/>
      <c r="QSU32" s="62"/>
      <c r="QSV32" s="62"/>
      <c r="QSW32" s="62"/>
      <c r="QSX32" s="62"/>
      <c r="QSY32" s="62"/>
      <c r="QSZ32" s="62"/>
      <c r="QTA32" s="62"/>
      <c r="QTB32" s="62"/>
      <c r="QTC32" s="62"/>
      <c r="QTD32" s="62"/>
      <c r="QTE32" s="62"/>
      <c r="QTF32" s="62"/>
      <c r="QTG32" s="62"/>
      <c r="QTH32" s="62"/>
      <c r="QTI32" s="62"/>
      <c r="QTJ32" s="62"/>
      <c r="QTK32" s="62"/>
      <c r="QTL32" s="62"/>
      <c r="QTM32" s="62"/>
      <c r="QTN32" s="62"/>
      <c r="QTO32" s="62"/>
      <c r="QTP32" s="62"/>
      <c r="QTQ32" s="62"/>
      <c r="QTR32" s="62"/>
      <c r="QTS32" s="62"/>
      <c r="QTT32" s="62"/>
      <c r="QTU32" s="62"/>
      <c r="QTV32" s="62"/>
      <c r="QTW32" s="62"/>
      <c r="QTX32" s="62"/>
      <c r="QTY32" s="62"/>
      <c r="QTZ32" s="62"/>
      <c r="QUA32" s="62"/>
      <c r="QUB32" s="62"/>
      <c r="QUC32" s="62"/>
      <c r="QUD32" s="62"/>
      <c r="QUE32" s="62"/>
      <c r="QUF32" s="62"/>
      <c r="QUG32" s="62"/>
      <c r="QUH32" s="62"/>
      <c r="QUI32" s="62"/>
      <c r="QUJ32" s="62"/>
      <c r="QUK32" s="62"/>
      <c r="QUL32" s="62"/>
      <c r="QUM32" s="62"/>
      <c r="QUN32" s="62"/>
      <c r="QUO32" s="62"/>
      <c r="QUP32" s="62"/>
      <c r="QUQ32" s="62"/>
      <c r="QUR32" s="62"/>
      <c r="QUS32" s="62"/>
      <c r="QUT32" s="62"/>
      <c r="QUU32" s="62"/>
      <c r="QUV32" s="62"/>
      <c r="QUW32" s="62"/>
      <c r="QUX32" s="62"/>
      <c r="QUY32" s="62"/>
      <c r="QUZ32" s="62"/>
      <c r="QVA32" s="62"/>
      <c r="QVB32" s="62"/>
      <c r="QVC32" s="62"/>
      <c r="QVD32" s="62"/>
      <c r="QVE32" s="62"/>
      <c r="QVF32" s="62"/>
      <c r="QVG32" s="62"/>
      <c r="QVH32" s="62"/>
      <c r="QVI32" s="62"/>
      <c r="QVJ32" s="62"/>
      <c r="QVK32" s="62"/>
      <c r="QVL32" s="62"/>
      <c r="QVM32" s="62"/>
      <c r="QVN32" s="62"/>
      <c r="QVO32" s="62"/>
      <c r="QVP32" s="62"/>
      <c r="QVQ32" s="62"/>
      <c r="QVR32" s="62"/>
      <c r="QVS32" s="62"/>
      <c r="QVT32" s="62"/>
      <c r="QVU32" s="62"/>
      <c r="QVV32" s="62"/>
      <c r="QVW32" s="62"/>
      <c r="QVX32" s="62"/>
      <c r="QVY32" s="62"/>
      <c r="QVZ32" s="62"/>
      <c r="QWA32" s="62"/>
      <c r="QWB32" s="62"/>
      <c r="QWC32" s="62"/>
      <c r="QWD32" s="62"/>
      <c r="QWE32" s="62"/>
      <c r="QWF32" s="62"/>
      <c r="QWG32" s="62"/>
      <c r="QWH32" s="62"/>
      <c r="QWI32" s="62"/>
      <c r="QWJ32" s="62"/>
      <c r="QWK32" s="62"/>
      <c r="QWL32" s="62"/>
      <c r="QWM32" s="62"/>
      <c r="QWN32" s="62"/>
      <c r="QWO32" s="62"/>
      <c r="QWP32" s="62"/>
      <c r="QWQ32" s="62"/>
      <c r="QWR32" s="62"/>
      <c r="QWS32" s="62"/>
      <c r="QWT32" s="62"/>
      <c r="QWU32" s="62"/>
      <c r="QWV32" s="62"/>
      <c r="QWW32" s="62"/>
      <c r="QWX32" s="62"/>
      <c r="QWY32" s="62"/>
      <c r="QWZ32" s="62"/>
      <c r="QXA32" s="62"/>
      <c r="QXB32" s="62"/>
      <c r="QXC32" s="62"/>
      <c r="QXD32" s="62"/>
      <c r="QXE32" s="62"/>
      <c r="QXF32" s="62"/>
      <c r="QXG32" s="62"/>
      <c r="QXH32" s="62"/>
      <c r="QXI32" s="62"/>
      <c r="QXJ32" s="62"/>
      <c r="QXK32" s="62"/>
      <c r="QXL32" s="62"/>
      <c r="QXM32" s="62"/>
      <c r="QXN32" s="62"/>
      <c r="QXO32" s="62"/>
      <c r="QXP32" s="62"/>
      <c r="QXQ32" s="62"/>
      <c r="QXR32" s="62"/>
      <c r="QXS32" s="62"/>
      <c r="QXT32" s="62"/>
      <c r="QXU32" s="62"/>
      <c r="QXV32" s="62"/>
      <c r="QXW32" s="62"/>
      <c r="QXX32" s="62"/>
      <c r="QXY32" s="62"/>
      <c r="QXZ32" s="62"/>
      <c r="QYA32" s="62"/>
      <c r="QYB32" s="62"/>
      <c r="QYC32" s="62"/>
      <c r="QYD32" s="62"/>
      <c r="QYE32" s="62"/>
      <c r="QYF32" s="62"/>
      <c r="QYG32" s="62"/>
      <c r="QYH32" s="62"/>
      <c r="QYI32" s="62"/>
      <c r="QYJ32" s="62"/>
      <c r="QYK32" s="62"/>
      <c r="QYL32" s="62"/>
      <c r="QYM32" s="62"/>
      <c r="QYN32" s="62"/>
      <c r="QYO32" s="62"/>
      <c r="QYP32" s="62"/>
      <c r="QYQ32" s="62"/>
      <c r="QYR32" s="62"/>
      <c r="QYS32" s="62"/>
      <c r="QYT32" s="62"/>
      <c r="QYU32" s="62"/>
      <c r="QYV32" s="62"/>
      <c r="QYW32" s="62"/>
      <c r="QYX32" s="62"/>
      <c r="QYY32" s="62"/>
      <c r="QYZ32" s="62"/>
      <c r="QZA32" s="62"/>
      <c r="QZB32" s="62"/>
      <c r="QZC32" s="62"/>
      <c r="QZD32" s="62"/>
      <c r="QZE32" s="62"/>
      <c r="QZF32" s="62"/>
      <c r="QZG32" s="62"/>
      <c r="QZH32" s="62"/>
      <c r="QZI32" s="62"/>
      <c r="QZJ32" s="62"/>
      <c r="QZK32" s="62"/>
      <c r="QZL32" s="62"/>
      <c r="QZM32" s="62"/>
      <c r="QZN32" s="62"/>
      <c r="QZO32" s="62"/>
      <c r="QZP32" s="62"/>
      <c r="QZQ32" s="62"/>
      <c r="QZR32" s="62"/>
      <c r="QZS32" s="62"/>
      <c r="QZT32" s="62"/>
      <c r="QZU32" s="62"/>
      <c r="QZV32" s="62"/>
      <c r="QZW32" s="62"/>
      <c r="QZX32" s="62"/>
      <c r="QZY32" s="62"/>
      <c r="QZZ32" s="62"/>
      <c r="RAA32" s="62"/>
      <c r="RAB32" s="62"/>
      <c r="RAC32" s="62"/>
      <c r="RAD32" s="62"/>
      <c r="RAE32" s="62"/>
      <c r="RAF32" s="62"/>
      <c r="RAG32" s="62"/>
      <c r="RAH32" s="62"/>
      <c r="RAI32" s="62"/>
      <c r="RAJ32" s="62"/>
      <c r="RAK32" s="62"/>
      <c r="RAL32" s="62"/>
      <c r="RAM32" s="62"/>
      <c r="RAN32" s="62"/>
      <c r="RAO32" s="62"/>
      <c r="RAP32" s="62"/>
      <c r="RAQ32" s="62"/>
      <c r="RAR32" s="62"/>
      <c r="RAS32" s="62"/>
      <c r="RAT32" s="62"/>
      <c r="RAU32" s="62"/>
      <c r="RAV32" s="62"/>
      <c r="RAW32" s="62"/>
      <c r="RAX32" s="62"/>
      <c r="RAY32" s="62"/>
      <c r="RAZ32" s="62"/>
      <c r="RBA32" s="62"/>
      <c r="RBB32" s="62"/>
      <c r="RBC32" s="62"/>
      <c r="RBD32" s="62"/>
      <c r="RBE32" s="62"/>
      <c r="RBF32" s="62"/>
      <c r="RBG32" s="62"/>
      <c r="RBH32" s="62"/>
      <c r="RBI32" s="62"/>
      <c r="RBJ32" s="62"/>
      <c r="RBK32" s="62"/>
      <c r="RBL32" s="62"/>
      <c r="RBM32" s="62"/>
      <c r="RBN32" s="62"/>
      <c r="RBO32" s="62"/>
      <c r="RBP32" s="62"/>
      <c r="RBQ32" s="62"/>
      <c r="RBR32" s="62"/>
      <c r="RBS32" s="62"/>
      <c r="RBT32" s="62"/>
      <c r="RBU32" s="62"/>
      <c r="RBV32" s="62"/>
      <c r="RBW32" s="62"/>
      <c r="RBX32" s="62"/>
      <c r="RBY32" s="62"/>
      <c r="RBZ32" s="62"/>
      <c r="RCA32" s="62"/>
      <c r="RCB32" s="62"/>
      <c r="RCC32" s="62"/>
      <c r="RCD32" s="62"/>
      <c r="RCE32" s="62"/>
      <c r="RCF32" s="62"/>
      <c r="RCG32" s="62"/>
      <c r="RCH32" s="62"/>
      <c r="RCI32" s="62"/>
      <c r="RCJ32" s="62"/>
      <c r="RCK32" s="62"/>
      <c r="RCL32" s="62"/>
      <c r="RCM32" s="62"/>
      <c r="RCN32" s="62"/>
      <c r="RCO32" s="62"/>
      <c r="RCP32" s="62"/>
      <c r="RCQ32" s="62"/>
      <c r="RCR32" s="62"/>
      <c r="RCS32" s="62"/>
      <c r="RCT32" s="62"/>
      <c r="RCU32" s="62"/>
      <c r="RCV32" s="62"/>
      <c r="RCW32" s="62"/>
      <c r="RCX32" s="62"/>
      <c r="RCY32" s="62"/>
      <c r="RCZ32" s="62"/>
      <c r="RDA32" s="62"/>
      <c r="RDB32" s="62"/>
      <c r="RDC32" s="62"/>
      <c r="RDD32" s="62"/>
      <c r="RDE32" s="62"/>
      <c r="RDF32" s="62"/>
      <c r="RDG32" s="62"/>
      <c r="RDH32" s="62"/>
      <c r="RDI32" s="62"/>
      <c r="RDJ32" s="62"/>
      <c r="RDK32" s="62"/>
      <c r="RDL32" s="62"/>
      <c r="RDM32" s="62"/>
      <c r="RDN32" s="62"/>
      <c r="RDO32" s="62"/>
      <c r="RDP32" s="62"/>
      <c r="RDQ32" s="62"/>
      <c r="RDR32" s="62"/>
      <c r="RDS32" s="62"/>
      <c r="RDT32" s="62"/>
      <c r="RDU32" s="62"/>
      <c r="RDV32" s="62"/>
      <c r="RDW32" s="62"/>
      <c r="RDX32" s="62"/>
      <c r="RDY32" s="62"/>
      <c r="RDZ32" s="62"/>
      <c r="REA32" s="62"/>
      <c r="REB32" s="62"/>
      <c r="REC32" s="62"/>
      <c r="RED32" s="62"/>
      <c r="REE32" s="62"/>
      <c r="REF32" s="62"/>
      <c r="REG32" s="62"/>
      <c r="REH32" s="62"/>
      <c r="REI32" s="62"/>
      <c r="REJ32" s="62"/>
      <c r="REK32" s="62"/>
      <c r="REL32" s="62"/>
      <c r="REM32" s="62"/>
      <c r="REN32" s="62"/>
      <c r="REO32" s="62"/>
      <c r="REP32" s="62"/>
      <c r="REQ32" s="62"/>
      <c r="RER32" s="62"/>
      <c r="RES32" s="62"/>
      <c r="RET32" s="62"/>
      <c r="REU32" s="62"/>
      <c r="REV32" s="62"/>
      <c r="REW32" s="62"/>
      <c r="REX32" s="62"/>
      <c r="REY32" s="62"/>
      <c r="REZ32" s="62"/>
      <c r="RFA32" s="62"/>
      <c r="RFB32" s="62"/>
      <c r="RFC32" s="62"/>
      <c r="RFD32" s="62"/>
      <c r="RFE32" s="62"/>
      <c r="RFF32" s="62"/>
      <c r="RFG32" s="62"/>
      <c r="RFH32" s="62"/>
      <c r="RFI32" s="62"/>
      <c r="RFJ32" s="62"/>
      <c r="RFK32" s="62"/>
      <c r="RFL32" s="62"/>
      <c r="RFM32" s="62"/>
      <c r="RFN32" s="62"/>
      <c r="RFO32" s="62"/>
      <c r="RFP32" s="62"/>
      <c r="RFQ32" s="62"/>
      <c r="RFR32" s="62"/>
      <c r="RFS32" s="62"/>
      <c r="RFT32" s="62"/>
      <c r="RFU32" s="62"/>
      <c r="RFV32" s="62"/>
      <c r="RFW32" s="62"/>
      <c r="RFX32" s="62"/>
      <c r="RFY32" s="62"/>
      <c r="RFZ32" s="62"/>
      <c r="RGA32" s="62"/>
      <c r="RGB32" s="62"/>
      <c r="RGC32" s="62"/>
      <c r="RGD32" s="62"/>
      <c r="RGE32" s="62"/>
      <c r="RGF32" s="62"/>
      <c r="RGG32" s="62"/>
      <c r="RGH32" s="62"/>
      <c r="RGI32" s="62"/>
      <c r="RGJ32" s="62"/>
      <c r="RGK32" s="62"/>
      <c r="RGL32" s="62"/>
      <c r="RGM32" s="62"/>
      <c r="RGN32" s="62"/>
      <c r="RGO32" s="62"/>
      <c r="RGP32" s="62"/>
      <c r="RGQ32" s="62"/>
      <c r="RGR32" s="62"/>
      <c r="RGS32" s="62"/>
      <c r="RGT32" s="62"/>
      <c r="RGU32" s="62"/>
      <c r="RGV32" s="62"/>
      <c r="RGW32" s="62"/>
      <c r="RGX32" s="62"/>
      <c r="RGY32" s="62"/>
      <c r="RGZ32" s="62"/>
      <c r="RHA32" s="62"/>
      <c r="RHB32" s="62"/>
      <c r="RHC32" s="62"/>
      <c r="RHD32" s="62"/>
      <c r="RHE32" s="62"/>
      <c r="RHF32" s="62"/>
      <c r="RHG32" s="62"/>
      <c r="RHH32" s="62"/>
      <c r="RHI32" s="62"/>
      <c r="RHJ32" s="62"/>
      <c r="RHK32" s="62"/>
      <c r="RHL32" s="62"/>
      <c r="RHM32" s="62"/>
      <c r="RHN32" s="62"/>
      <c r="RHO32" s="62"/>
      <c r="RHP32" s="62"/>
      <c r="RHQ32" s="62"/>
      <c r="RHR32" s="62"/>
      <c r="RHS32" s="62"/>
      <c r="RHT32" s="62"/>
      <c r="RHU32" s="62"/>
      <c r="RHV32" s="62"/>
      <c r="RHW32" s="62"/>
      <c r="RHX32" s="62"/>
      <c r="RHY32" s="62"/>
      <c r="RHZ32" s="62"/>
      <c r="RIA32" s="62"/>
      <c r="RIB32" s="62"/>
      <c r="RIC32" s="62"/>
      <c r="RID32" s="62"/>
      <c r="RIE32" s="62"/>
      <c r="RIF32" s="62"/>
      <c r="RIG32" s="62"/>
      <c r="RIH32" s="62"/>
      <c r="RII32" s="62"/>
      <c r="RIJ32" s="62"/>
      <c r="RIK32" s="62"/>
      <c r="RIL32" s="62"/>
      <c r="RIM32" s="62"/>
      <c r="RIN32" s="62"/>
      <c r="RIO32" s="62"/>
      <c r="RIP32" s="62"/>
      <c r="RIQ32" s="62"/>
      <c r="RIR32" s="62"/>
      <c r="RIS32" s="62"/>
      <c r="RIT32" s="62"/>
      <c r="RIU32" s="62"/>
      <c r="RIV32" s="62"/>
      <c r="RIW32" s="62"/>
      <c r="RIX32" s="62"/>
      <c r="RIY32" s="62"/>
      <c r="RIZ32" s="62"/>
      <c r="RJA32" s="62"/>
      <c r="RJB32" s="62"/>
      <c r="RJC32" s="62"/>
      <c r="RJD32" s="62"/>
      <c r="RJE32" s="62"/>
      <c r="RJF32" s="62"/>
      <c r="RJG32" s="62"/>
      <c r="RJH32" s="62"/>
      <c r="RJI32" s="62"/>
      <c r="RJJ32" s="62"/>
      <c r="RJK32" s="62"/>
      <c r="RJL32" s="62"/>
      <c r="RJM32" s="62"/>
      <c r="RJN32" s="62"/>
      <c r="RJO32" s="62"/>
      <c r="RJP32" s="62"/>
      <c r="RJQ32" s="62"/>
      <c r="RJR32" s="62"/>
      <c r="RJS32" s="62"/>
      <c r="RJT32" s="62"/>
      <c r="RJU32" s="62"/>
      <c r="RJV32" s="62"/>
      <c r="RJW32" s="62"/>
      <c r="RJX32" s="62"/>
      <c r="RJY32" s="62"/>
      <c r="RJZ32" s="62"/>
      <c r="RKA32" s="62"/>
      <c r="RKB32" s="62"/>
      <c r="RKC32" s="62"/>
      <c r="RKD32" s="62"/>
      <c r="RKE32" s="62"/>
      <c r="RKF32" s="62"/>
      <c r="RKG32" s="62"/>
      <c r="RKH32" s="62"/>
      <c r="RKI32" s="62"/>
      <c r="RKJ32" s="62"/>
      <c r="RKK32" s="62"/>
      <c r="RKL32" s="62"/>
      <c r="RKM32" s="62"/>
      <c r="RKN32" s="62"/>
      <c r="RKO32" s="62"/>
      <c r="RKP32" s="62"/>
      <c r="RKQ32" s="62"/>
      <c r="RKR32" s="62"/>
      <c r="RKS32" s="62"/>
      <c r="RKT32" s="62"/>
      <c r="RKU32" s="62"/>
      <c r="RKV32" s="62"/>
      <c r="RKW32" s="62"/>
      <c r="RKX32" s="62"/>
      <c r="RKY32" s="62"/>
      <c r="RKZ32" s="62"/>
      <c r="RLA32" s="62"/>
      <c r="RLB32" s="62"/>
      <c r="RLC32" s="62"/>
      <c r="RLD32" s="62"/>
      <c r="RLE32" s="62"/>
      <c r="RLF32" s="62"/>
      <c r="RLG32" s="62"/>
      <c r="RLH32" s="62"/>
      <c r="RLI32" s="62"/>
      <c r="RLJ32" s="62"/>
      <c r="RLK32" s="62"/>
      <c r="RLL32" s="62"/>
      <c r="RLM32" s="62"/>
      <c r="RLN32" s="62"/>
      <c r="RLO32" s="62"/>
      <c r="RLP32" s="62"/>
      <c r="RLQ32" s="62"/>
      <c r="RLR32" s="62"/>
      <c r="RLS32" s="62"/>
      <c r="RLT32" s="62"/>
      <c r="RLU32" s="62"/>
      <c r="RLV32" s="62"/>
      <c r="RLW32" s="62"/>
      <c r="RLX32" s="62"/>
      <c r="RLY32" s="62"/>
      <c r="RLZ32" s="62"/>
      <c r="RMA32" s="62"/>
      <c r="RMB32" s="62"/>
      <c r="RMC32" s="62"/>
      <c r="RMD32" s="62"/>
      <c r="RME32" s="62"/>
      <c r="RMF32" s="62"/>
      <c r="RMG32" s="62"/>
      <c r="RMH32" s="62"/>
      <c r="RMI32" s="62"/>
      <c r="RMJ32" s="62"/>
      <c r="RMK32" s="62"/>
      <c r="RML32" s="62"/>
      <c r="RMM32" s="62"/>
      <c r="RMN32" s="62"/>
      <c r="RMO32" s="62"/>
      <c r="RMP32" s="62"/>
      <c r="RMQ32" s="62"/>
      <c r="RMR32" s="62"/>
      <c r="RMS32" s="62"/>
      <c r="RMT32" s="62"/>
      <c r="RMU32" s="62"/>
      <c r="RMV32" s="62"/>
      <c r="RMW32" s="62"/>
      <c r="RMX32" s="62"/>
      <c r="RMY32" s="62"/>
      <c r="RMZ32" s="62"/>
      <c r="RNA32" s="62"/>
      <c r="RNB32" s="62"/>
      <c r="RNC32" s="62"/>
      <c r="RND32" s="62"/>
      <c r="RNE32" s="62"/>
      <c r="RNF32" s="62"/>
      <c r="RNG32" s="62"/>
      <c r="RNH32" s="62"/>
      <c r="RNI32" s="62"/>
      <c r="RNJ32" s="62"/>
      <c r="RNK32" s="62"/>
      <c r="RNL32" s="62"/>
      <c r="RNM32" s="62"/>
      <c r="RNN32" s="62"/>
      <c r="RNO32" s="62"/>
      <c r="RNP32" s="62"/>
      <c r="RNQ32" s="62"/>
      <c r="RNR32" s="62"/>
      <c r="RNS32" s="62"/>
      <c r="RNT32" s="62"/>
      <c r="RNU32" s="62"/>
      <c r="RNV32" s="62"/>
      <c r="RNW32" s="62"/>
      <c r="RNX32" s="62"/>
      <c r="RNY32" s="62"/>
      <c r="RNZ32" s="62"/>
      <c r="ROA32" s="62"/>
      <c r="ROB32" s="62"/>
      <c r="ROC32" s="62"/>
      <c r="ROD32" s="62"/>
      <c r="ROE32" s="62"/>
      <c r="ROF32" s="62"/>
      <c r="ROG32" s="62"/>
      <c r="ROH32" s="62"/>
      <c r="ROI32" s="62"/>
      <c r="ROJ32" s="62"/>
      <c r="ROK32" s="62"/>
      <c r="ROL32" s="62"/>
      <c r="ROM32" s="62"/>
      <c r="RON32" s="62"/>
      <c r="ROO32" s="62"/>
      <c r="ROP32" s="62"/>
      <c r="ROQ32" s="62"/>
      <c r="ROR32" s="62"/>
      <c r="ROS32" s="62"/>
      <c r="ROT32" s="62"/>
      <c r="ROU32" s="62"/>
      <c r="ROV32" s="62"/>
      <c r="ROW32" s="62"/>
      <c r="ROX32" s="62"/>
      <c r="ROY32" s="62"/>
      <c r="ROZ32" s="62"/>
      <c r="RPA32" s="62"/>
      <c r="RPB32" s="62"/>
      <c r="RPC32" s="62"/>
      <c r="RPD32" s="62"/>
      <c r="RPE32" s="62"/>
      <c r="RPF32" s="62"/>
      <c r="RPG32" s="62"/>
      <c r="RPH32" s="62"/>
      <c r="RPI32" s="62"/>
      <c r="RPJ32" s="62"/>
      <c r="RPK32" s="62"/>
      <c r="RPL32" s="62"/>
      <c r="RPM32" s="62"/>
      <c r="RPN32" s="62"/>
      <c r="RPO32" s="62"/>
      <c r="RPP32" s="62"/>
      <c r="RPQ32" s="62"/>
      <c r="RPR32" s="62"/>
      <c r="RPS32" s="62"/>
      <c r="RPT32" s="62"/>
      <c r="RPU32" s="62"/>
      <c r="RPV32" s="62"/>
      <c r="RPW32" s="62"/>
      <c r="RPX32" s="62"/>
      <c r="RPY32" s="62"/>
      <c r="RPZ32" s="62"/>
      <c r="RQA32" s="62"/>
      <c r="RQB32" s="62"/>
      <c r="RQC32" s="62"/>
      <c r="RQD32" s="62"/>
      <c r="RQE32" s="62"/>
      <c r="RQF32" s="62"/>
      <c r="RQG32" s="62"/>
      <c r="RQH32" s="62"/>
      <c r="RQI32" s="62"/>
      <c r="RQJ32" s="62"/>
      <c r="RQK32" s="62"/>
      <c r="RQL32" s="62"/>
      <c r="RQM32" s="62"/>
      <c r="RQN32" s="62"/>
      <c r="RQO32" s="62"/>
      <c r="RQP32" s="62"/>
      <c r="RQQ32" s="62"/>
      <c r="RQR32" s="62"/>
      <c r="RQS32" s="62"/>
      <c r="RQT32" s="62"/>
      <c r="RQU32" s="62"/>
      <c r="RQV32" s="62"/>
      <c r="RQW32" s="62"/>
      <c r="RQX32" s="62"/>
      <c r="RQY32" s="62"/>
      <c r="RQZ32" s="62"/>
      <c r="RRA32" s="62"/>
      <c r="RRB32" s="62"/>
      <c r="RRC32" s="62"/>
      <c r="RRD32" s="62"/>
      <c r="RRE32" s="62"/>
      <c r="RRF32" s="62"/>
      <c r="RRG32" s="62"/>
      <c r="RRH32" s="62"/>
      <c r="RRI32" s="62"/>
      <c r="RRJ32" s="62"/>
      <c r="RRK32" s="62"/>
      <c r="RRL32" s="62"/>
      <c r="RRM32" s="62"/>
      <c r="RRN32" s="62"/>
      <c r="RRO32" s="62"/>
      <c r="RRP32" s="62"/>
      <c r="RRQ32" s="62"/>
      <c r="RRR32" s="62"/>
      <c r="RRS32" s="62"/>
      <c r="RRT32" s="62"/>
      <c r="RRU32" s="62"/>
      <c r="RRV32" s="62"/>
      <c r="RRW32" s="62"/>
      <c r="RRX32" s="62"/>
      <c r="RRY32" s="62"/>
      <c r="RRZ32" s="62"/>
      <c r="RSA32" s="62"/>
      <c r="RSB32" s="62"/>
      <c r="RSC32" s="62"/>
      <c r="RSD32" s="62"/>
      <c r="RSE32" s="62"/>
      <c r="RSF32" s="62"/>
      <c r="RSG32" s="62"/>
      <c r="RSH32" s="62"/>
      <c r="RSI32" s="62"/>
      <c r="RSJ32" s="62"/>
      <c r="RSK32" s="62"/>
      <c r="RSL32" s="62"/>
      <c r="RSM32" s="62"/>
      <c r="RSN32" s="62"/>
      <c r="RSO32" s="62"/>
      <c r="RSP32" s="62"/>
      <c r="RSQ32" s="62"/>
      <c r="RSR32" s="62"/>
      <c r="RSS32" s="62"/>
      <c r="RST32" s="62"/>
      <c r="RSU32" s="62"/>
      <c r="RSV32" s="62"/>
      <c r="RSW32" s="62"/>
      <c r="RSX32" s="62"/>
      <c r="RSY32" s="62"/>
      <c r="RSZ32" s="62"/>
      <c r="RTA32" s="62"/>
      <c r="RTB32" s="62"/>
      <c r="RTC32" s="62"/>
      <c r="RTD32" s="62"/>
      <c r="RTE32" s="62"/>
      <c r="RTF32" s="62"/>
      <c r="RTG32" s="62"/>
      <c r="RTH32" s="62"/>
      <c r="RTI32" s="62"/>
      <c r="RTJ32" s="62"/>
      <c r="RTK32" s="62"/>
      <c r="RTL32" s="62"/>
      <c r="RTM32" s="62"/>
      <c r="RTN32" s="62"/>
      <c r="RTO32" s="62"/>
      <c r="RTP32" s="62"/>
      <c r="RTQ32" s="62"/>
      <c r="RTR32" s="62"/>
      <c r="RTS32" s="62"/>
      <c r="RTT32" s="62"/>
      <c r="RTU32" s="62"/>
      <c r="RTV32" s="62"/>
      <c r="RTW32" s="62"/>
      <c r="RTX32" s="62"/>
      <c r="RTY32" s="62"/>
      <c r="RTZ32" s="62"/>
      <c r="RUA32" s="62"/>
      <c r="RUB32" s="62"/>
      <c r="RUC32" s="62"/>
      <c r="RUD32" s="62"/>
      <c r="RUE32" s="62"/>
      <c r="RUF32" s="62"/>
      <c r="RUG32" s="62"/>
      <c r="RUH32" s="62"/>
      <c r="RUI32" s="62"/>
      <c r="RUJ32" s="62"/>
      <c r="RUK32" s="62"/>
      <c r="RUL32" s="62"/>
      <c r="RUM32" s="62"/>
      <c r="RUN32" s="62"/>
      <c r="RUO32" s="62"/>
      <c r="RUP32" s="62"/>
      <c r="RUQ32" s="62"/>
      <c r="RUR32" s="62"/>
      <c r="RUS32" s="62"/>
      <c r="RUT32" s="62"/>
      <c r="RUU32" s="62"/>
      <c r="RUV32" s="62"/>
      <c r="RUW32" s="62"/>
      <c r="RUX32" s="62"/>
      <c r="RUY32" s="62"/>
      <c r="RUZ32" s="62"/>
      <c r="RVA32" s="62"/>
      <c r="RVB32" s="62"/>
      <c r="RVC32" s="62"/>
      <c r="RVD32" s="62"/>
      <c r="RVE32" s="62"/>
      <c r="RVF32" s="62"/>
      <c r="RVG32" s="62"/>
      <c r="RVH32" s="62"/>
      <c r="RVI32" s="62"/>
      <c r="RVJ32" s="62"/>
      <c r="RVK32" s="62"/>
      <c r="RVL32" s="62"/>
      <c r="RVM32" s="62"/>
      <c r="RVN32" s="62"/>
      <c r="RVO32" s="62"/>
      <c r="RVP32" s="62"/>
      <c r="RVQ32" s="62"/>
      <c r="RVR32" s="62"/>
      <c r="RVS32" s="62"/>
      <c r="RVT32" s="62"/>
      <c r="RVU32" s="62"/>
      <c r="RVV32" s="62"/>
      <c r="RVW32" s="62"/>
      <c r="RVX32" s="62"/>
      <c r="RVY32" s="62"/>
      <c r="RVZ32" s="62"/>
      <c r="RWA32" s="62"/>
      <c r="RWB32" s="62"/>
      <c r="RWC32" s="62"/>
      <c r="RWD32" s="62"/>
      <c r="RWE32" s="62"/>
      <c r="RWF32" s="62"/>
      <c r="RWG32" s="62"/>
      <c r="RWH32" s="62"/>
      <c r="RWI32" s="62"/>
      <c r="RWJ32" s="62"/>
      <c r="RWK32" s="62"/>
      <c r="RWL32" s="62"/>
      <c r="RWM32" s="62"/>
      <c r="RWN32" s="62"/>
      <c r="RWO32" s="62"/>
      <c r="RWP32" s="62"/>
      <c r="RWQ32" s="62"/>
      <c r="RWR32" s="62"/>
      <c r="RWS32" s="62"/>
      <c r="RWT32" s="62"/>
      <c r="RWU32" s="62"/>
      <c r="RWV32" s="62"/>
      <c r="RWW32" s="62"/>
      <c r="RWX32" s="62"/>
      <c r="RWY32" s="62"/>
      <c r="RWZ32" s="62"/>
      <c r="RXA32" s="62"/>
      <c r="RXB32" s="62"/>
      <c r="RXC32" s="62"/>
      <c r="RXD32" s="62"/>
      <c r="RXE32" s="62"/>
      <c r="RXF32" s="62"/>
      <c r="RXG32" s="62"/>
      <c r="RXH32" s="62"/>
      <c r="RXI32" s="62"/>
      <c r="RXJ32" s="62"/>
      <c r="RXK32" s="62"/>
      <c r="RXL32" s="62"/>
      <c r="RXM32" s="62"/>
      <c r="RXN32" s="62"/>
      <c r="RXO32" s="62"/>
      <c r="RXP32" s="62"/>
      <c r="RXQ32" s="62"/>
      <c r="RXR32" s="62"/>
      <c r="RXS32" s="62"/>
      <c r="RXT32" s="62"/>
      <c r="RXU32" s="62"/>
      <c r="RXV32" s="62"/>
      <c r="RXW32" s="62"/>
      <c r="RXX32" s="62"/>
      <c r="RXY32" s="62"/>
      <c r="RXZ32" s="62"/>
      <c r="RYA32" s="62"/>
      <c r="RYB32" s="62"/>
      <c r="RYC32" s="62"/>
      <c r="RYD32" s="62"/>
      <c r="RYE32" s="62"/>
      <c r="RYF32" s="62"/>
      <c r="RYG32" s="62"/>
      <c r="RYH32" s="62"/>
      <c r="RYI32" s="62"/>
      <c r="RYJ32" s="62"/>
      <c r="RYK32" s="62"/>
      <c r="RYL32" s="62"/>
      <c r="RYM32" s="62"/>
      <c r="RYN32" s="62"/>
      <c r="RYO32" s="62"/>
      <c r="RYP32" s="62"/>
      <c r="RYQ32" s="62"/>
      <c r="RYR32" s="62"/>
      <c r="RYS32" s="62"/>
      <c r="RYT32" s="62"/>
      <c r="RYU32" s="62"/>
      <c r="RYV32" s="62"/>
      <c r="RYW32" s="62"/>
      <c r="RYX32" s="62"/>
      <c r="RYY32" s="62"/>
      <c r="RYZ32" s="62"/>
      <c r="RZA32" s="62"/>
      <c r="RZB32" s="62"/>
      <c r="RZC32" s="62"/>
      <c r="RZD32" s="62"/>
      <c r="RZE32" s="62"/>
      <c r="RZF32" s="62"/>
      <c r="RZG32" s="62"/>
      <c r="RZH32" s="62"/>
      <c r="RZI32" s="62"/>
      <c r="RZJ32" s="62"/>
      <c r="RZK32" s="62"/>
      <c r="RZL32" s="62"/>
      <c r="RZM32" s="62"/>
      <c r="RZN32" s="62"/>
      <c r="RZO32" s="62"/>
      <c r="RZP32" s="62"/>
      <c r="RZQ32" s="62"/>
      <c r="RZR32" s="62"/>
      <c r="RZS32" s="62"/>
      <c r="RZT32" s="62"/>
      <c r="RZU32" s="62"/>
      <c r="RZV32" s="62"/>
      <c r="RZW32" s="62"/>
      <c r="RZX32" s="62"/>
      <c r="RZY32" s="62"/>
      <c r="RZZ32" s="62"/>
      <c r="SAA32" s="62"/>
      <c r="SAB32" s="62"/>
      <c r="SAC32" s="62"/>
      <c r="SAD32" s="62"/>
      <c r="SAE32" s="62"/>
      <c r="SAF32" s="62"/>
      <c r="SAG32" s="62"/>
      <c r="SAH32" s="62"/>
      <c r="SAI32" s="62"/>
      <c r="SAJ32" s="62"/>
      <c r="SAK32" s="62"/>
      <c r="SAL32" s="62"/>
      <c r="SAM32" s="62"/>
      <c r="SAN32" s="62"/>
      <c r="SAO32" s="62"/>
      <c r="SAP32" s="62"/>
      <c r="SAQ32" s="62"/>
      <c r="SAR32" s="62"/>
      <c r="SAS32" s="62"/>
      <c r="SAT32" s="62"/>
      <c r="SAU32" s="62"/>
      <c r="SAV32" s="62"/>
      <c r="SAW32" s="62"/>
      <c r="SAX32" s="62"/>
      <c r="SAY32" s="62"/>
      <c r="SAZ32" s="62"/>
      <c r="SBA32" s="62"/>
      <c r="SBB32" s="62"/>
      <c r="SBC32" s="62"/>
      <c r="SBD32" s="62"/>
      <c r="SBE32" s="62"/>
      <c r="SBF32" s="62"/>
      <c r="SBG32" s="62"/>
      <c r="SBH32" s="62"/>
      <c r="SBI32" s="62"/>
      <c r="SBJ32" s="62"/>
      <c r="SBK32" s="62"/>
      <c r="SBL32" s="62"/>
      <c r="SBM32" s="62"/>
      <c r="SBN32" s="62"/>
      <c r="SBO32" s="62"/>
      <c r="SBP32" s="62"/>
      <c r="SBQ32" s="62"/>
      <c r="SBR32" s="62"/>
      <c r="SBS32" s="62"/>
      <c r="SBT32" s="62"/>
      <c r="SBU32" s="62"/>
      <c r="SBV32" s="62"/>
      <c r="SBW32" s="62"/>
      <c r="SBX32" s="62"/>
      <c r="SBY32" s="62"/>
      <c r="SBZ32" s="62"/>
      <c r="SCA32" s="62"/>
      <c r="SCB32" s="62"/>
      <c r="SCC32" s="62"/>
      <c r="SCD32" s="62"/>
      <c r="SCE32" s="62"/>
      <c r="SCF32" s="62"/>
      <c r="SCG32" s="62"/>
      <c r="SCH32" s="62"/>
      <c r="SCI32" s="62"/>
      <c r="SCJ32" s="62"/>
      <c r="SCK32" s="62"/>
      <c r="SCL32" s="62"/>
      <c r="SCM32" s="62"/>
      <c r="SCN32" s="62"/>
      <c r="SCO32" s="62"/>
      <c r="SCP32" s="62"/>
      <c r="SCQ32" s="62"/>
      <c r="SCR32" s="62"/>
      <c r="SCS32" s="62"/>
      <c r="SCT32" s="62"/>
      <c r="SCU32" s="62"/>
      <c r="SCV32" s="62"/>
      <c r="SCW32" s="62"/>
      <c r="SCX32" s="62"/>
      <c r="SCY32" s="62"/>
      <c r="SCZ32" s="62"/>
      <c r="SDA32" s="62"/>
      <c r="SDB32" s="62"/>
      <c r="SDC32" s="62"/>
      <c r="SDD32" s="62"/>
      <c r="SDE32" s="62"/>
      <c r="SDF32" s="62"/>
      <c r="SDG32" s="62"/>
      <c r="SDH32" s="62"/>
      <c r="SDI32" s="62"/>
      <c r="SDJ32" s="62"/>
      <c r="SDK32" s="62"/>
      <c r="SDL32" s="62"/>
      <c r="SDM32" s="62"/>
      <c r="SDN32" s="62"/>
      <c r="SDO32" s="62"/>
      <c r="SDP32" s="62"/>
      <c r="SDQ32" s="62"/>
      <c r="SDR32" s="62"/>
      <c r="SDS32" s="62"/>
      <c r="SDT32" s="62"/>
      <c r="SDU32" s="62"/>
      <c r="SDV32" s="62"/>
      <c r="SDW32" s="62"/>
      <c r="SDX32" s="62"/>
      <c r="SDY32" s="62"/>
      <c r="SDZ32" s="62"/>
      <c r="SEA32" s="62"/>
      <c r="SEB32" s="62"/>
      <c r="SEC32" s="62"/>
      <c r="SED32" s="62"/>
      <c r="SEE32" s="62"/>
      <c r="SEF32" s="62"/>
      <c r="SEG32" s="62"/>
      <c r="SEH32" s="62"/>
      <c r="SEI32" s="62"/>
      <c r="SEJ32" s="62"/>
      <c r="SEK32" s="62"/>
      <c r="SEL32" s="62"/>
      <c r="SEM32" s="62"/>
      <c r="SEN32" s="62"/>
      <c r="SEO32" s="62"/>
      <c r="SEP32" s="62"/>
      <c r="SEQ32" s="62"/>
      <c r="SER32" s="62"/>
      <c r="SES32" s="62"/>
      <c r="SET32" s="62"/>
      <c r="SEU32" s="62"/>
      <c r="SEV32" s="62"/>
      <c r="SEW32" s="62"/>
      <c r="SEX32" s="62"/>
      <c r="SEY32" s="62"/>
      <c r="SEZ32" s="62"/>
      <c r="SFA32" s="62"/>
      <c r="SFB32" s="62"/>
      <c r="SFC32" s="62"/>
      <c r="SFD32" s="62"/>
      <c r="SFE32" s="62"/>
      <c r="SFF32" s="62"/>
      <c r="SFG32" s="62"/>
      <c r="SFH32" s="62"/>
      <c r="SFI32" s="62"/>
      <c r="SFJ32" s="62"/>
      <c r="SFK32" s="62"/>
      <c r="SFL32" s="62"/>
      <c r="SFM32" s="62"/>
      <c r="SFN32" s="62"/>
      <c r="SFO32" s="62"/>
      <c r="SFP32" s="62"/>
      <c r="SFQ32" s="62"/>
      <c r="SFR32" s="62"/>
      <c r="SFS32" s="62"/>
      <c r="SFT32" s="62"/>
      <c r="SFU32" s="62"/>
      <c r="SFV32" s="62"/>
      <c r="SFW32" s="62"/>
      <c r="SFX32" s="62"/>
      <c r="SFY32" s="62"/>
      <c r="SFZ32" s="62"/>
      <c r="SGA32" s="62"/>
      <c r="SGB32" s="62"/>
      <c r="SGC32" s="62"/>
      <c r="SGD32" s="62"/>
      <c r="SGE32" s="62"/>
      <c r="SGF32" s="62"/>
      <c r="SGG32" s="62"/>
      <c r="SGH32" s="62"/>
      <c r="SGI32" s="62"/>
      <c r="SGJ32" s="62"/>
      <c r="SGK32" s="62"/>
      <c r="SGL32" s="62"/>
      <c r="SGM32" s="62"/>
      <c r="SGN32" s="62"/>
      <c r="SGO32" s="62"/>
      <c r="SGP32" s="62"/>
      <c r="SGQ32" s="62"/>
      <c r="SGR32" s="62"/>
      <c r="SGS32" s="62"/>
      <c r="SGT32" s="62"/>
      <c r="SGU32" s="62"/>
      <c r="SGV32" s="62"/>
      <c r="SGW32" s="62"/>
      <c r="SGX32" s="62"/>
      <c r="SGY32" s="62"/>
      <c r="SGZ32" s="62"/>
      <c r="SHA32" s="62"/>
      <c r="SHB32" s="62"/>
      <c r="SHC32" s="62"/>
      <c r="SHD32" s="62"/>
      <c r="SHE32" s="62"/>
      <c r="SHF32" s="62"/>
      <c r="SHG32" s="62"/>
      <c r="SHH32" s="62"/>
      <c r="SHI32" s="62"/>
      <c r="SHJ32" s="62"/>
      <c r="SHK32" s="62"/>
      <c r="SHL32" s="62"/>
      <c r="SHM32" s="62"/>
      <c r="SHN32" s="62"/>
      <c r="SHO32" s="62"/>
      <c r="SHP32" s="62"/>
      <c r="SHQ32" s="62"/>
      <c r="SHR32" s="62"/>
      <c r="SHS32" s="62"/>
      <c r="SHT32" s="62"/>
      <c r="SHU32" s="62"/>
      <c r="SHV32" s="62"/>
      <c r="SHW32" s="62"/>
      <c r="SHX32" s="62"/>
      <c r="SHY32" s="62"/>
      <c r="SHZ32" s="62"/>
      <c r="SIA32" s="62"/>
      <c r="SIB32" s="62"/>
      <c r="SIC32" s="62"/>
      <c r="SID32" s="62"/>
      <c r="SIE32" s="62"/>
      <c r="SIF32" s="62"/>
      <c r="SIG32" s="62"/>
      <c r="SIH32" s="62"/>
      <c r="SII32" s="62"/>
      <c r="SIJ32" s="62"/>
      <c r="SIK32" s="62"/>
      <c r="SIL32" s="62"/>
      <c r="SIM32" s="62"/>
      <c r="SIN32" s="62"/>
      <c r="SIO32" s="62"/>
      <c r="SIP32" s="62"/>
      <c r="SIQ32" s="62"/>
      <c r="SIR32" s="62"/>
      <c r="SIS32" s="62"/>
      <c r="SIT32" s="62"/>
      <c r="SIU32" s="62"/>
      <c r="SIV32" s="62"/>
      <c r="SIW32" s="62"/>
      <c r="SIX32" s="62"/>
      <c r="SIY32" s="62"/>
      <c r="SIZ32" s="62"/>
      <c r="SJA32" s="62"/>
      <c r="SJB32" s="62"/>
      <c r="SJC32" s="62"/>
      <c r="SJD32" s="62"/>
      <c r="SJE32" s="62"/>
      <c r="SJF32" s="62"/>
      <c r="SJG32" s="62"/>
      <c r="SJH32" s="62"/>
      <c r="SJI32" s="62"/>
      <c r="SJJ32" s="62"/>
      <c r="SJK32" s="62"/>
      <c r="SJL32" s="62"/>
      <c r="SJM32" s="62"/>
      <c r="SJN32" s="62"/>
      <c r="SJO32" s="62"/>
      <c r="SJP32" s="62"/>
      <c r="SJQ32" s="62"/>
      <c r="SJR32" s="62"/>
      <c r="SJS32" s="62"/>
      <c r="SJT32" s="62"/>
      <c r="SJU32" s="62"/>
      <c r="SJV32" s="62"/>
      <c r="SJW32" s="62"/>
      <c r="SJX32" s="62"/>
      <c r="SJY32" s="62"/>
      <c r="SJZ32" s="62"/>
      <c r="SKA32" s="62"/>
      <c r="SKB32" s="62"/>
      <c r="SKC32" s="62"/>
      <c r="SKD32" s="62"/>
      <c r="SKE32" s="62"/>
      <c r="SKF32" s="62"/>
      <c r="SKG32" s="62"/>
      <c r="SKH32" s="62"/>
      <c r="SKI32" s="62"/>
      <c r="SKJ32" s="62"/>
      <c r="SKK32" s="62"/>
      <c r="SKL32" s="62"/>
      <c r="SKM32" s="62"/>
      <c r="SKN32" s="62"/>
      <c r="SKO32" s="62"/>
      <c r="SKP32" s="62"/>
      <c r="SKQ32" s="62"/>
      <c r="SKR32" s="62"/>
      <c r="SKS32" s="62"/>
      <c r="SKT32" s="62"/>
      <c r="SKU32" s="62"/>
      <c r="SKV32" s="62"/>
      <c r="SKW32" s="62"/>
      <c r="SKX32" s="62"/>
      <c r="SKY32" s="62"/>
      <c r="SKZ32" s="62"/>
      <c r="SLA32" s="62"/>
      <c r="SLB32" s="62"/>
      <c r="SLC32" s="62"/>
      <c r="SLD32" s="62"/>
      <c r="SLE32" s="62"/>
      <c r="SLF32" s="62"/>
      <c r="SLG32" s="62"/>
      <c r="SLH32" s="62"/>
      <c r="SLI32" s="62"/>
      <c r="SLJ32" s="62"/>
      <c r="SLK32" s="62"/>
      <c r="SLL32" s="62"/>
      <c r="SLM32" s="62"/>
      <c r="SLN32" s="62"/>
      <c r="SLO32" s="62"/>
      <c r="SLP32" s="62"/>
      <c r="SLQ32" s="62"/>
      <c r="SLR32" s="62"/>
      <c r="SLS32" s="62"/>
      <c r="SLT32" s="62"/>
      <c r="SLU32" s="62"/>
      <c r="SLV32" s="62"/>
      <c r="SLW32" s="62"/>
      <c r="SLX32" s="62"/>
      <c r="SLY32" s="62"/>
      <c r="SLZ32" s="62"/>
      <c r="SMA32" s="62"/>
      <c r="SMB32" s="62"/>
      <c r="SMC32" s="62"/>
      <c r="SMD32" s="62"/>
      <c r="SME32" s="62"/>
      <c r="SMF32" s="62"/>
      <c r="SMG32" s="62"/>
      <c r="SMH32" s="62"/>
      <c r="SMI32" s="62"/>
      <c r="SMJ32" s="62"/>
      <c r="SMK32" s="62"/>
      <c r="SML32" s="62"/>
      <c r="SMM32" s="62"/>
      <c r="SMN32" s="62"/>
      <c r="SMO32" s="62"/>
      <c r="SMP32" s="62"/>
      <c r="SMQ32" s="62"/>
      <c r="SMR32" s="62"/>
      <c r="SMS32" s="62"/>
      <c r="SMT32" s="62"/>
      <c r="SMU32" s="62"/>
      <c r="SMV32" s="62"/>
      <c r="SMW32" s="62"/>
      <c r="SMX32" s="62"/>
      <c r="SMY32" s="62"/>
      <c r="SMZ32" s="62"/>
      <c r="SNA32" s="62"/>
      <c r="SNB32" s="62"/>
      <c r="SNC32" s="62"/>
      <c r="SND32" s="62"/>
      <c r="SNE32" s="62"/>
      <c r="SNF32" s="62"/>
      <c r="SNG32" s="62"/>
      <c r="SNH32" s="62"/>
      <c r="SNI32" s="62"/>
      <c r="SNJ32" s="62"/>
      <c r="SNK32" s="62"/>
      <c r="SNL32" s="62"/>
      <c r="SNM32" s="62"/>
      <c r="SNN32" s="62"/>
      <c r="SNO32" s="62"/>
      <c r="SNP32" s="62"/>
      <c r="SNQ32" s="62"/>
      <c r="SNR32" s="62"/>
      <c r="SNS32" s="62"/>
      <c r="SNT32" s="62"/>
      <c r="SNU32" s="62"/>
      <c r="SNV32" s="62"/>
      <c r="SNW32" s="62"/>
      <c r="SNX32" s="62"/>
      <c r="SNY32" s="62"/>
      <c r="SNZ32" s="62"/>
      <c r="SOA32" s="62"/>
      <c r="SOB32" s="62"/>
      <c r="SOC32" s="62"/>
      <c r="SOD32" s="62"/>
      <c r="SOE32" s="62"/>
      <c r="SOF32" s="62"/>
      <c r="SOG32" s="62"/>
      <c r="SOH32" s="62"/>
      <c r="SOI32" s="62"/>
      <c r="SOJ32" s="62"/>
      <c r="SOK32" s="62"/>
      <c r="SOL32" s="62"/>
      <c r="SOM32" s="62"/>
      <c r="SON32" s="62"/>
      <c r="SOO32" s="62"/>
      <c r="SOP32" s="62"/>
      <c r="SOQ32" s="62"/>
      <c r="SOR32" s="62"/>
      <c r="SOS32" s="62"/>
      <c r="SOT32" s="62"/>
      <c r="SOU32" s="62"/>
      <c r="SOV32" s="62"/>
      <c r="SOW32" s="62"/>
      <c r="SOX32" s="62"/>
      <c r="SOY32" s="62"/>
      <c r="SOZ32" s="62"/>
      <c r="SPA32" s="62"/>
      <c r="SPB32" s="62"/>
      <c r="SPC32" s="62"/>
      <c r="SPD32" s="62"/>
      <c r="SPE32" s="62"/>
      <c r="SPF32" s="62"/>
      <c r="SPG32" s="62"/>
      <c r="SPH32" s="62"/>
      <c r="SPI32" s="62"/>
      <c r="SPJ32" s="62"/>
      <c r="SPK32" s="62"/>
      <c r="SPL32" s="62"/>
      <c r="SPM32" s="62"/>
      <c r="SPN32" s="62"/>
      <c r="SPO32" s="62"/>
      <c r="SPP32" s="62"/>
      <c r="SPQ32" s="62"/>
      <c r="SPR32" s="62"/>
      <c r="SPS32" s="62"/>
      <c r="SPT32" s="62"/>
      <c r="SPU32" s="62"/>
      <c r="SPV32" s="62"/>
      <c r="SPW32" s="62"/>
      <c r="SPX32" s="62"/>
      <c r="SPY32" s="62"/>
      <c r="SPZ32" s="62"/>
      <c r="SQA32" s="62"/>
      <c r="SQB32" s="62"/>
      <c r="SQC32" s="62"/>
      <c r="SQD32" s="62"/>
      <c r="SQE32" s="62"/>
      <c r="SQF32" s="62"/>
      <c r="SQG32" s="62"/>
      <c r="SQH32" s="62"/>
      <c r="SQI32" s="62"/>
      <c r="SQJ32" s="62"/>
      <c r="SQK32" s="62"/>
      <c r="SQL32" s="62"/>
      <c r="SQM32" s="62"/>
      <c r="SQN32" s="62"/>
      <c r="SQO32" s="62"/>
      <c r="SQP32" s="62"/>
      <c r="SQQ32" s="62"/>
      <c r="SQR32" s="62"/>
      <c r="SQS32" s="62"/>
      <c r="SQT32" s="62"/>
      <c r="SQU32" s="62"/>
      <c r="SQV32" s="62"/>
      <c r="SQW32" s="62"/>
      <c r="SQX32" s="62"/>
      <c r="SQY32" s="62"/>
      <c r="SQZ32" s="62"/>
      <c r="SRA32" s="62"/>
      <c r="SRB32" s="62"/>
      <c r="SRC32" s="62"/>
      <c r="SRD32" s="62"/>
      <c r="SRE32" s="62"/>
      <c r="SRF32" s="62"/>
      <c r="SRG32" s="62"/>
      <c r="SRH32" s="62"/>
      <c r="SRI32" s="62"/>
      <c r="SRJ32" s="62"/>
      <c r="SRK32" s="62"/>
      <c r="SRL32" s="62"/>
      <c r="SRM32" s="62"/>
      <c r="SRN32" s="62"/>
      <c r="SRO32" s="62"/>
      <c r="SRP32" s="62"/>
      <c r="SRQ32" s="62"/>
      <c r="SRR32" s="62"/>
      <c r="SRS32" s="62"/>
      <c r="SRT32" s="62"/>
      <c r="SRU32" s="62"/>
      <c r="SRV32" s="62"/>
      <c r="SRW32" s="62"/>
      <c r="SRX32" s="62"/>
      <c r="SRY32" s="62"/>
      <c r="SRZ32" s="62"/>
      <c r="SSA32" s="62"/>
      <c r="SSB32" s="62"/>
      <c r="SSC32" s="62"/>
      <c r="SSD32" s="62"/>
      <c r="SSE32" s="62"/>
      <c r="SSF32" s="62"/>
      <c r="SSG32" s="62"/>
      <c r="SSH32" s="62"/>
      <c r="SSI32" s="62"/>
      <c r="SSJ32" s="62"/>
      <c r="SSK32" s="62"/>
      <c r="SSL32" s="62"/>
      <c r="SSM32" s="62"/>
      <c r="SSN32" s="62"/>
      <c r="SSO32" s="62"/>
      <c r="SSP32" s="62"/>
      <c r="SSQ32" s="62"/>
      <c r="SSR32" s="62"/>
      <c r="SSS32" s="62"/>
      <c r="SST32" s="62"/>
      <c r="SSU32" s="62"/>
      <c r="SSV32" s="62"/>
      <c r="SSW32" s="62"/>
      <c r="SSX32" s="62"/>
      <c r="SSY32" s="62"/>
      <c r="SSZ32" s="62"/>
      <c r="STA32" s="62"/>
      <c r="STB32" s="62"/>
      <c r="STC32" s="62"/>
      <c r="STD32" s="62"/>
      <c r="STE32" s="62"/>
      <c r="STF32" s="62"/>
      <c r="STG32" s="62"/>
      <c r="STH32" s="62"/>
      <c r="STI32" s="62"/>
      <c r="STJ32" s="62"/>
      <c r="STK32" s="62"/>
      <c r="STL32" s="62"/>
      <c r="STM32" s="62"/>
      <c r="STN32" s="62"/>
      <c r="STO32" s="62"/>
      <c r="STP32" s="62"/>
      <c r="STQ32" s="62"/>
      <c r="STR32" s="62"/>
      <c r="STS32" s="62"/>
      <c r="STT32" s="62"/>
      <c r="STU32" s="62"/>
      <c r="STV32" s="62"/>
      <c r="STW32" s="62"/>
      <c r="STX32" s="62"/>
      <c r="STY32" s="62"/>
      <c r="STZ32" s="62"/>
      <c r="SUA32" s="62"/>
      <c r="SUB32" s="62"/>
      <c r="SUC32" s="62"/>
      <c r="SUD32" s="62"/>
      <c r="SUE32" s="62"/>
      <c r="SUF32" s="62"/>
      <c r="SUG32" s="62"/>
      <c r="SUH32" s="62"/>
      <c r="SUI32" s="62"/>
      <c r="SUJ32" s="62"/>
      <c r="SUK32" s="62"/>
      <c r="SUL32" s="62"/>
      <c r="SUM32" s="62"/>
      <c r="SUN32" s="62"/>
      <c r="SUO32" s="62"/>
      <c r="SUP32" s="62"/>
      <c r="SUQ32" s="62"/>
      <c r="SUR32" s="62"/>
      <c r="SUS32" s="62"/>
      <c r="SUT32" s="62"/>
      <c r="SUU32" s="62"/>
      <c r="SUV32" s="62"/>
      <c r="SUW32" s="62"/>
      <c r="SUX32" s="62"/>
      <c r="SUY32" s="62"/>
      <c r="SUZ32" s="62"/>
      <c r="SVA32" s="62"/>
      <c r="SVB32" s="62"/>
      <c r="SVC32" s="62"/>
      <c r="SVD32" s="62"/>
      <c r="SVE32" s="62"/>
      <c r="SVF32" s="62"/>
      <c r="SVG32" s="62"/>
      <c r="SVH32" s="62"/>
      <c r="SVI32" s="62"/>
      <c r="SVJ32" s="62"/>
      <c r="SVK32" s="62"/>
      <c r="SVL32" s="62"/>
      <c r="SVM32" s="62"/>
      <c r="SVN32" s="62"/>
      <c r="SVO32" s="62"/>
      <c r="SVP32" s="62"/>
      <c r="SVQ32" s="62"/>
      <c r="SVR32" s="62"/>
      <c r="SVS32" s="62"/>
      <c r="SVT32" s="62"/>
      <c r="SVU32" s="62"/>
      <c r="SVV32" s="62"/>
      <c r="SVW32" s="62"/>
      <c r="SVX32" s="62"/>
      <c r="SVY32" s="62"/>
      <c r="SVZ32" s="62"/>
      <c r="SWA32" s="62"/>
      <c r="SWB32" s="62"/>
      <c r="SWC32" s="62"/>
      <c r="SWD32" s="62"/>
      <c r="SWE32" s="62"/>
      <c r="SWF32" s="62"/>
      <c r="SWG32" s="62"/>
      <c r="SWH32" s="62"/>
      <c r="SWI32" s="62"/>
      <c r="SWJ32" s="62"/>
      <c r="SWK32" s="62"/>
      <c r="SWL32" s="62"/>
      <c r="SWM32" s="62"/>
      <c r="SWN32" s="62"/>
      <c r="SWO32" s="62"/>
      <c r="SWP32" s="62"/>
      <c r="SWQ32" s="62"/>
      <c r="SWR32" s="62"/>
      <c r="SWS32" s="62"/>
      <c r="SWT32" s="62"/>
      <c r="SWU32" s="62"/>
      <c r="SWV32" s="62"/>
      <c r="SWW32" s="62"/>
      <c r="SWX32" s="62"/>
      <c r="SWY32" s="62"/>
      <c r="SWZ32" s="62"/>
      <c r="SXA32" s="62"/>
      <c r="SXB32" s="62"/>
      <c r="SXC32" s="62"/>
      <c r="SXD32" s="62"/>
      <c r="SXE32" s="62"/>
      <c r="SXF32" s="62"/>
      <c r="SXG32" s="62"/>
      <c r="SXH32" s="62"/>
      <c r="SXI32" s="62"/>
      <c r="SXJ32" s="62"/>
      <c r="SXK32" s="62"/>
      <c r="SXL32" s="62"/>
      <c r="SXM32" s="62"/>
      <c r="SXN32" s="62"/>
      <c r="SXO32" s="62"/>
      <c r="SXP32" s="62"/>
      <c r="SXQ32" s="62"/>
      <c r="SXR32" s="62"/>
      <c r="SXS32" s="62"/>
      <c r="SXT32" s="62"/>
      <c r="SXU32" s="62"/>
      <c r="SXV32" s="62"/>
      <c r="SXW32" s="62"/>
      <c r="SXX32" s="62"/>
      <c r="SXY32" s="62"/>
      <c r="SXZ32" s="62"/>
      <c r="SYA32" s="62"/>
      <c r="SYB32" s="62"/>
      <c r="SYC32" s="62"/>
      <c r="SYD32" s="62"/>
      <c r="SYE32" s="62"/>
      <c r="SYF32" s="62"/>
      <c r="SYG32" s="62"/>
      <c r="SYH32" s="62"/>
      <c r="SYI32" s="62"/>
      <c r="SYJ32" s="62"/>
      <c r="SYK32" s="62"/>
      <c r="SYL32" s="62"/>
      <c r="SYM32" s="62"/>
      <c r="SYN32" s="62"/>
      <c r="SYO32" s="62"/>
      <c r="SYP32" s="62"/>
      <c r="SYQ32" s="62"/>
      <c r="SYR32" s="62"/>
      <c r="SYS32" s="62"/>
      <c r="SYT32" s="62"/>
      <c r="SYU32" s="62"/>
      <c r="SYV32" s="62"/>
      <c r="SYW32" s="62"/>
      <c r="SYX32" s="62"/>
      <c r="SYY32" s="62"/>
      <c r="SYZ32" s="62"/>
      <c r="SZA32" s="62"/>
      <c r="SZB32" s="62"/>
      <c r="SZC32" s="62"/>
      <c r="SZD32" s="62"/>
      <c r="SZE32" s="62"/>
      <c r="SZF32" s="62"/>
      <c r="SZG32" s="62"/>
      <c r="SZH32" s="62"/>
      <c r="SZI32" s="62"/>
      <c r="SZJ32" s="62"/>
      <c r="SZK32" s="62"/>
      <c r="SZL32" s="62"/>
      <c r="SZM32" s="62"/>
      <c r="SZN32" s="62"/>
      <c r="SZO32" s="62"/>
      <c r="SZP32" s="62"/>
      <c r="SZQ32" s="62"/>
      <c r="SZR32" s="62"/>
      <c r="SZS32" s="62"/>
      <c r="SZT32" s="62"/>
      <c r="SZU32" s="62"/>
      <c r="SZV32" s="62"/>
      <c r="SZW32" s="62"/>
      <c r="SZX32" s="62"/>
      <c r="SZY32" s="62"/>
      <c r="SZZ32" s="62"/>
      <c r="TAA32" s="62"/>
      <c r="TAB32" s="62"/>
      <c r="TAC32" s="62"/>
      <c r="TAD32" s="62"/>
      <c r="TAE32" s="62"/>
      <c r="TAF32" s="62"/>
      <c r="TAG32" s="62"/>
      <c r="TAH32" s="62"/>
      <c r="TAI32" s="62"/>
      <c r="TAJ32" s="62"/>
      <c r="TAK32" s="62"/>
      <c r="TAL32" s="62"/>
      <c r="TAM32" s="62"/>
      <c r="TAN32" s="62"/>
      <c r="TAO32" s="62"/>
      <c r="TAP32" s="62"/>
      <c r="TAQ32" s="62"/>
      <c r="TAR32" s="62"/>
      <c r="TAS32" s="62"/>
      <c r="TAT32" s="62"/>
      <c r="TAU32" s="62"/>
      <c r="TAV32" s="62"/>
      <c r="TAW32" s="62"/>
      <c r="TAX32" s="62"/>
      <c r="TAY32" s="62"/>
      <c r="TAZ32" s="62"/>
      <c r="TBA32" s="62"/>
      <c r="TBB32" s="62"/>
      <c r="TBC32" s="62"/>
      <c r="TBD32" s="62"/>
      <c r="TBE32" s="62"/>
      <c r="TBF32" s="62"/>
      <c r="TBG32" s="62"/>
      <c r="TBH32" s="62"/>
      <c r="TBI32" s="62"/>
      <c r="TBJ32" s="62"/>
      <c r="TBK32" s="62"/>
      <c r="TBL32" s="62"/>
      <c r="TBM32" s="62"/>
      <c r="TBN32" s="62"/>
      <c r="TBO32" s="62"/>
      <c r="TBP32" s="62"/>
      <c r="TBQ32" s="62"/>
      <c r="TBR32" s="62"/>
      <c r="TBS32" s="62"/>
      <c r="TBT32" s="62"/>
      <c r="TBU32" s="62"/>
      <c r="TBV32" s="62"/>
      <c r="TBW32" s="62"/>
      <c r="TBX32" s="62"/>
      <c r="TBY32" s="62"/>
      <c r="TBZ32" s="62"/>
      <c r="TCA32" s="62"/>
      <c r="TCB32" s="62"/>
      <c r="TCC32" s="62"/>
      <c r="TCD32" s="62"/>
      <c r="TCE32" s="62"/>
      <c r="TCF32" s="62"/>
      <c r="TCG32" s="62"/>
      <c r="TCH32" s="62"/>
      <c r="TCI32" s="62"/>
      <c r="TCJ32" s="62"/>
      <c r="TCK32" s="62"/>
      <c r="TCL32" s="62"/>
      <c r="TCM32" s="62"/>
      <c r="TCN32" s="62"/>
      <c r="TCO32" s="62"/>
      <c r="TCP32" s="62"/>
      <c r="TCQ32" s="62"/>
      <c r="TCR32" s="62"/>
      <c r="TCS32" s="62"/>
      <c r="TCT32" s="62"/>
      <c r="TCU32" s="62"/>
      <c r="TCV32" s="62"/>
      <c r="TCW32" s="62"/>
      <c r="TCX32" s="62"/>
      <c r="TCY32" s="62"/>
      <c r="TCZ32" s="62"/>
      <c r="TDA32" s="62"/>
      <c r="TDB32" s="62"/>
      <c r="TDC32" s="62"/>
      <c r="TDD32" s="62"/>
      <c r="TDE32" s="62"/>
      <c r="TDF32" s="62"/>
      <c r="TDG32" s="62"/>
      <c r="TDH32" s="62"/>
      <c r="TDI32" s="62"/>
      <c r="TDJ32" s="62"/>
      <c r="TDK32" s="62"/>
      <c r="TDL32" s="62"/>
      <c r="TDM32" s="62"/>
      <c r="TDN32" s="62"/>
      <c r="TDO32" s="62"/>
      <c r="TDP32" s="62"/>
      <c r="TDQ32" s="62"/>
      <c r="TDR32" s="62"/>
      <c r="TDS32" s="62"/>
      <c r="TDT32" s="62"/>
      <c r="TDU32" s="62"/>
      <c r="TDV32" s="62"/>
      <c r="TDW32" s="62"/>
      <c r="TDX32" s="62"/>
      <c r="TDY32" s="62"/>
      <c r="TDZ32" s="62"/>
      <c r="TEA32" s="62"/>
      <c r="TEB32" s="62"/>
      <c r="TEC32" s="62"/>
      <c r="TED32" s="62"/>
      <c r="TEE32" s="62"/>
      <c r="TEF32" s="62"/>
      <c r="TEG32" s="62"/>
      <c r="TEH32" s="62"/>
      <c r="TEI32" s="62"/>
      <c r="TEJ32" s="62"/>
      <c r="TEK32" s="62"/>
      <c r="TEL32" s="62"/>
      <c r="TEM32" s="62"/>
      <c r="TEN32" s="62"/>
      <c r="TEO32" s="62"/>
      <c r="TEP32" s="62"/>
      <c r="TEQ32" s="62"/>
      <c r="TER32" s="62"/>
      <c r="TES32" s="62"/>
      <c r="TET32" s="62"/>
      <c r="TEU32" s="62"/>
      <c r="TEV32" s="62"/>
      <c r="TEW32" s="62"/>
      <c r="TEX32" s="62"/>
      <c r="TEY32" s="62"/>
      <c r="TEZ32" s="62"/>
      <c r="TFA32" s="62"/>
      <c r="TFB32" s="62"/>
      <c r="TFC32" s="62"/>
      <c r="TFD32" s="62"/>
      <c r="TFE32" s="62"/>
      <c r="TFF32" s="62"/>
      <c r="TFG32" s="62"/>
      <c r="TFH32" s="62"/>
      <c r="TFI32" s="62"/>
      <c r="TFJ32" s="62"/>
      <c r="TFK32" s="62"/>
      <c r="TFL32" s="62"/>
      <c r="TFM32" s="62"/>
      <c r="TFN32" s="62"/>
      <c r="TFO32" s="62"/>
      <c r="TFP32" s="62"/>
      <c r="TFQ32" s="62"/>
      <c r="TFR32" s="62"/>
      <c r="TFS32" s="62"/>
      <c r="TFT32" s="62"/>
      <c r="TFU32" s="62"/>
      <c r="TFV32" s="62"/>
      <c r="TFW32" s="62"/>
      <c r="TFX32" s="62"/>
      <c r="TFY32" s="62"/>
      <c r="TFZ32" s="62"/>
      <c r="TGA32" s="62"/>
      <c r="TGB32" s="62"/>
      <c r="TGC32" s="62"/>
      <c r="TGD32" s="62"/>
      <c r="TGE32" s="62"/>
      <c r="TGF32" s="62"/>
      <c r="TGG32" s="62"/>
      <c r="TGH32" s="62"/>
      <c r="TGI32" s="62"/>
      <c r="TGJ32" s="62"/>
      <c r="TGK32" s="62"/>
      <c r="TGL32" s="62"/>
      <c r="TGM32" s="62"/>
      <c r="TGN32" s="62"/>
      <c r="TGO32" s="62"/>
      <c r="TGP32" s="62"/>
      <c r="TGQ32" s="62"/>
      <c r="TGR32" s="62"/>
      <c r="TGS32" s="62"/>
      <c r="TGT32" s="62"/>
      <c r="TGU32" s="62"/>
      <c r="TGV32" s="62"/>
      <c r="TGW32" s="62"/>
      <c r="TGX32" s="62"/>
      <c r="TGY32" s="62"/>
      <c r="TGZ32" s="62"/>
      <c r="THA32" s="62"/>
      <c r="THB32" s="62"/>
      <c r="THC32" s="62"/>
      <c r="THD32" s="62"/>
      <c r="THE32" s="62"/>
      <c r="THF32" s="62"/>
      <c r="THG32" s="62"/>
      <c r="THH32" s="62"/>
      <c r="THI32" s="62"/>
      <c r="THJ32" s="62"/>
      <c r="THK32" s="62"/>
      <c r="THL32" s="62"/>
      <c r="THM32" s="62"/>
      <c r="THN32" s="62"/>
      <c r="THO32" s="62"/>
      <c r="THP32" s="62"/>
      <c r="THQ32" s="62"/>
      <c r="THR32" s="62"/>
      <c r="THS32" s="62"/>
      <c r="THT32" s="62"/>
      <c r="THU32" s="62"/>
      <c r="THV32" s="62"/>
      <c r="THW32" s="62"/>
      <c r="THX32" s="62"/>
      <c r="THY32" s="62"/>
      <c r="THZ32" s="62"/>
      <c r="TIA32" s="62"/>
      <c r="TIB32" s="62"/>
      <c r="TIC32" s="62"/>
      <c r="TID32" s="62"/>
      <c r="TIE32" s="62"/>
      <c r="TIF32" s="62"/>
      <c r="TIG32" s="62"/>
      <c r="TIH32" s="62"/>
      <c r="TII32" s="62"/>
      <c r="TIJ32" s="62"/>
      <c r="TIK32" s="62"/>
      <c r="TIL32" s="62"/>
      <c r="TIM32" s="62"/>
      <c r="TIN32" s="62"/>
      <c r="TIO32" s="62"/>
      <c r="TIP32" s="62"/>
      <c r="TIQ32" s="62"/>
      <c r="TIR32" s="62"/>
      <c r="TIS32" s="62"/>
      <c r="TIT32" s="62"/>
      <c r="TIU32" s="62"/>
      <c r="TIV32" s="62"/>
      <c r="TIW32" s="62"/>
      <c r="TIX32" s="62"/>
      <c r="TIY32" s="62"/>
      <c r="TIZ32" s="62"/>
      <c r="TJA32" s="62"/>
      <c r="TJB32" s="62"/>
      <c r="TJC32" s="62"/>
      <c r="TJD32" s="62"/>
      <c r="TJE32" s="62"/>
      <c r="TJF32" s="62"/>
      <c r="TJG32" s="62"/>
      <c r="TJH32" s="62"/>
      <c r="TJI32" s="62"/>
      <c r="TJJ32" s="62"/>
      <c r="TJK32" s="62"/>
      <c r="TJL32" s="62"/>
      <c r="TJM32" s="62"/>
      <c r="TJN32" s="62"/>
      <c r="TJO32" s="62"/>
      <c r="TJP32" s="62"/>
      <c r="TJQ32" s="62"/>
      <c r="TJR32" s="62"/>
      <c r="TJS32" s="62"/>
      <c r="TJT32" s="62"/>
      <c r="TJU32" s="62"/>
      <c r="TJV32" s="62"/>
      <c r="TJW32" s="62"/>
      <c r="TJX32" s="62"/>
      <c r="TJY32" s="62"/>
      <c r="TJZ32" s="62"/>
      <c r="TKA32" s="62"/>
      <c r="TKB32" s="62"/>
      <c r="TKC32" s="62"/>
      <c r="TKD32" s="62"/>
      <c r="TKE32" s="62"/>
      <c r="TKF32" s="62"/>
      <c r="TKG32" s="62"/>
      <c r="TKH32" s="62"/>
      <c r="TKI32" s="62"/>
      <c r="TKJ32" s="62"/>
      <c r="TKK32" s="62"/>
      <c r="TKL32" s="62"/>
      <c r="TKM32" s="62"/>
      <c r="TKN32" s="62"/>
      <c r="TKO32" s="62"/>
      <c r="TKP32" s="62"/>
      <c r="TKQ32" s="62"/>
      <c r="TKR32" s="62"/>
      <c r="TKS32" s="62"/>
      <c r="TKT32" s="62"/>
      <c r="TKU32" s="62"/>
      <c r="TKV32" s="62"/>
      <c r="TKW32" s="62"/>
      <c r="TKX32" s="62"/>
      <c r="TKY32" s="62"/>
      <c r="TKZ32" s="62"/>
      <c r="TLA32" s="62"/>
      <c r="TLB32" s="62"/>
      <c r="TLC32" s="62"/>
      <c r="TLD32" s="62"/>
      <c r="TLE32" s="62"/>
      <c r="TLF32" s="62"/>
      <c r="TLG32" s="62"/>
      <c r="TLH32" s="62"/>
      <c r="TLI32" s="62"/>
      <c r="TLJ32" s="62"/>
      <c r="TLK32" s="62"/>
      <c r="TLL32" s="62"/>
      <c r="TLM32" s="62"/>
      <c r="TLN32" s="62"/>
      <c r="TLO32" s="62"/>
      <c r="TLP32" s="62"/>
      <c r="TLQ32" s="62"/>
      <c r="TLR32" s="62"/>
      <c r="TLS32" s="62"/>
      <c r="TLT32" s="62"/>
      <c r="TLU32" s="62"/>
      <c r="TLV32" s="62"/>
      <c r="TLW32" s="62"/>
      <c r="TLX32" s="62"/>
      <c r="TLY32" s="62"/>
      <c r="TLZ32" s="62"/>
      <c r="TMA32" s="62"/>
      <c r="TMB32" s="62"/>
      <c r="TMC32" s="62"/>
      <c r="TMD32" s="62"/>
      <c r="TME32" s="62"/>
      <c r="TMF32" s="62"/>
      <c r="TMG32" s="62"/>
      <c r="TMH32" s="62"/>
      <c r="TMI32" s="62"/>
      <c r="TMJ32" s="62"/>
      <c r="TMK32" s="62"/>
      <c r="TML32" s="62"/>
      <c r="TMM32" s="62"/>
      <c r="TMN32" s="62"/>
      <c r="TMO32" s="62"/>
      <c r="TMP32" s="62"/>
      <c r="TMQ32" s="62"/>
      <c r="TMR32" s="62"/>
      <c r="TMS32" s="62"/>
      <c r="TMT32" s="62"/>
      <c r="TMU32" s="62"/>
      <c r="TMV32" s="62"/>
      <c r="TMW32" s="62"/>
      <c r="TMX32" s="62"/>
      <c r="TMY32" s="62"/>
      <c r="TMZ32" s="62"/>
      <c r="TNA32" s="62"/>
      <c r="TNB32" s="62"/>
      <c r="TNC32" s="62"/>
      <c r="TND32" s="62"/>
      <c r="TNE32" s="62"/>
      <c r="TNF32" s="62"/>
      <c r="TNG32" s="62"/>
      <c r="TNH32" s="62"/>
      <c r="TNI32" s="62"/>
      <c r="TNJ32" s="62"/>
      <c r="TNK32" s="62"/>
      <c r="TNL32" s="62"/>
      <c r="TNM32" s="62"/>
      <c r="TNN32" s="62"/>
      <c r="TNO32" s="62"/>
      <c r="TNP32" s="62"/>
      <c r="TNQ32" s="62"/>
      <c r="TNR32" s="62"/>
      <c r="TNS32" s="62"/>
      <c r="TNT32" s="62"/>
      <c r="TNU32" s="62"/>
      <c r="TNV32" s="62"/>
      <c r="TNW32" s="62"/>
      <c r="TNX32" s="62"/>
      <c r="TNY32" s="62"/>
      <c r="TNZ32" s="62"/>
      <c r="TOA32" s="62"/>
      <c r="TOB32" s="62"/>
      <c r="TOC32" s="62"/>
      <c r="TOD32" s="62"/>
      <c r="TOE32" s="62"/>
      <c r="TOF32" s="62"/>
      <c r="TOG32" s="62"/>
      <c r="TOH32" s="62"/>
      <c r="TOI32" s="62"/>
      <c r="TOJ32" s="62"/>
      <c r="TOK32" s="62"/>
      <c r="TOL32" s="62"/>
      <c r="TOM32" s="62"/>
      <c r="TON32" s="62"/>
      <c r="TOO32" s="62"/>
      <c r="TOP32" s="62"/>
      <c r="TOQ32" s="62"/>
      <c r="TOR32" s="62"/>
      <c r="TOS32" s="62"/>
      <c r="TOT32" s="62"/>
      <c r="TOU32" s="62"/>
      <c r="TOV32" s="62"/>
      <c r="TOW32" s="62"/>
      <c r="TOX32" s="62"/>
      <c r="TOY32" s="62"/>
      <c r="TOZ32" s="62"/>
      <c r="TPA32" s="62"/>
      <c r="TPB32" s="62"/>
      <c r="TPC32" s="62"/>
      <c r="TPD32" s="62"/>
      <c r="TPE32" s="62"/>
      <c r="TPF32" s="62"/>
      <c r="TPG32" s="62"/>
      <c r="TPH32" s="62"/>
      <c r="TPI32" s="62"/>
      <c r="TPJ32" s="62"/>
      <c r="TPK32" s="62"/>
      <c r="TPL32" s="62"/>
      <c r="TPM32" s="62"/>
      <c r="TPN32" s="62"/>
      <c r="TPO32" s="62"/>
      <c r="TPP32" s="62"/>
      <c r="TPQ32" s="62"/>
      <c r="TPR32" s="62"/>
      <c r="TPS32" s="62"/>
      <c r="TPT32" s="62"/>
      <c r="TPU32" s="62"/>
      <c r="TPV32" s="62"/>
      <c r="TPW32" s="62"/>
      <c r="TPX32" s="62"/>
      <c r="TPY32" s="62"/>
      <c r="TPZ32" s="62"/>
      <c r="TQA32" s="62"/>
      <c r="TQB32" s="62"/>
      <c r="TQC32" s="62"/>
      <c r="TQD32" s="62"/>
      <c r="TQE32" s="62"/>
      <c r="TQF32" s="62"/>
      <c r="TQG32" s="62"/>
      <c r="TQH32" s="62"/>
      <c r="TQI32" s="62"/>
      <c r="TQJ32" s="62"/>
      <c r="TQK32" s="62"/>
      <c r="TQL32" s="62"/>
      <c r="TQM32" s="62"/>
      <c r="TQN32" s="62"/>
      <c r="TQO32" s="62"/>
      <c r="TQP32" s="62"/>
      <c r="TQQ32" s="62"/>
      <c r="TQR32" s="62"/>
      <c r="TQS32" s="62"/>
      <c r="TQT32" s="62"/>
      <c r="TQU32" s="62"/>
      <c r="TQV32" s="62"/>
      <c r="TQW32" s="62"/>
      <c r="TQX32" s="62"/>
      <c r="TQY32" s="62"/>
      <c r="TQZ32" s="62"/>
      <c r="TRA32" s="62"/>
      <c r="TRB32" s="62"/>
      <c r="TRC32" s="62"/>
      <c r="TRD32" s="62"/>
      <c r="TRE32" s="62"/>
      <c r="TRF32" s="62"/>
      <c r="TRG32" s="62"/>
      <c r="TRH32" s="62"/>
      <c r="TRI32" s="62"/>
      <c r="TRJ32" s="62"/>
      <c r="TRK32" s="62"/>
      <c r="TRL32" s="62"/>
      <c r="TRM32" s="62"/>
      <c r="TRN32" s="62"/>
      <c r="TRO32" s="62"/>
      <c r="TRP32" s="62"/>
      <c r="TRQ32" s="62"/>
      <c r="TRR32" s="62"/>
      <c r="TRS32" s="62"/>
      <c r="TRT32" s="62"/>
      <c r="TRU32" s="62"/>
      <c r="TRV32" s="62"/>
      <c r="TRW32" s="62"/>
      <c r="TRX32" s="62"/>
      <c r="TRY32" s="62"/>
      <c r="TRZ32" s="62"/>
      <c r="TSA32" s="62"/>
      <c r="TSB32" s="62"/>
      <c r="TSC32" s="62"/>
      <c r="TSD32" s="62"/>
      <c r="TSE32" s="62"/>
      <c r="TSF32" s="62"/>
      <c r="TSG32" s="62"/>
      <c r="TSH32" s="62"/>
      <c r="TSI32" s="62"/>
      <c r="TSJ32" s="62"/>
      <c r="TSK32" s="62"/>
      <c r="TSL32" s="62"/>
      <c r="TSM32" s="62"/>
      <c r="TSN32" s="62"/>
      <c r="TSO32" s="62"/>
      <c r="TSP32" s="62"/>
      <c r="TSQ32" s="62"/>
      <c r="TSR32" s="62"/>
      <c r="TSS32" s="62"/>
      <c r="TST32" s="62"/>
      <c r="TSU32" s="62"/>
      <c r="TSV32" s="62"/>
      <c r="TSW32" s="62"/>
      <c r="TSX32" s="62"/>
      <c r="TSY32" s="62"/>
      <c r="TSZ32" s="62"/>
      <c r="TTA32" s="62"/>
      <c r="TTB32" s="62"/>
      <c r="TTC32" s="62"/>
      <c r="TTD32" s="62"/>
      <c r="TTE32" s="62"/>
      <c r="TTF32" s="62"/>
      <c r="TTG32" s="62"/>
      <c r="TTH32" s="62"/>
      <c r="TTI32" s="62"/>
      <c r="TTJ32" s="62"/>
      <c r="TTK32" s="62"/>
      <c r="TTL32" s="62"/>
      <c r="TTM32" s="62"/>
      <c r="TTN32" s="62"/>
      <c r="TTO32" s="62"/>
      <c r="TTP32" s="62"/>
      <c r="TTQ32" s="62"/>
      <c r="TTR32" s="62"/>
      <c r="TTS32" s="62"/>
      <c r="TTT32" s="62"/>
      <c r="TTU32" s="62"/>
      <c r="TTV32" s="62"/>
      <c r="TTW32" s="62"/>
      <c r="TTX32" s="62"/>
      <c r="TTY32" s="62"/>
      <c r="TTZ32" s="62"/>
      <c r="TUA32" s="62"/>
      <c r="TUB32" s="62"/>
      <c r="TUC32" s="62"/>
      <c r="TUD32" s="62"/>
      <c r="TUE32" s="62"/>
      <c r="TUF32" s="62"/>
      <c r="TUG32" s="62"/>
      <c r="TUH32" s="62"/>
      <c r="TUI32" s="62"/>
      <c r="TUJ32" s="62"/>
      <c r="TUK32" s="62"/>
      <c r="TUL32" s="62"/>
      <c r="TUM32" s="62"/>
      <c r="TUN32" s="62"/>
      <c r="TUO32" s="62"/>
      <c r="TUP32" s="62"/>
      <c r="TUQ32" s="62"/>
      <c r="TUR32" s="62"/>
      <c r="TUS32" s="62"/>
      <c r="TUT32" s="62"/>
      <c r="TUU32" s="62"/>
      <c r="TUV32" s="62"/>
      <c r="TUW32" s="62"/>
      <c r="TUX32" s="62"/>
      <c r="TUY32" s="62"/>
      <c r="TUZ32" s="62"/>
      <c r="TVA32" s="62"/>
      <c r="TVB32" s="62"/>
      <c r="TVC32" s="62"/>
      <c r="TVD32" s="62"/>
      <c r="TVE32" s="62"/>
      <c r="TVF32" s="62"/>
      <c r="TVG32" s="62"/>
      <c r="TVH32" s="62"/>
      <c r="TVI32" s="62"/>
      <c r="TVJ32" s="62"/>
      <c r="TVK32" s="62"/>
      <c r="TVL32" s="62"/>
      <c r="TVM32" s="62"/>
      <c r="TVN32" s="62"/>
      <c r="TVO32" s="62"/>
      <c r="TVP32" s="62"/>
      <c r="TVQ32" s="62"/>
      <c r="TVR32" s="62"/>
      <c r="TVS32" s="62"/>
      <c r="TVT32" s="62"/>
      <c r="TVU32" s="62"/>
      <c r="TVV32" s="62"/>
      <c r="TVW32" s="62"/>
      <c r="TVX32" s="62"/>
      <c r="TVY32" s="62"/>
      <c r="TVZ32" s="62"/>
      <c r="TWA32" s="62"/>
      <c r="TWB32" s="62"/>
      <c r="TWC32" s="62"/>
      <c r="TWD32" s="62"/>
      <c r="TWE32" s="62"/>
      <c r="TWF32" s="62"/>
      <c r="TWG32" s="62"/>
      <c r="TWH32" s="62"/>
      <c r="TWI32" s="62"/>
      <c r="TWJ32" s="62"/>
      <c r="TWK32" s="62"/>
      <c r="TWL32" s="62"/>
      <c r="TWM32" s="62"/>
      <c r="TWN32" s="62"/>
      <c r="TWO32" s="62"/>
      <c r="TWP32" s="62"/>
      <c r="TWQ32" s="62"/>
      <c r="TWR32" s="62"/>
      <c r="TWS32" s="62"/>
      <c r="TWT32" s="62"/>
      <c r="TWU32" s="62"/>
      <c r="TWV32" s="62"/>
      <c r="TWW32" s="62"/>
      <c r="TWX32" s="62"/>
      <c r="TWY32" s="62"/>
      <c r="TWZ32" s="62"/>
      <c r="TXA32" s="62"/>
      <c r="TXB32" s="62"/>
      <c r="TXC32" s="62"/>
      <c r="TXD32" s="62"/>
      <c r="TXE32" s="62"/>
      <c r="TXF32" s="62"/>
      <c r="TXG32" s="62"/>
      <c r="TXH32" s="62"/>
      <c r="TXI32" s="62"/>
      <c r="TXJ32" s="62"/>
      <c r="TXK32" s="62"/>
      <c r="TXL32" s="62"/>
      <c r="TXM32" s="62"/>
      <c r="TXN32" s="62"/>
      <c r="TXO32" s="62"/>
      <c r="TXP32" s="62"/>
      <c r="TXQ32" s="62"/>
      <c r="TXR32" s="62"/>
      <c r="TXS32" s="62"/>
      <c r="TXT32" s="62"/>
      <c r="TXU32" s="62"/>
      <c r="TXV32" s="62"/>
      <c r="TXW32" s="62"/>
      <c r="TXX32" s="62"/>
      <c r="TXY32" s="62"/>
      <c r="TXZ32" s="62"/>
      <c r="TYA32" s="62"/>
      <c r="TYB32" s="62"/>
      <c r="TYC32" s="62"/>
      <c r="TYD32" s="62"/>
      <c r="TYE32" s="62"/>
      <c r="TYF32" s="62"/>
      <c r="TYG32" s="62"/>
      <c r="TYH32" s="62"/>
      <c r="TYI32" s="62"/>
      <c r="TYJ32" s="62"/>
      <c r="TYK32" s="62"/>
      <c r="TYL32" s="62"/>
      <c r="TYM32" s="62"/>
      <c r="TYN32" s="62"/>
      <c r="TYO32" s="62"/>
      <c r="TYP32" s="62"/>
      <c r="TYQ32" s="62"/>
      <c r="TYR32" s="62"/>
      <c r="TYS32" s="62"/>
      <c r="TYT32" s="62"/>
      <c r="TYU32" s="62"/>
      <c r="TYV32" s="62"/>
      <c r="TYW32" s="62"/>
      <c r="TYX32" s="62"/>
      <c r="TYY32" s="62"/>
      <c r="TYZ32" s="62"/>
      <c r="TZA32" s="62"/>
      <c r="TZB32" s="62"/>
      <c r="TZC32" s="62"/>
      <c r="TZD32" s="62"/>
      <c r="TZE32" s="62"/>
      <c r="TZF32" s="62"/>
      <c r="TZG32" s="62"/>
      <c r="TZH32" s="62"/>
      <c r="TZI32" s="62"/>
      <c r="TZJ32" s="62"/>
      <c r="TZK32" s="62"/>
      <c r="TZL32" s="62"/>
      <c r="TZM32" s="62"/>
      <c r="TZN32" s="62"/>
      <c r="TZO32" s="62"/>
      <c r="TZP32" s="62"/>
      <c r="TZQ32" s="62"/>
      <c r="TZR32" s="62"/>
      <c r="TZS32" s="62"/>
      <c r="TZT32" s="62"/>
      <c r="TZU32" s="62"/>
      <c r="TZV32" s="62"/>
      <c r="TZW32" s="62"/>
      <c r="TZX32" s="62"/>
      <c r="TZY32" s="62"/>
      <c r="TZZ32" s="62"/>
      <c r="UAA32" s="62"/>
      <c r="UAB32" s="62"/>
      <c r="UAC32" s="62"/>
      <c r="UAD32" s="62"/>
      <c r="UAE32" s="62"/>
      <c r="UAF32" s="62"/>
      <c r="UAG32" s="62"/>
      <c r="UAH32" s="62"/>
      <c r="UAI32" s="62"/>
      <c r="UAJ32" s="62"/>
      <c r="UAK32" s="62"/>
      <c r="UAL32" s="62"/>
      <c r="UAM32" s="62"/>
      <c r="UAN32" s="62"/>
      <c r="UAO32" s="62"/>
      <c r="UAP32" s="62"/>
      <c r="UAQ32" s="62"/>
      <c r="UAR32" s="62"/>
      <c r="UAS32" s="62"/>
      <c r="UAT32" s="62"/>
      <c r="UAU32" s="62"/>
      <c r="UAV32" s="62"/>
      <c r="UAW32" s="62"/>
      <c r="UAX32" s="62"/>
      <c r="UAY32" s="62"/>
      <c r="UAZ32" s="62"/>
      <c r="UBA32" s="62"/>
      <c r="UBB32" s="62"/>
      <c r="UBC32" s="62"/>
      <c r="UBD32" s="62"/>
      <c r="UBE32" s="62"/>
      <c r="UBF32" s="62"/>
      <c r="UBG32" s="62"/>
      <c r="UBH32" s="62"/>
      <c r="UBI32" s="62"/>
      <c r="UBJ32" s="62"/>
      <c r="UBK32" s="62"/>
      <c r="UBL32" s="62"/>
      <c r="UBM32" s="62"/>
      <c r="UBN32" s="62"/>
      <c r="UBO32" s="62"/>
      <c r="UBP32" s="62"/>
      <c r="UBQ32" s="62"/>
      <c r="UBR32" s="62"/>
      <c r="UBS32" s="62"/>
      <c r="UBT32" s="62"/>
      <c r="UBU32" s="62"/>
      <c r="UBV32" s="62"/>
      <c r="UBW32" s="62"/>
      <c r="UBX32" s="62"/>
      <c r="UBY32" s="62"/>
      <c r="UBZ32" s="62"/>
      <c r="UCA32" s="62"/>
      <c r="UCB32" s="62"/>
      <c r="UCC32" s="62"/>
      <c r="UCD32" s="62"/>
      <c r="UCE32" s="62"/>
      <c r="UCF32" s="62"/>
      <c r="UCG32" s="62"/>
      <c r="UCH32" s="62"/>
      <c r="UCI32" s="62"/>
      <c r="UCJ32" s="62"/>
      <c r="UCK32" s="62"/>
      <c r="UCL32" s="62"/>
      <c r="UCM32" s="62"/>
      <c r="UCN32" s="62"/>
      <c r="UCO32" s="62"/>
      <c r="UCP32" s="62"/>
      <c r="UCQ32" s="62"/>
      <c r="UCR32" s="62"/>
      <c r="UCS32" s="62"/>
      <c r="UCT32" s="62"/>
      <c r="UCU32" s="62"/>
      <c r="UCV32" s="62"/>
      <c r="UCW32" s="62"/>
      <c r="UCX32" s="62"/>
      <c r="UCY32" s="62"/>
      <c r="UCZ32" s="62"/>
      <c r="UDA32" s="62"/>
      <c r="UDB32" s="62"/>
      <c r="UDC32" s="62"/>
      <c r="UDD32" s="62"/>
      <c r="UDE32" s="62"/>
      <c r="UDF32" s="62"/>
      <c r="UDG32" s="62"/>
      <c r="UDH32" s="62"/>
      <c r="UDI32" s="62"/>
      <c r="UDJ32" s="62"/>
      <c r="UDK32" s="62"/>
      <c r="UDL32" s="62"/>
      <c r="UDM32" s="62"/>
      <c r="UDN32" s="62"/>
      <c r="UDO32" s="62"/>
      <c r="UDP32" s="62"/>
      <c r="UDQ32" s="62"/>
      <c r="UDR32" s="62"/>
      <c r="UDS32" s="62"/>
      <c r="UDT32" s="62"/>
      <c r="UDU32" s="62"/>
      <c r="UDV32" s="62"/>
      <c r="UDW32" s="62"/>
      <c r="UDX32" s="62"/>
      <c r="UDY32" s="62"/>
      <c r="UDZ32" s="62"/>
      <c r="UEA32" s="62"/>
      <c r="UEB32" s="62"/>
      <c r="UEC32" s="62"/>
      <c r="UED32" s="62"/>
      <c r="UEE32" s="62"/>
      <c r="UEF32" s="62"/>
      <c r="UEG32" s="62"/>
      <c r="UEH32" s="62"/>
      <c r="UEI32" s="62"/>
      <c r="UEJ32" s="62"/>
      <c r="UEK32" s="62"/>
      <c r="UEL32" s="62"/>
      <c r="UEM32" s="62"/>
      <c r="UEN32" s="62"/>
      <c r="UEO32" s="62"/>
      <c r="UEP32" s="62"/>
      <c r="UEQ32" s="62"/>
      <c r="UER32" s="62"/>
      <c r="UES32" s="62"/>
      <c r="UET32" s="62"/>
      <c r="UEU32" s="62"/>
      <c r="UEV32" s="62"/>
      <c r="UEW32" s="62"/>
      <c r="UEX32" s="62"/>
      <c r="UEY32" s="62"/>
      <c r="UEZ32" s="62"/>
      <c r="UFA32" s="62"/>
      <c r="UFB32" s="62"/>
      <c r="UFC32" s="62"/>
      <c r="UFD32" s="62"/>
      <c r="UFE32" s="62"/>
      <c r="UFF32" s="62"/>
      <c r="UFG32" s="62"/>
      <c r="UFH32" s="62"/>
      <c r="UFI32" s="62"/>
      <c r="UFJ32" s="62"/>
      <c r="UFK32" s="62"/>
      <c r="UFL32" s="62"/>
      <c r="UFM32" s="62"/>
      <c r="UFN32" s="62"/>
      <c r="UFO32" s="62"/>
      <c r="UFP32" s="62"/>
      <c r="UFQ32" s="62"/>
      <c r="UFR32" s="62"/>
      <c r="UFS32" s="62"/>
      <c r="UFT32" s="62"/>
      <c r="UFU32" s="62"/>
      <c r="UFV32" s="62"/>
      <c r="UFW32" s="62"/>
      <c r="UFX32" s="62"/>
      <c r="UFY32" s="62"/>
      <c r="UFZ32" s="62"/>
      <c r="UGA32" s="62"/>
      <c r="UGB32" s="62"/>
      <c r="UGC32" s="62"/>
      <c r="UGD32" s="62"/>
      <c r="UGE32" s="62"/>
      <c r="UGF32" s="62"/>
      <c r="UGG32" s="62"/>
      <c r="UGH32" s="62"/>
      <c r="UGI32" s="62"/>
      <c r="UGJ32" s="62"/>
      <c r="UGK32" s="62"/>
      <c r="UGL32" s="62"/>
      <c r="UGM32" s="62"/>
      <c r="UGN32" s="62"/>
      <c r="UGO32" s="62"/>
      <c r="UGP32" s="62"/>
      <c r="UGQ32" s="62"/>
      <c r="UGR32" s="62"/>
      <c r="UGS32" s="62"/>
      <c r="UGT32" s="62"/>
      <c r="UGU32" s="62"/>
      <c r="UGV32" s="62"/>
      <c r="UGW32" s="62"/>
      <c r="UGX32" s="62"/>
      <c r="UGY32" s="62"/>
      <c r="UGZ32" s="62"/>
      <c r="UHA32" s="62"/>
      <c r="UHB32" s="62"/>
      <c r="UHC32" s="62"/>
      <c r="UHD32" s="62"/>
      <c r="UHE32" s="62"/>
      <c r="UHF32" s="62"/>
      <c r="UHG32" s="62"/>
      <c r="UHH32" s="62"/>
      <c r="UHI32" s="62"/>
      <c r="UHJ32" s="62"/>
      <c r="UHK32" s="62"/>
      <c r="UHL32" s="62"/>
      <c r="UHM32" s="62"/>
      <c r="UHN32" s="62"/>
      <c r="UHO32" s="62"/>
      <c r="UHP32" s="62"/>
      <c r="UHQ32" s="62"/>
      <c r="UHR32" s="62"/>
      <c r="UHS32" s="62"/>
      <c r="UHT32" s="62"/>
      <c r="UHU32" s="62"/>
      <c r="UHV32" s="62"/>
      <c r="UHW32" s="62"/>
      <c r="UHX32" s="62"/>
      <c r="UHY32" s="62"/>
      <c r="UHZ32" s="62"/>
      <c r="UIA32" s="62"/>
      <c r="UIB32" s="62"/>
      <c r="UIC32" s="62"/>
      <c r="UID32" s="62"/>
      <c r="UIE32" s="62"/>
      <c r="UIF32" s="62"/>
      <c r="UIG32" s="62"/>
      <c r="UIH32" s="62"/>
      <c r="UII32" s="62"/>
      <c r="UIJ32" s="62"/>
      <c r="UIK32" s="62"/>
      <c r="UIL32" s="62"/>
      <c r="UIM32" s="62"/>
      <c r="UIN32" s="62"/>
      <c r="UIO32" s="62"/>
      <c r="UIP32" s="62"/>
      <c r="UIQ32" s="62"/>
      <c r="UIR32" s="62"/>
      <c r="UIS32" s="62"/>
      <c r="UIT32" s="62"/>
      <c r="UIU32" s="62"/>
      <c r="UIV32" s="62"/>
      <c r="UIW32" s="62"/>
      <c r="UIX32" s="62"/>
      <c r="UIY32" s="62"/>
      <c r="UIZ32" s="62"/>
      <c r="UJA32" s="62"/>
      <c r="UJB32" s="62"/>
      <c r="UJC32" s="62"/>
      <c r="UJD32" s="62"/>
      <c r="UJE32" s="62"/>
      <c r="UJF32" s="62"/>
      <c r="UJG32" s="62"/>
      <c r="UJH32" s="62"/>
      <c r="UJI32" s="62"/>
      <c r="UJJ32" s="62"/>
      <c r="UJK32" s="62"/>
      <c r="UJL32" s="62"/>
      <c r="UJM32" s="62"/>
      <c r="UJN32" s="62"/>
      <c r="UJO32" s="62"/>
      <c r="UJP32" s="62"/>
      <c r="UJQ32" s="62"/>
      <c r="UJR32" s="62"/>
      <c r="UJS32" s="62"/>
      <c r="UJT32" s="62"/>
      <c r="UJU32" s="62"/>
      <c r="UJV32" s="62"/>
      <c r="UJW32" s="62"/>
      <c r="UJX32" s="62"/>
      <c r="UJY32" s="62"/>
      <c r="UJZ32" s="62"/>
      <c r="UKA32" s="62"/>
      <c r="UKB32" s="62"/>
      <c r="UKC32" s="62"/>
      <c r="UKD32" s="62"/>
      <c r="UKE32" s="62"/>
      <c r="UKF32" s="62"/>
      <c r="UKG32" s="62"/>
      <c r="UKH32" s="62"/>
      <c r="UKI32" s="62"/>
      <c r="UKJ32" s="62"/>
      <c r="UKK32" s="62"/>
      <c r="UKL32" s="62"/>
      <c r="UKM32" s="62"/>
      <c r="UKN32" s="62"/>
      <c r="UKO32" s="62"/>
      <c r="UKP32" s="62"/>
      <c r="UKQ32" s="62"/>
      <c r="UKR32" s="62"/>
      <c r="UKS32" s="62"/>
      <c r="UKT32" s="62"/>
      <c r="UKU32" s="62"/>
      <c r="UKV32" s="62"/>
      <c r="UKW32" s="62"/>
      <c r="UKX32" s="62"/>
      <c r="UKY32" s="62"/>
      <c r="UKZ32" s="62"/>
      <c r="ULA32" s="62"/>
      <c r="ULB32" s="62"/>
      <c r="ULC32" s="62"/>
      <c r="ULD32" s="62"/>
      <c r="ULE32" s="62"/>
      <c r="ULF32" s="62"/>
      <c r="ULG32" s="62"/>
      <c r="ULH32" s="62"/>
      <c r="ULI32" s="62"/>
      <c r="ULJ32" s="62"/>
      <c r="ULK32" s="62"/>
      <c r="ULL32" s="62"/>
      <c r="ULM32" s="62"/>
      <c r="ULN32" s="62"/>
      <c r="ULO32" s="62"/>
      <c r="ULP32" s="62"/>
      <c r="ULQ32" s="62"/>
      <c r="ULR32" s="62"/>
      <c r="ULS32" s="62"/>
      <c r="ULT32" s="62"/>
      <c r="ULU32" s="62"/>
      <c r="ULV32" s="62"/>
      <c r="ULW32" s="62"/>
      <c r="ULX32" s="62"/>
      <c r="ULY32" s="62"/>
      <c r="ULZ32" s="62"/>
      <c r="UMA32" s="62"/>
      <c r="UMB32" s="62"/>
      <c r="UMC32" s="62"/>
      <c r="UMD32" s="62"/>
      <c r="UME32" s="62"/>
      <c r="UMF32" s="62"/>
      <c r="UMG32" s="62"/>
      <c r="UMH32" s="62"/>
      <c r="UMI32" s="62"/>
      <c r="UMJ32" s="62"/>
      <c r="UMK32" s="62"/>
      <c r="UML32" s="62"/>
      <c r="UMM32" s="62"/>
      <c r="UMN32" s="62"/>
      <c r="UMO32" s="62"/>
      <c r="UMP32" s="62"/>
      <c r="UMQ32" s="62"/>
      <c r="UMR32" s="62"/>
      <c r="UMS32" s="62"/>
      <c r="UMT32" s="62"/>
      <c r="UMU32" s="62"/>
      <c r="UMV32" s="62"/>
      <c r="UMW32" s="62"/>
      <c r="UMX32" s="62"/>
      <c r="UMY32" s="62"/>
      <c r="UMZ32" s="62"/>
      <c r="UNA32" s="62"/>
      <c r="UNB32" s="62"/>
      <c r="UNC32" s="62"/>
      <c r="UND32" s="62"/>
      <c r="UNE32" s="62"/>
      <c r="UNF32" s="62"/>
      <c r="UNG32" s="62"/>
      <c r="UNH32" s="62"/>
      <c r="UNI32" s="62"/>
      <c r="UNJ32" s="62"/>
      <c r="UNK32" s="62"/>
      <c r="UNL32" s="62"/>
      <c r="UNM32" s="62"/>
      <c r="UNN32" s="62"/>
      <c r="UNO32" s="62"/>
      <c r="UNP32" s="62"/>
      <c r="UNQ32" s="62"/>
      <c r="UNR32" s="62"/>
      <c r="UNS32" s="62"/>
      <c r="UNT32" s="62"/>
      <c r="UNU32" s="62"/>
      <c r="UNV32" s="62"/>
      <c r="UNW32" s="62"/>
      <c r="UNX32" s="62"/>
      <c r="UNY32" s="62"/>
      <c r="UNZ32" s="62"/>
      <c r="UOA32" s="62"/>
      <c r="UOB32" s="62"/>
      <c r="UOC32" s="62"/>
      <c r="UOD32" s="62"/>
      <c r="UOE32" s="62"/>
      <c r="UOF32" s="62"/>
      <c r="UOG32" s="62"/>
      <c r="UOH32" s="62"/>
      <c r="UOI32" s="62"/>
      <c r="UOJ32" s="62"/>
      <c r="UOK32" s="62"/>
      <c r="UOL32" s="62"/>
      <c r="UOM32" s="62"/>
      <c r="UON32" s="62"/>
      <c r="UOO32" s="62"/>
      <c r="UOP32" s="62"/>
      <c r="UOQ32" s="62"/>
      <c r="UOR32" s="62"/>
      <c r="UOS32" s="62"/>
      <c r="UOT32" s="62"/>
      <c r="UOU32" s="62"/>
      <c r="UOV32" s="62"/>
      <c r="UOW32" s="62"/>
      <c r="UOX32" s="62"/>
      <c r="UOY32" s="62"/>
      <c r="UOZ32" s="62"/>
      <c r="UPA32" s="62"/>
      <c r="UPB32" s="62"/>
      <c r="UPC32" s="62"/>
      <c r="UPD32" s="62"/>
      <c r="UPE32" s="62"/>
      <c r="UPF32" s="62"/>
      <c r="UPG32" s="62"/>
      <c r="UPH32" s="62"/>
      <c r="UPI32" s="62"/>
      <c r="UPJ32" s="62"/>
      <c r="UPK32" s="62"/>
      <c r="UPL32" s="62"/>
      <c r="UPM32" s="62"/>
      <c r="UPN32" s="62"/>
      <c r="UPO32" s="62"/>
      <c r="UPP32" s="62"/>
      <c r="UPQ32" s="62"/>
      <c r="UPR32" s="62"/>
      <c r="UPS32" s="62"/>
      <c r="UPT32" s="62"/>
      <c r="UPU32" s="62"/>
      <c r="UPV32" s="62"/>
      <c r="UPW32" s="62"/>
      <c r="UPX32" s="62"/>
      <c r="UPY32" s="62"/>
      <c r="UPZ32" s="62"/>
      <c r="UQA32" s="62"/>
      <c r="UQB32" s="62"/>
      <c r="UQC32" s="62"/>
      <c r="UQD32" s="62"/>
      <c r="UQE32" s="62"/>
      <c r="UQF32" s="62"/>
      <c r="UQG32" s="62"/>
      <c r="UQH32" s="62"/>
      <c r="UQI32" s="62"/>
      <c r="UQJ32" s="62"/>
      <c r="UQK32" s="62"/>
      <c r="UQL32" s="62"/>
      <c r="UQM32" s="62"/>
      <c r="UQN32" s="62"/>
      <c r="UQO32" s="62"/>
      <c r="UQP32" s="62"/>
      <c r="UQQ32" s="62"/>
      <c r="UQR32" s="62"/>
      <c r="UQS32" s="62"/>
      <c r="UQT32" s="62"/>
      <c r="UQU32" s="62"/>
      <c r="UQV32" s="62"/>
      <c r="UQW32" s="62"/>
      <c r="UQX32" s="62"/>
      <c r="UQY32" s="62"/>
      <c r="UQZ32" s="62"/>
      <c r="URA32" s="62"/>
      <c r="URB32" s="62"/>
      <c r="URC32" s="62"/>
      <c r="URD32" s="62"/>
      <c r="URE32" s="62"/>
      <c r="URF32" s="62"/>
      <c r="URG32" s="62"/>
      <c r="URH32" s="62"/>
      <c r="URI32" s="62"/>
      <c r="URJ32" s="62"/>
      <c r="URK32" s="62"/>
      <c r="URL32" s="62"/>
      <c r="URM32" s="62"/>
      <c r="URN32" s="62"/>
      <c r="URO32" s="62"/>
      <c r="URP32" s="62"/>
      <c r="URQ32" s="62"/>
      <c r="URR32" s="62"/>
      <c r="URS32" s="62"/>
      <c r="URT32" s="62"/>
      <c r="URU32" s="62"/>
      <c r="URV32" s="62"/>
      <c r="URW32" s="62"/>
      <c r="URX32" s="62"/>
      <c r="URY32" s="62"/>
      <c r="URZ32" s="62"/>
      <c r="USA32" s="62"/>
      <c r="USB32" s="62"/>
      <c r="USC32" s="62"/>
      <c r="USD32" s="62"/>
      <c r="USE32" s="62"/>
      <c r="USF32" s="62"/>
      <c r="USG32" s="62"/>
      <c r="USH32" s="62"/>
      <c r="USI32" s="62"/>
      <c r="USJ32" s="62"/>
      <c r="USK32" s="62"/>
      <c r="USL32" s="62"/>
      <c r="USM32" s="62"/>
      <c r="USN32" s="62"/>
      <c r="USO32" s="62"/>
      <c r="USP32" s="62"/>
      <c r="USQ32" s="62"/>
      <c r="USR32" s="62"/>
      <c r="USS32" s="62"/>
      <c r="UST32" s="62"/>
      <c r="USU32" s="62"/>
      <c r="USV32" s="62"/>
      <c r="USW32" s="62"/>
      <c r="USX32" s="62"/>
      <c r="USY32" s="62"/>
      <c r="USZ32" s="62"/>
      <c r="UTA32" s="62"/>
      <c r="UTB32" s="62"/>
      <c r="UTC32" s="62"/>
      <c r="UTD32" s="62"/>
      <c r="UTE32" s="62"/>
      <c r="UTF32" s="62"/>
      <c r="UTG32" s="62"/>
      <c r="UTH32" s="62"/>
      <c r="UTI32" s="62"/>
      <c r="UTJ32" s="62"/>
      <c r="UTK32" s="62"/>
      <c r="UTL32" s="62"/>
      <c r="UTM32" s="62"/>
      <c r="UTN32" s="62"/>
      <c r="UTO32" s="62"/>
      <c r="UTP32" s="62"/>
      <c r="UTQ32" s="62"/>
      <c r="UTR32" s="62"/>
      <c r="UTS32" s="62"/>
      <c r="UTT32" s="62"/>
      <c r="UTU32" s="62"/>
      <c r="UTV32" s="62"/>
      <c r="UTW32" s="62"/>
      <c r="UTX32" s="62"/>
      <c r="UTY32" s="62"/>
      <c r="UTZ32" s="62"/>
      <c r="UUA32" s="62"/>
      <c r="UUB32" s="62"/>
      <c r="UUC32" s="62"/>
      <c r="UUD32" s="62"/>
      <c r="UUE32" s="62"/>
      <c r="UUF32" s="62"/>
      <c r="UUG32" s="62"/>
      <c r="UUH32" s="62"/>
      <c r="UUI32" s="62"/>
      <c r="UUJ32" s="62"/>
      <c r="UUK32" s="62"/>
      <c r="UUL32" s="62"/>
      <c r="UUM32" s="62"/>
      <c r="UUN32" s="62"/>
      <c r="UUO32" s="62"/>
      <c r="UUP32" s="62"/>
      <c r="UUQ32" s="62"/>
      <c r="UUR32" s="62"/>
      <c r="UUS32" s="62"/>
      <c r="UUT32" s="62"/>
      <c r="UUU32" s="62"/>
      <c r="UUV32" s="62"/>
      <c r="UUW32" s="62"/>
      <c r="UUX32" s="62"/>
      <c r="UUY32" s="62"/>
      <c r="UUZ32" s="62"/>
      <c r="UVA32" s="62"/>
      <c r="UVB32" s="62"/>
      <c r="UVC32" s="62"/>
      <c r="UVD32" s="62"/>
      <c r="UVE32" s="62"/>
      <c r="UVF32" s="62"/>
      <c r="UVG32" s="62"/>
      <c r="UVH32" s="62"/>
      <c r="UVI32" s="62"/>
      <c r="UVJ32" s="62"/>
      <c r="UVK32" s="62"/>
      <c r="UVL32" s="62"/>
      <c r="UVM32" s="62"/>
      <c r="UVN32" s="62"/>
      <c r="UVO32" s="62"/>
      <c r="UVP32" s="62"/>
      <c r="UVQ32" s="62"/>
      <c r="UVR32" s="62"/>
      <c r="UVS32" s="62"/>
      <c r="UVT32" s="62"/>
      <c r="UVU32" s="62"/>
      <c r="UVV32" s="62"/>
      <c r="UVW32" s="62"/>
      <c r="UVX32" s="62"/>
      <c r="UVY32" s="62"/>
      <c r="UVZ32" s="62"/>
      <c r="UWA32" s="62"/>
      <c r="UWB32" s="62"/>
      <c r="UWC32" s="62"/>
      <c r="UWD32" s="62"/>
      <c r="UWE32" s="62"/>
      <c r="UWF32" s="62"/>
      <c r="UWG32" s="62"/>
      <c r="UWH32" s="62"/>
      <c r="UWI32" s="62"/>
      <c r="UWJ32" s="62"/>
      <c r="UWK32" s="62"/>
      <c r="UWL32" s="62"/>
      <c r="UWM32" s="62"/>
      <c r="UWN32" s="62"/>
      <c r="UWO32" s="62"/>
      <c r="UWP32" s="62"/>
      <c r="UWQ32" s="62"/>
      <c r="UWR32" s="62"/>
      <c r="UWS32" s="62"/>
      <c r="UWT32" s="62"/>
      <c r="UWU32" s="62"/>
      <c r="UWV32" s="62"/>
      <c r="UWW32" s="62"/>
      <c r="UWX32" s="62"/>
      <c r="UWY32" s="62"/>
      <c r="UWZ32" s="62"/>
      <c r="UXA32" s="62"/>
      <c r="UXB32" s="62"/>
      <c r="UXC32" s="62"/>
      <c r="UXD32" s="62"/>
      <c r="UXE32" s="62"/>
      <c r="UXF32" s="62"/>
      <c r="UXG32" s="62"/>
      <c r="UXH32" s="62"/>
      <c r="UXI32" s="62"/>
      <c r="UXJ32" s="62"/>
      <c r="UXK32" s="62"/>
      <c r="UXL32" s="62"/>
      <c r="UXM32" s="62"/>
      <c r="UXN32" s="62"/>
      <c r="UXO32" s="62"/>
      <c r="UXP32" s="62"/>
      <c r="UXQ32" s="62"/>
      <c r="UXR32" s="62"/>
      <c r="UXS32" s="62"/>
      <c r="UXT32" s="62"/>
      <c r="UXU32" s="62"/>
      <c r="UXV32" s="62"/>
      <c r="UXW32" s="62"/>
      <c r="UXX32" s="62"/>
      <c r="UXY32" s="62"/>
      <c r="UXZ32" s="62"/>
      <c r="UYA32" s="62"/>
      <c r="UYB32" s="62"/>
      <c r="UYC32" s="62"/>
      <c r="UYD32" s="62"/>
      <c r="UYE32" s="62"/>
      <c r="UYF32" s="62"/>
      <c r="UYG32" s="62"/>
      <c r="UYH32" s="62"/>
      <c r="UYI32" s="62"/>
      <c r="UYJ32" s="62"/>
      <c r="UYK32" s="62"/>
      <c r="UYL32" s="62"/>
      <c r="UYM32" s="62"/>
      <c r="UYN32" s="62"/>
      <c r="UYO32" s="62"/>
      <c r="UYP32" s="62"/>
      <c r="UYQ32" s="62"/>
      <c r="UYR32" s="62"/>
      <c r="UYS32" s="62"/>
      <c r="UYT32" s="62"/>
      <c r="UYU32" s="62"/>
      <c r="UYV32" s="62"/>
      <c r="UYW32" s="62"/>
      <c r="UYX32" s="62"/>
      <c r="UYY32" s="62"/>
      <c r="UYZ32" s="62"/>
      <c r="UZA32" s="62"/>
      <c r="UZB32" s="62"/>
      <c r="UZC32" s="62"/>
      <c r="UZD32" s="62"/>
      <c r="UZE32" s="62"/>
      <c r="UZF32" s="62"/>
      <c r="UZG32" s="62"/>
      <c r="UZH32" s="62"/>
      <c r="UZI32" s="62"/>
      <c r="UZJ32" s="62"/>
      <c r="UZK32" s="62"/>
      <c r="UZL32" s="62"/>
      <c r="UZM32" s="62"/>
      <c r="UZN32" s="62"/>
      <c r="UZO32" s="62"/>
      <c r="UZP32" s="62"/>
      <c r="UZQ32" s="62"/>
      <c r="UZR32" s="62"/>
      <c r="UZS32" s="62"/>
      <c r="UZT32" s="62"/>
      <c r="UZU32" s="62"/>
      <c r="UZV32" s="62"/>
      <c r="UZW32" s="62"/>
      <c r="UZX32" s="62"/>
      <c r="UZY32" s="62"/>
      <c r="UZZ32" s="62"/>
      <c r="VAA32" s="62"/>
      <c r="VAB32" s="62"/>
      <c r="VAC32" s="62"/>
      <c r="VAD32" s="62"/>
      <c r="VAE32" s="62"/>
      <c r="VAF32" s="62"/>
      <c r="VAG32" s="62"/>
      <c r="VAH32" s="62"/>
      <c r="VAI32" s="62"/>
      <c r="VAJ32" s="62"/>
      <c r="VAK32" s="62"/>
      <c r="VAL32" s="62"/>
      <c r="VAM32" s="62"/>
      <c r="VAN32" s="62"/>
      <c r="VAO32" s="62"/>
      <c r="VAP32" s="62"/>
      <c r="VAQ32" s="62"/>
      <c r="VAR32" s="62"/>
      <c r="VAS32" s="62"/>
      <c r="VAT32" s="62"/>
      <c r="VAU32" s="62"/>
      <c r="VAV32" s="62"/>
      <c r="VAW32" s="62"/>
      <c r="VAX32" s="62"/>
      <c r="VAY32" s="62"/>
      <c r="VAZ32" s="62"/>
      <c r="VBA32" s="62"/>
      <c r="VBB32" s="62"/>
      <c r="VBC32" s="62"/>
      <c r="VBD32" s="62"/>
      <c r="VBE32" s="62"/>
      <c r="VBF32" s="62"/>
      <c r="VBG32" s="62"/>
      <c r="VBH32" s="62"/>
      <c r="VBI32" s="62"/>
      <c r="VBJ32" s="62"/>
      <c r="VBK32" s="62"/>
      <c r="VBL32" s="62"/>
      <c r="VBM32" s="62"/>
      <c r="VBN32" s="62"/>
      <c r="VBO32" s="62"/>
      <c r="VBP32" s="62"/>
      <c r="VBQ32" s="62"/>
      <c r="VBR32" s="62"/>
      <c r="VBS32" s="62"/>
      <c r="VBT32" s="62"/>
      <c r="VBU32" s="62"/>
      <c r="VBV32" s="62"/>
      <c r="VBW32" s="62"/>
      <c r="VBX32" s="62"/>
      <c r="VBY32" s="62"/>
      <c r="VBZ32" s="62"/>
      <c r="VCA32" s="62"/>
      <c r="VCB32" s="62"/>
      <c r="VCC32" s="62"/>
      <c r="VCD32" s="62"/>
      <c r="VCE32" s="62"/>
      <c r="VCF32" s="62"/>
      <c r="VCG32" s="62"/>
      <c r="VCH32" s="62"/>
      <c r="VCI32" s="62"/>
      <c r="VCJ32" s="62"/>
      <c r="VCK32" s="62"/>
      <c r="VCL32" s="62"/>
      <c r="VCM32" s="62"/>
      <c r="VCN32" s="62"/>
      <c r="VCO32" s="62"/>
      <c r="VCP32" s="62"/>
      <c r="VCQ32" s="62"/>
      <c r="VCR32" s="62"/>
      <c r="VCS32" s="62"/>
      <c r="VCT32" s="62"/>
      <c r="VCU32" s="62"/>
      <c r="VCV32" s="62"/>
      <c r="VCW32" s="62"/>
      <c r="VCX32" s="62"/>
      <c r="VCY32" s="62"/>
      <c r="VCZ32" s="62"/>
      <c r="VDA32" s="62"/>
      <c r="VDB32" s="62"/>
      <c r="VDC32" s="62"/>
      <c r="VDD32" s="62"/>
      <c r="VDE32" s="62"/>
      <c r="VDF32" s="62"/>
      <c r="VDG32" s="62"/>
      <c r="VDH32" s="62"/>
      <c r="VDI32" s="62"/>
      <c r="VDJ32" s="62"/>
      <c r="VDK32" s="62"/>
      <c r="VDL32" s="62"/>
      <c r="VDM32" s="62"/>
      <c r="VDN32" s="62"/>
      <c r="VDO32" s="62"/>
      <c r="VDP32" s="62"/>
      <c r="VDQ32" s="62"/>
      <c r="VDR32" s="62"/>
      <c r="VDS32" s="62"/>
      <c r="VDT32" s="62"/>
      <c r="VDU32" s="62"/>
      <c r="VDV32" s="62"/>
      <c r="VDW32" s="62"/>
      <c r="VDX32" s="62"/>
      <c r="VDY32" s="62"/>
      <c r="VDZ32" s="62"/>
      <c r="VEA32" s="62"/>
      <c r="VEB32" s="62"/>
      <c r="VEC32" s="62"/>
      <c r="VED32" s="62"/>
      <c r="VEE32" s="62"/>
      <c r="VEF32" s="62"/>
      <c r="VEG32" s="62"/>
      <c r="VEH32" s="62"/>
      <c r="VEI32" s="62"/>
      <c r="VEJ32" s="62"/>
      <c r="VEK32" s="62"/>
      <c r="VEL32" s="62"/>
      <c r="VEM32" s="62"/>
      <c r="VEN32" s="62"/>
      <c r="VEO32" s="62"/>
      <c r="VEP32" s="62"/>
      <c r="VEQ32" s="62"/>
      <c r="VER32" s="62"/>
      <c r="VES32" s="62"/>
      <c r="VET32" s="62"/>
      <c r="VEU32" s="62"/>
      <c r="VEV32" s="62"/>
      <c r="VEW32" s="62"/>
      <c r="VEX32" s="62"/>
      <c r="VEY32" s="62"/>
      <c r="VEZ32" s="62"/>
      <c r="VFA32" s="62"/>
      <c r="VFB32" s="62"/>
      <c r="VFC32" s="62"/>
      <c r="VFD32" s="62"/>
      <c r="VFE32" s="62"/>
      <c r="VFF32" s="62"/>
      <c r="VFG32" s="62"/>
      <c r="VFH32" s="62"/>
      <c r="VFI32" s="62"/>
      <c r="VFJ32" s="62"/>
      <c r="VFK32" s="62"/>
      <c r="VFL32" s="62"/>
      <c r="VFM32" s="62"/>
      <c r="VFN32" s="62"/>
      <c r="VFO32" s="62"/>
      <c r="VFP32" s="62"/>
      <c r="VFQ32" s="62"/>
      <c r="VFR32" s="62"/>
      <c r="VFS32" s="62"/>
      <c r="VFT32" s="62"/>
      <c r="VFU32" s="62"/>
      <c r="VFV32" s="62"/>
      <c r="VFW32" s="62"/>
      <c r="VFX32" s="62"/>
      <c r="VFY32" s="62"/>
      <c r="VFZ32" s="62"/>
      <c r="VGA32" s="62"/>
      <c r="VGB32" s="62"/>
      <c r="VGC32" s="62"/>
      <c r="VGD32" s="62"/>
      <c r="VGE32" s="62"/>
      <c r="VGF32" s="62"/>
      <c r="VGG32" s="62"/>
      <c r="VGH32" s="62"/>
      <c r="VGI32" s="62"/>
      <c r="VGJ32" s="62"/>
      <c r="VGK32" s="62"/>
      <c r="VGL32" s="62"/>
      <c r="VGM32" s="62"/>
      <c r="VGN32" s="62"/>
      <c r="VGO32" s="62"/>
      <c r="VGP32" s="62"/>
      <c r="VGQ32" s="62"/>
      <c r="VGR32" s="62"/>
      <c r="VGS32" s="62"/>
      <c r="VGT32" s="62"/>
      <c r="VGU32" s="62"/>
      <c r="VGV32" s="62"/>
      <c r="VGW32" s="62"/>
      <c r="VGX32" s="62"/>
      <c r="VGY32" s="62"/>
      <c r="VGZ32" s="62"/>
      <c r="VHA32" s="62"/>
      <c r="VHB32" s="62"/>
      <c r="VHC32" s="62"/>
      <c r="VHD32" s="62"/>
      <c r="VHE32" s="62"/>
      <c r="VHF32" s="62"/>
      <c r="VHG32" s="62"/>
      <c r="VHH32" s="62"/>
      <c r="VHI32" s="62"/>
      <c r="VHJ32" s="62"/>
      <c r="VHK32" s="62"/>
      <c r="VHL32" s="62"/>
      <c r="VHM32" s="62"/>
      <c r="VHN32" s="62"/>
      <c r="VHO32" s="62"/>
      <c r="VHP32" s="62"/>
      <c r="VHQ32" s="62"/>
      <c r="VHR32" s="62"/>
      <c r="VHS32" s="62"/>
      <c r="VHT32" s="62"/>
      <c r="VHU32" s="62"/>
      <c r="VHV32" s="62"/>
      <c r="VHW32" s="62"/>
      <c r="VHX32" s="62"/>
      <c r="VHY32" s="62"/>
      <c r="VHZ32" s="62"/>
      <c r="VIA32" s="62"/>
      <c r="VIB32" s="62"/>
      <c r="VIC32" s="62"/>
      <c r="VID32" s="62"/>
      <c r="VIE32" s="62"/>
      <c r="VIF32" s="62"/>
      <c r="VIG32" s="62"/>
      <c r="VIH32" s="62"/>
      <c r="VII32" s="62"/>
      <c r="VIJ32" s="62"/>
      <c r="VIK32" s="62"/>
      <c r="VIL32" s="62"/>
      <c r="VIM32" s="62"/>
      <c r="VIN32" s="62"/>
      <c r="VIO32" s="62"/>
      <c r="VIP32" s="62"/>
      <c r="VIQ32" s="62"/>
      <c r="VIR32" s="62"/>
      <c r="VIS32" s="62"/>
      <c r="VIT32" s="62"/>
      <c r="VIU32" s="62"/>
      <c r="VIV32" s="62"/>
      <c r="VIW32" s="62"/>
      <c r="VIX32" s="62"/>
      <c r="VIY32" s="62"/>
      <c r="VIZ32" s="62"/>
      <c r="VJA32" s="62"/>
      <c r="VJB32" s="62"/>
      <c r="VJC32" s="62"/>
      <c r="VJD32" s="62"/>
      <c r="VJE32" s="62"/>
      <c r="VJF32" s="62"/>
      <c r="VJG32" s="62"/>
      <c r="VJH32" s="62"/>
      <c r="VJI32" s="62"/>
      <c r="VJJ32" s="62"/>
      <c r="VJK32" s="62"/>
      <c r="VJL32" s="62"/>
      <c r="VJM32" s="62"/>
      <c r="VJN32" s="62"/>
      <c r="VJO32" s="62"/>
      <c r="VJP32" s="62"/>
      <c r="VJQ32" s="62"/>
      <c r="VJR32" s="62"/>
      <c r="VJS32" s="62"/>
      <c r="VJT32" s="62"/>
      <c r="VJU32" s="62"/>
      <c r="VJV32" s="62"/>
      <c r="VJW32" s="62"/>
      <c r="VJX32" s="62"/>
      <c r="VJY32" s="62"/>
      <c r="VJZ32" s="62"/>
      <c r="VKA32" s="62"/>
      <c r="VKB32" s="62"/>
      <c r="VKC32" s="62"/>
      <c r="VKD32" s="62"/>
      <c r="VKE32" s="62"/>
      <c r="VKF32" s="62"/>
      <c r="VKG32" s="62"/>
      <c r="VKH32" s="62"/>
      <c r="VKI32" s="62"/>
      <c r="VKJ32" s="62"/>
      <c r="VKK32" s="62"/>
      <c r="VKL32" s="62"/>
      <c r="VKM32" s="62"/>
      <c r="VKN32" s="62"/>
      <c r="VKO32" s="62"/>
      <c r="VKP32" s="62"/>
      <c r="VKQ32" s="62"/>
      <c r="VKR32" s="62"/>
      <c r="VKS32" s="62"/>
      <c r="VKT32" s="62"/>
      <c r="VKU32" s="62"/>
      <c r="VKV32" s="62"/>
      <c r="VKW32" s="62"/>
      <c r="VKX32" s="62"/>
      <c r="VKY32" s="62"/>
      <c r="VKZ32" s="62"/>
      <c r="VLA32" s="62"/>
      <c r="VLB32" s="62"/>
      <c r="VLC32" s="62"/>
      <c r="VLD32" s="62"/>
      <c r="VLE32" s="62"/>
      <c r="VLF32" s="62"/>
      <c r="VLG32" s="62"/>
      <c r="VLH32" s="62"/>
      <c r="VLI32" s="62"/>
      <c r="VLJ32" s="62"/>
      <c r="VLK32" s="62"/>
      <c r="VLL32" s="62"/>
      <c r="VLM32" s="62"/>
      <c r="VLN32" s="62"/>
      <c r="VLO32" s="62"/>
      <c r="VLP32" s="62"/>
      <c r="VLQ32" s="62"/>
      <c r="VLR32" s="62"/>
      <c r="VLS32" s="62"/>
      <c r="VLT32" s="62"/>
      <c r="VLU32" s="62"/>
      <c r="VLV32" s="62"/>
      <c r="VLW32" s="62"/>
      <c r="VLX32" s="62"/>
      <c r="VLY32" s="62"/>
      <c r="VLZ32" s="62"/>
      <c r="VMA32" s="62"/>
      <c r="VMB32" s="62"/>
      <c r="VMC32" s="62"/>
      <c r="VMD32" s="62"/>
      <c r="VME32" s="62"/>
      <c r="VMF32" s="62"/>
      <c r="VMG32" s="62"/>
      <c r="VMH32" s="62"/>
      <c r="VMI32" s="62"/>
      <c r="VMJ32" s="62"/>
      <c r="VMK32" s="62"/>
      <c r="VML32" s="62"/>
      <c r="VMM32" s="62"/>
      <c r="VMN32" s="62"/>
      <c r="VMO32" s="62"/>
      <c r="VMP32" s="62"/>
      <c r="VMQ32" s="62"/>
      <c r="VMR32" s="62"/>
      <c r="VMS32" s="62"/>
      <c r="VMT32" s="62"/>
      <c r="VMU32" s="62"/>
      <c r="VMV32" s="62"/>
      <c r="VMW32" s="62"/>
      <c r="VMX32" s="62"/>
      <c r="VMY32" s="62"/>
      <c r="VMZ32" s="62"/>
      <c r="VNA32" s="62"/>
      <c r="VNB32" s="62"/>
      <c r="VNC32" s="62"/>
      <c r="VND32" s="62"/>
      <c r="VNE32" s="62"/>
      <c r="VNF32" s="62"/>
      <c r="VNG32" s="62"/>
      <c r="VNH32" s="62"/>
      <c r="VNI32" s="62"/>
      <c r="VNJ32" s="62"/>
      <c r="VNK32" s="62"/>
      <c r="VNL32" s="62"/>
      <c r="VNM32" s="62"/>
      <c r="VNN32" s="62"/>
      <c r="VNO32" s="62"/>
      <c r="VNP32" s="62"/>
      <c r="VNQ32" s="62"/>
      <c r="VNR32" s="62"/>
      <c r="VNS32" s="62"/>
      <c r="VNT32" s="62"/>
      <c r="VNU32" s="62"/>
      <c r="VNV32" s="62"/>
      <c r="VNW32" s="62"/>
      <c r="VNX32" s="62"/>
      <c r="VNY32" s="62"/>
      <c r="VNZ32" s="62"/>
      <c r="VOA32" s="62"/>
      <c r="VOB32" s="62"/>
      <c r="VOC32" s="62"/>
      <c r="VOD32" s="62"/>
      <c r="VOE32" s="62"/>
      <c r="VOF32" s="62"/>
      <c r="VOG32" s="62"/>
      <c r="VOH32" s="62"/>
      <c r="VOI32" s="62"/>
      <c r="VOJ32" s="62"/>
      <c r="VOK32" s="62"/>
      <c r="VOL32" s="62"/>
      <c r="VOM32" s="62"/>
      <c r="VON32" s="62"/>
      <c r="VOO32" s="62"/>
      <c r="VOP32" s="62"/>
      <c r="VOQ32" s="62"/>
      <c r="VOR32" s="62"/>
      <c r="VOS32" s="62"/>
      <c r="VOT32" s="62"/>
      <c r="VOU32" s="62"/>
      <c r="VOV32" s="62"/>
      <c r="VOW32" s="62"/>
      <c r="VOX32" s="62"/>
      <c r="VOY32" s="62"/>
      <c r="VOZ32" s="62"/>
      <c r="VPA32" s="62"/>
      <c r="VPB32" s="62"/>
      <c r="VPC32" s="62"/>
      <c r="VPD32" s="62"/>
      <c r="VPE32" s="62"/>
      <c r="VPF32" s="62"/>
      <c r="VPG32" s="62"/>
      <c r="VPH32" s="62"/>
      <c r="VPI32" s="62"/>
      <c r="VPJ32" s="62"/>
      <c r="VPK32" s="62"/>
      <c r="VPL32" s="62"/>
      <c r="VPM32" s="62"/>
      <c r="VPN32" s="62"/>
      <c r="VPO32" s="62"/>
      <c r="VPP32" s="62"/>
      <c r="VPQ32" s="62"/>
      <c r="VPR32" s="62"/>
      <c r="VPS32" s="62"/>
      <c r="VPT32" s="62"/>
      <c r="VPU32" s="62"/>
      <c r="VPV32" s="62"/>
      <c r="VPW32" s="62"/>
      <c r="VPX32" s="62"/>
      <c r="VPY32" s="62"/>
      <c r="VPZ32" s="62"/>
      <c r="VQA32" s="62"/>
      <c r="VQB32" s="62"/>
      <c r="VQC32" s="62"/>
      <c r="VQD32" s="62"/>
      <c r="VQE32" s="62"/>
      <c r="VQF32" s="62"/>
      <c r="VQG32" s="62"/>
      <c r="VQH32" s="62"/>
      <c r="VQI32" s="62"/>
      <c r="VQJ32" s="62"/>
      <c r="VQK32" s="62"/>
      <c r="VQL32" s="62"/>
      <c r="VQM32" s="62"/>
      <c r="VQN32" s="62"/>
      <c r="VQO32" s="62"/>
      <c r="VQP32" s="62"/>
      <c r="VQQ32" s="62"/>
      <c r="VQR32" s="62"/>
      <c r="VQS32" s="62"/>
      <c r="VQT32" s="62"/>
      <c r="VQU32" s="62"/>
      <c r="VQV32" s="62"/>
      <c r="VQW32" s="62"/>
      <c r="VQX32" s="62"/>
      <c r="VQY32" s="62"/>
      <c r="VQZ32" s="62"/>
      <c r="VRA32" s="62"/>
      <c r="VRB32" s="62"/>
      <c r="VRC32" s="62"/>
      <c r="VRD32" s="62"/>
      <c r="VRE32" s="62"/>
      <c r="VRF32" s="62"/>
      <c r="VRG32" s="62"/>
      <c r="VRH32" s="62"/>
      <c r="VRI32" s="62"/>
      <c r="VRJ32" s="62"/>
      <c r="VRK32" s="62"/>
      <c r="VRL32" s="62"/>
      <c r="VRM32" s="62"/>
      <c r="VRN32" s="62"/>
      <c r="VRO32" s="62"/>
      <c r="VRP32" s="62"/>
      <c r="VRQ32" s="62"/>
      <c r="VRR32" s="62"/>
      <c r="VRS32" s="62"/>
      <c r="VRT32" s="62"/>
      <c r="VRU32" s="62"/>
      <c r="VRV32" s="62"/>
      <c r="VRW32" s="62"/>
      <c r="VRX32" s="62"/>
      <c r="VRY32" s="62"/>
      <c r="VRZ32" s="62"/>
      <c r="VSA32" s="62"/>
      <c r="VSB32" s="62"/>
      <c r="VSC32" s="62"/>
      <c r="VSD32" s="62"/>
      <c r="VSE32" s="62"/>
      <c r="VSF32" s="62"/>
      <c r="VSG32" s="62"/>
      <c r="VSH32" s="62"/>
      <c r="VSI32" s="62"/>
      <c r="VSJ32" s="62"/>
      <c r="VSK32" s="62"/>
      <c r="VSL32" s="62"/>
      <c r="VSM32" s="62"/>
      <c r="VSN32" s="62"/>
      <c r="VSO32" s="62"/>
      <c r="VSP32" s="62"/>
      <c r="VSQ32" s="62"/>
      <c r="VSR32" s="62"/>
      <c r="VSS32" s="62"/>
      <c r="VST32" s="62"/>
      <c r="VSU32" s="62"/>
      <c r="VSV32" s="62"/>
      <c r="VSW32" s="62"/>
      <c r="VSX32" s="62"/>
      <c r="VSY32" s="62"/>
      <c r="VSZ32" s="62"/>
      <c r="VTA32" s="62"/>
      <c r="VTB32" s="62"/>
      <c r="VTC32" s="62"/>
      <c r="VTD32" s="62"/>
      <c r="VTE32" s="62"/>
      <c r="VTF32" s="62"/>
      <c r="VTG32" s="62"/>
      <c r="VTH32" s="62"/>
      <c r="VTI32" s="62"/>
      <c r="VTJ32" s="62"/>
      <c r="VTK32" s="62"/>
      <c r="VTL32" s="62"/>
      <c r="VTM32" s="62"/>
      <c r="VTN32" s="62"/>
      <c r="VTO32" s="62"/>
      <c r="VTP32" s="62"/>
      <c r="VTQ32" s="62"/>
      <c r="VTR32" s="62"/>
      <c r="VTS32" s="62"/>
      <c r="VTT32" s="62"/>
      <c r="VTU32" s="62"/>
      <c r="VTV32" s="62"/>
      <c r="VTW32" s="62"/>
      <c r="VTX32" s="62"/>
      <c r="VTY32" s="62"/>
      <c r="VTZ32" s="62"/>
      <c r="VUA32" s="62"/>
      <c r="VUB32" s="62"/>
      <c r="VUC32" s="62"/>
      <c r="VUD32" s="62"/>
      <c r="VUE32" s="62"/>
      <c r="VUF32" s="62"/>
      <c r="VUG32" s="62"/>
      <c r="VUH32" s="62"/>
      <c r="VUI32" s="62"/>
      <c r="VUJ32" s="62"/>
      <c r="VUK32" s="62"/>
      <c r="VUL32" s="62"/>
      <c r="VUM32" s="62"/>
      <c r="VUN32" s="62"/>
      <c r="VUO32" s="62"/>
      <c r="VUP32" s="62"/>
      <c r="VUQ32" s="62"/>
      <c r="VUR32" s="62"/>
      <c r="VUS32" s="62"/>
      <c r="VUT32" s="62"/>
      <c r="VUU32" s="62"/>
      <c r="VUV32" s="62"/>
      <c r="VUW32" s="62"/>
      <c r="VUX32" s="62"/>
      <c r="VUY32" s="62"/>
      <c r="VUZ32" s="62"/>
      <c r="VVA32" s="62"/>
      <c r="VVB32" s="62"/>
      <c r="VVC32" s="62"/>
      <c r="VVD32" s="62"/>
      <c r="VVE32" s="62"/>
      <c r="VVF32" s="62"/>
      <c r="VVG32" s="62"/>
      <c r="VVH32" s="62"/>
      <c r="VVI32" s="62"/>
      <c r="VVJ32" s="62"/>
      <c r="VVK32" s="62"/>
      <c r="VVL32" s="62"/>
      <c r="VVM32" s="62"/>
      <c r="VVN32" s="62"/>
      <c r="VVO32" s="62"/>
      <c r="VVP32" s="62"/>
      <c r="VVQ32" s="62"/>
      <c r="VVR32" s="62"/>
      <c r="VVS32" s="62"/>
      <c r="VVT32" s="62"/>
      <c r="VVU32" s="62"/>
      <c r="VVV32" s="62"/>
      <c r="VVW32" s="62"/>
      <c r="VVX32" s="62"/>
      <c r="VVY32" s="62"/>
      <c r="VVZ32" s="62"/>
      <c r="VWA32" s="62"/>
      <c r="VWB32" s="62"/>
      <c r="VWC32" s="62"/>
      <c r="VWD32" s="62"/>
      <c r="VWE32" s="62"/>
      <c r="VWF32" s="62"/>
      <c r="VWG32" s="62"/>
      <c r="VWH32" s="62"/>
      <c r="VWI32" s="62"/>
      <c r="VWJ32" s="62"/>
      <c r="VWK32" s="62"/>
      <c r="VWL32" s="62"/>
      <c r="VWM32" s="62"/>
      <c r="VWN32" s="62"/>
      <c r="VWO32" s="62"/>
      <c r="VWP32" s="62"/>
      <c r="VWQ32" s="62"/>
      <c r="VWR32" s="62"/>
      <c r="VWS32" s="62"/>
      <c r="VWT32" s="62"/>
      <c r="VWU32" s="62"/>
      <c r="VWV32" s="62"/>
      <c r="VWW32" s="62"/>
      <c r="VWX32" s="62"/>
      <c r="VWY32" s="62"/>
      <c r="VWZ32" s="62"/>
      <c r="VXA32" s="62"/>
      <c r="VXB32" s="62"/>
      <c r="VXC32" s="62"/>
      <c r="VXD32" s="62"/>
      <c r="VXE32" s="62"/>
      <c r="VXF32" s="62"/>
      <c r="VXG32" s="62"/>
      <c r="VXH32" s="62"/>
      <c r="VXI32" s="62"/>
      <c r="VXJ32" s="62"/>
      <c r="VXK32" s="62"/>
      <c r="VXL32" s="62"/>
      <c r="VXM32" s="62"/>
      <c r="VXN32" s="62"/>
      <c r="VXO32" s="62"/>
      <c r="VXP32" s="62"/>
      <c r="VXQ32" s="62"/>
      <c r="VXR32" s="62"/>
      <c r="VXS32" s="62"/>
      <c r="VXT32" s="62"/>
      <c r="VXU32" s="62"/>
      <c r="VXV32" s="62"/>
      <c r="VXW32" s="62"/>
      <c r="VXX32" s="62"/>
      <c r="VXY32" s="62"/>
      <c r="VXZ32" s="62"/>
      <c r="VYA32" s="62"/>
      <c r="VYB32" s="62"/>
      <c r="VYC32" s="62"/>
      <c r="VYD32" s="62"/>
      <c r="VYE32" s="62"/>
      <c r="VYF32" s="62"/>
      <c r="VYG32" s="62"/>
      <c r="VYH32" s="62"/>
      <c r="VYI32" s="62"/>
      <c r="VYJ32" s="62"/>
      <c r="VYK32" s="62"/>
      <c r="VYL32" s="62"/>
      <c r="VYM32" s="62"/>
      <c r="VYN32" s="62"/>
      <c r="VYO32" s="62"/>
      <c r="VYP32" s="62"/>
      <c r="VYQ32" s="62"/>
      <c r="VYR32" s="62"/>
      <c r="VYS32" s="62"/>
      <c r="VYT32" s="62"/>
      <c r="VYU32" s="62"/>
      <c r="VYV32" s="62"/>
      <c r="VYW32" s="62"/>
      <c r="VYX32" s="62"/>
      <c r="VYY32" s="62"/>
      <c r="VYZ32" s="62"/>
      <c r="VZA32" s="62"/>
      <c r="VZB32" s="62"/>
      <c r="VZC32" s="62"/>
      <c r="VZD32" s="62"/>
      <c r="VZE32" s="62"/>
      <c r="VZF32" s="62"/>
      <c r="VZG32" s="62"/>
      <c r="VZH32" s="62"/>
      <c r="VZI32" s="62"/>
      <c r="VZJ32" s="62"/>
      <c r="VZK32" s="62"/>
      <c r="VZL32" s="62"/>
      <c r="VZM32" s="62"/>
      <c r="VZN32" s="62"/>
      <c r="VZO32" s="62"/>
      <c r="VZP32" s="62"/>
      <c r="VZQ32" s="62"/>
      <c r="VZR32" s="62"/>
      <c r="VZS32" s="62"/>
      <c r="VZT32" s="62"/>
      <c r="VZU32" s="62"/>
      <c r="VZV32" s="62"/>
      <c r="VZW32" s="62"/>
      <c r="VZX32" s="62"/>
      <c r="VZY32" s="62"/>
      <c r="VZZ32" s="62"/>
      <c r="WAA32" s="62"/>
      <c r="WAB32" s="62"/>
      <c r="WAC32" s="62"/>
      <c r="WAD32" s="62"/>
      <c r="WAE32" s="62"/>
      <c r="WAF32" s="62"/>
      <c r="WAG32" s="62"/>
      <c r="WAH32" s="62"/>
      <c r="WAI32" s="62"/>
      <c r="WAJ32" s="62"/>
      <c r="WAK32" s="62"/>
      <c r="WAL32" s="62"/>
      <c r="WAM32" s="62"/>
      <c r="WAN32" s="62"/>
      <c r="WAO32" s="62"/>
      <c r="WAP32" s="62"/>
      <c r="WAQ32" s="62"/>
      <c r="WAR32" s="62"/>
      <c r="WAS32" s="62"/>
      <c r="WAT32" s="62"/>
      <c r="WAU32" s="62"/>
      <c r="WAV32" s="62"/>
      <c r="WAW32" s="62"/>
      <c r="WAX32" s="62"/>
      <c r="WAY32" s="62"/>
      <c r="WAZ32" s="62"/>
      <c r="WBA32" s="62"/>
      <c r="WBB32" s="62"/>
      <c r="WBC32" s="62"/>
      <c r="WBD32" s="62"/>
      <c r="WBE32" s="62"/>
      <c r="WBF32" s="62"/>
      <c r="WBG32" s="62"/>
      <c r="WBH32" s="62"/>
      <c r="WBI32" s="62"/>
      <c r="WBJ32" s="62"/>
      <c r="WBK32" s="62"/>
      <c r="WBL32" s="62"/>
      <c r="WBM32" s="62"/>
      <c r="WBN32" s="62"/>
      <c r="WBO32" s="62"/>
      <c r="WBP32" s="62"/>
      <c r="WBQ32" s="62"/>
      <c r="WBR32" s="62"/>
      <c r="WBS32" s="62"/>
      <c r="WBT32" s="62"/>
      <c r="WBU32" s="62"/>
      <c r="WBV32" s="62"/>
      <c r="WBW32" s="62"/>
      <c r="WBX32" s="62"/>
      <c r="WBY32" s="62"/>
      <c r="WBZ32" s="62"/>
      <c r="WCA32" s="62"/>
      <c r="WCB32" s="62"/>
      <c r="WCC32" s="62"/>
      <c r="WCD32" s="62"/>
      <c r="WCE32" s="62"/>
      <c r="WCF32" s="62"/>
      <c r="WCG32" s="62"/>
      <c r="WCH32" s="62"/>
      <c r="WCI32" s="62"/>
      <c r="WCJ32" s="62"/>
      <c r="WCK32" s="62"/>
      <c r="WCL32" s="62"/>
      <c r="WCM32" s="62"/>
      <c r="WCN32" s="62"/>
      <c r="WCO32" s="62"/>
      <c r="WCP32" s="62"/>
      <c r="WCQ32" s="62"/>
      <c r="WCR32" s="62"/>
      <c r="WCS32" s="62"/>
      <c r="WCT32" s="62"/>
      <c r="WCU32" s="62"/>
      <c r="WCV32" s="62"/>
      <c r="WCW32" s="62"/>
      <c r="WCX32" s="62"/>
      <c r="WCY32" s="62"/>
      <c r="WCZ32" s="62"/>
      <c r="WDA32" s="62"/>
      <c r="WDB32" s="62"/>
      <c r="WDC32" s="62"/>
      <c r="WDD32" s="62"/>
      <c r="WDE32" s="62"/>
      <c r="WDF32" s="62"/>
      <c r="WDG32" s="62"/>
      <c r="WDH32" s="62"/>
      <c r="WDI32" s="62"/>
      <c r="WDJ32" s="62"/>
      <c r="WDK32" s="62"/>
      <c r="WDL32" s="62"/>
      <c r="WDM32" s="62"/>
      <c r="WDN32" s="62"/>
      <c r="WDO32" s="62"/>
      <c r="WDP32" s="62"/>
      <c r="WDQ32" s="62"/>
      <c r="WDR32" s="62"/>
      <c r="WDS32" s="62"/>
      <c r="WDT32" s="62"/>
      <c r="WDU32" s="62"/>
      <c r="WDV32" s="62"/>
      <c r="WDW32" s="62"/>
      <c r="WDX32" s="62"/>
      <c r="WDY32" s="62"/>
      <c r="WDZ32" s="62"/>
      <c r="WEA32" s="62"/>
      <c r="WEB32" s="62"/>
      <c r="WEC32" s="62"/>
      <c r="WED32" s="62"/>
      <c r="WEE32" s="62"/>
      <c r="WEF32" s="62"/>
      <c r="WEG32" s="62"/>
      <c r="WEH32" s="62"/>
      <c r="WEI32" s="62"/>
      <c r="WEJ32" s="62"/>
      <c r="WEK32" s="62"/>
      <c r="WEL32" s="62"/>
      <c r="WEM32" s="62"/>
      <c r="WEN32" s="62"/>
      <c r="WEO32" s="62"/>
      <c r="WEP32" s="62"/>
      <c r="WEQ32" s="62"/>
      <c r="WER32" s="62"/>
      <c r="WES32" s="62"/>
      <c r="WET32" s="62"/>
      <c r="WEU32" s="62"/>
      <c r="WEV32" s="62"/>
      <c r="WEW32" s="62"/>
      <c r="WEX32" s="62"/>
      <c r="WEY32" s="62"/>
      <c r="WEZ32" s="62"/>
      <c r="WFA32" s="62"/>
      <c r="WFB32" s="62"/>
      <c r="WFC32" s="62"/>
      <c r="WFD32" s="62"/>
      <c r="WFE32" s="62"/>
      <c r="WFF32" s="62"/>
      <c r="WFG32" s="62"/>
      <c r="WFH32" s="62"/>
      <c r="WFI32" s="62"/>
      <c r="WFJ32" s="62"/>
      <c r="WFK32" s="62"/>
      <c r="WFL32" s="62"/>
      <c r="WFM32" s="62"/>
      <c r="WFN32" s="62"/>
      <c r="WFO32" s="62"/>
      <c r="WFP32" s="62"/>
      <c r="WFQ32" s="62"/>
      <c r="WFR32" s="62"/>
      <c r="WFS32" s="62"/>
      <c r="WFT32" s="62"/>
      <c r="WFU32" s="62"/>
      <c r="WFV32" s="62"/>
      <c r="WFW32" s="62"/>
      <c r="WFX32" s="62"/>
      <c r="WFY32" s="62"/>
      <c r="WFZ32" s="62"/>
      <c r="WGA32" s="62"/>
      <c r="WGB32" s="62"/>
      <c r="WGC32" s="62"/>
      <c r="WGD32" s="62"/>
      <c r="WGE32" s="62"/>
      <c r="WGF32" s="62"/>
      <c r="WGG32" s="62"/>
      <c r="WGH32" s="62"/>
      <c r="WGI32" s="62"/>
      <c r="WGJ32" s="62"/>
      <c r="WGK32" s="62"/>
      <c r="WGL32" s="62"/>
      <c r="WGM32" s="62"/>
      <c r="WGN32" s="62"/>
      <c r="WGO32" s="62"/>
      <c r="WGP32" s="62"/>
      <c r="WGQ32" s="62"/>
      <c r="WGR32" s="62"/>
      <c r="WGS32" s="62"/>
      <c r="WGT32" s="62"/>
      <c r="WGU32" s="62"/>
      <c r="WGV32" s="62"/>
      <c r="WGW32" s="62"/>
      <c r="WGX32" s="62"/>
      <c r="WGY32" s="62"/>
      <c r="WGZ32" s="62"/>
      <c r="WHA32" s="62"/>
      <c r="WHB32" s="62"/>
      <c r="WHC32" s="62"/>
      <c r="WHD32" s="62"/>
      <c r="WHE32" s="62"/>
      <c r="WHF32" s="62"/>
      <c r="WHG32" s="62"/>
      <c r="WHH32" s="62"/>
      <c r="WHI32" s="62"/>
      <c r="WHJ32" s="62"/>
      <c r="WHK32" s="62"/>
      <c r="WHL32" s="62"/>
      <c r="WHM32" s="62"/>
      <c r="WHN32" s="62"/>
      <c r="WHO32" s="62"/>
      <c r="WHP32" s="62"/>
      <c r="WHQ32" s="62"/>
      <c r="WHR32" s="62"/>
      <c r="WHS32" s="62"/>
      <c r="WHT32" s="62"/>
      <c r="WHU32" s="62"/>
      <c r="WHV32" s="62"/>
      <c r="WHW32" s="62"/>
      <c r="WHX32" s="62"/>
      <c r="WHY32" s="62"/>
      <c r="WHZ32" s="62"/>
      <c r="WIA32" s="62"/>
      <c r="WIB32" s="62"/>
      <c r="WIC32" s="62"/>
      <c r="WID32" s="62"/>
      <c r="WIE32" s="62"/>
      <c r="WIF32" s="62"/>
      <c r="WIG32" s="62"/>
      <c r="WIH32" s="62"/>
      <c r="WII32" s="62"/>
      <c r="WIJ32" s="62"/>
      <c r="WIK32" s="62"/>
      <c r="WIL32" s="62"/>
      <c r="WIM32" s="62"/>
      <c r="WIN32" s="62"/>
      <c r="WIO32" s="62"/>
      <c r="WIP32" s="62"/>
      <c r="WIQ32" s="62"/>
      <c r="WIR32" s="62"/>
      <c r="WIS32" s="62"/>
      <c r="WIT32" s="62"/>
      <c r="WIU32" s="62"/>
      <c r="WIV32" s="62"/>
      <c r="WIW32" s="62"/>
      <c r="WIX32" s="62"/>
      <c r="WIY32" s="62"/>
      <c r="WIZ32" s="62"/>
      <c r="WJA32" s="62"/>
      <c r="WJB32" s="62"/>
      <c r="WJC32" s="62"/>
      <c r="WJD32" s="62"/>
      <c r="WJE32" s="62"/>
      <c r="WJF32" s="62"/>
      <c r="WJG32" s="62"/>
      <c r="WJH32" s="62"/>
      <c r="WJI32" s="62"/>
      <c r="WJJ32" s="62"/>
      <c r="WJK32" s="62"/>
      <c r="WJL32" s="62"/>
      <c r="WJM32" s="62"/>
      <c r="WJN32" s="62"/>
      <c r="WJO32" s="62"/>
      <c r="WJP32" s="62"/>
      <c r="WJQ32" s="62"/>
      <c r="WJR32" s="62"/>
      <c r="WJS32" s="62"/>
      <c r="WJT32" s="62"/>
      <c r="WJU32" s="62"/>
      <c r="WJV32" s="62"/>
      <c r="WJW32" s="62"/>
      <c r="WJX32" s="62"/>
      <c r="WJY32" s="62"/>
      <c r="WJZ32" s="62"/>
      <c r="WKA32" s="62"/>
      <c r="WKB32" s="62"/>
      <c r="WKC32" s="62"/>
      <c r="WKD32" s="62"/>
      <c r="WKE32" s="62"/>
      <c r="WKF32" s="62"/>
      <c r="WKG32" s="62"/>
      <c r="WKH32" s="62"/>
      <c r="WKI32" s="62"/>
      <c r="WKJ32" s="62"/>
      <c r="WKK32" s="62"/>
      <c r="WKL32" s="62"/>
      <c r="WKM32" s="62"/>
      <c r="WKN32" s="62"/>
      <c r="WKO32" s="62"/>
      <c r="WKP32" s="62"/>
      <c r="WKQ32" s="62"/>
      <c r="WKR32" s="62"/>
      <c r="WKS32" s="62"/>
      <c r="WKT32" s="62"/>
      <c r="WKU32" s="62"/>
      <c r="WKV32" s="62"/>
      <c r="WKW32" s="62"/>
      <c r="WKX32" s="62"/>
      <c r="WKY32" s="62"/>
      <c r="WKZ32" s="62"/>
      <c r="WLA32" s="62"/>
      <c r="WLB32" s="62"/>
      <c r="WLC32" s="62"/>
      <c r="WLD32" s="62"/>
      <c r="WLE32" s="62"/>
      <c r="WLF32" s="62"/>
      <c r="WLG32" s="62"/>
      <c r="WLH32" s="62"/>
      <c r="WLI32" s="62"/>
      <c r="WLJ32" s="62"/>
      <c r="WLK32" s="62"/>
      <c r="WLL32" s="62"/>
      <c r="WLM32" s="62"/>
      <c r="WLN32" s="62"/>
      <c r="WLO32" s="62"/>
      <c r="WLP32" s="62"/>
      <c r="WLQ32" s="62"/>
      <c r="WLR32" s="62"/>
      <c r="WLS32" s="62"/>
      <c r="WLT32" s="62"/>
      <c r="WLU32" s="62"/>
      <c r="WLV32" s="62"/>
      <c r="WLW32" s="62"/>
      <c r="WLX32" s="62"/>
      <c r="WLY32" s="62"/>
      <c r="WLZ32" s="62"/>
      <c r="WMA32" s="62"/>
      <c r="WMB32" s="62"/>
      <c r="WMC32" s="62"/>
      <c r="WMD32" s="62"/>
      <c r="WME32" s="62"/>
      <c r="WMF32" s="62"/>
      <c r="WMG32" s="62"/>
      <c r="WMH32" s="62"/>
      <c r="WMI32" s="62"/>
      <c r="WMJ32" s="62"/>
      <c r="WMK32" s="62"/>
      <c r="WML32" s="62"/>
      <c r="WMM32" s="62"/>
      <c r="WMN32" s="62"/>
      <c r="WMO32" s="62"/>
      <c r="WMP32" s="62"/>
      <c r="WMQ32" s="62"/>
      <c r="WMR32" s="62"/>
      <c r="WMS32" s="62"/>
      <c r="WMT32" s="62"/>
      <c r="WMU32" s="62"/>
      <c r="WMV32" s="62"/>
      <c r="WMW32" s="62"/>
      <c r="WMX32" s="62"/>
      <c r="WMY32" s="62"/>
      <c r="WMZ32" s="62"/>
      <c r="WNA32" s="62"/>
      <c r="WNB32" s="62"/>
      <c r="WNC32" s="62"/>
      <c r="WND32" s="62"/>
      <c r="WNE32" s="62"/>
      <c r="WNF32" s="62"/>
      <c r="WNG32" s="62"/>
      <c r="WNH32" s="62"/>
      <c r="WNI32" s="62"/>
      <c r="WNJ32" s="62"/>
      <c r="WNK32" s="62"/>
      <c r="WNL32" s="62"/>
      <c r="WNM32" s="62"/>
      <c r="WNN32" s="62"/>
      <c r="WNO32" s="62"/>
      <c r="WNP32" s="62"/>
      <c r="WNQ32" s="62"/>
      <c r="WNR32" s="62"/>
      <c r="WNS32" s="62"/>
      <c r="WNT32" s="62"/>
      <c r="WNU32" s="62"/>
      <c r="WNV32" s="62"/>
      <c r="WNW32" s="62"/>
      <c r="WNX32" s="62"/>
      <c r="WNY32" s="62"/>
      <c r="WNZ32" s="62"/>
      <c r="WOA32" s="62"/>
      <c r="WOB32" s="62"/>
      <c r="WOC32" s="62"/>
      <c r="WOD32" s="62"/>
      <c r="WOE32" s="62"/>
      <c r="WOF32" s="62"/>
      <c r="WOG32" s="62"/>
      <c r="WOH32" s="62"/>
      <c r="WOI32" s="62"/>
      <c r="WOJ32" s="62"/>
      <c r="WOK32" s="62"/>
      <c r="WOL32" s="62"/>
      <c r="WOM32" s="62"/>
      <c r="WON32" s="62"/>
      <c r="WOO32" s="62"/>
      <c r="WOP32" s="62"/>
      <c r="WOQ32" s="62"/>
      <c r="WOR32" s="62"/>
      <c r="WOS32" s="62"/>
      <c r="WOT32" s="62"/>
      <c r="WOU32" s="62"/>
      <c r="WOV32" s="62"/>
      <c r="WOW32" s="62"/>
      <c r="WOX32" s="62"/>
      <c r="WOY32" s="62"/>
      <c r="WOZ32" s="62"/>
      <c r="WPA32" s="62"/>
      <c r="WPB32" s="62"/>
      <c r="WPC32" s="62"/>
      <c r="WPD32" s="62"/>
      <c r="WPE32" s="62"/>
      <c r="WPF32" s="62"/>
      <c r="WPG32" s="62"/>
      <c r="WPH32" s="62"/>
      <c r="WPI32" s="62"/>
      <c r="WPJ32" s="62"/>
      <c r="WPK32" s="62"/>
      <c r="WPL32" s="62"/>
      <c r="WPM32" s="62"/>
      <c r="WPN32" s="62"/>
      <c r="WPO32" s="62"/>
      <c r="WPP32" s="62"/>
      <c r="WPQ32" s="62"/>
      <c r="WPR32" s="62"/>
      <c r="WPS32" s="62"/>
      <c r="WPT32" s="62"/>
      <c r="WPU32" s="62"/>
      <c r="WPV32" s="62"/>
      <c r="WPW32" s="62"/>
      <c r="WPX32" s="62"/>
      <c r="WPY32" s="62"/>
      <c r="WPZ32" s="62"/>
      <c r="WQA32" s="62"/>
      <c r="WQB32" s="62"/>
      <c r="WQC32" s="62"/>
      <c r="WQD32" s="62"/>
      <c r="WQE32" s="62"/>
      <c r="WQF32" s="62"/>
      <c r="WQG32" s="62"/>
      <c r="WQH32" s="62"/>
      <c r="WQI32" s="62"/>
      <c r="WQJ32" s="62"/>
      <c r="WQK32" s="62"/>
      <c r="WQL32" s="62"/>
      <c r="WQM32" s="62"/>
      <c r="WQN32" s="62"/>
      <c r="WQO32" s="62"/>
      <c r="WQP32" s="62"/>
      <c r="WQQ32" s="62"/>
      <c r="WQR32" s="62"/>
      <c r="WQS32" s="62"/>
      <c r="WQT32" s="62"/>
      <c r="WQU32" s="62"/>
      <c r="WQV32" s="62"/>
      <c r="WQW32" s="62"/>
      <c r="WQX32" s="62"/>
      <c r="WQY32" s="62"/>
      <c r="WQZ32" s="62"/>
      <c r="WRA32" s="62"/>
      <c r="WRB32" s="62"/>
      <c r="WRC32" s="62"/>
      <c r="WRD32" s="62"/>
      <c r="WRE32" s="62"/>
      <c r="WRF32" s="62"/>
      <c r="WRG32" s="62"/>
      <c r="WRH32" s="62"/>
      <c r="WRI32" s="62"/>
      <c r="WRJ32" s="62"/>
      <c r="WRK32" s="62"/>
      <c r="WRL32" s="62"/>
      <c r="WRM32" s="62"/>
      <c r="WRN32" s="62"/>
      <c r="WRO32" s="62"/>
      <c r="WRP32" s="62"/>
      <c r="WRQ32" s="62"/>
      <c r="WRR32" s="62"/>
      <c r="WRS32" s="62"/>
      <c r="WRT32" s="62"/>
      <c r="WRU32" s="62"/>
      <c r="WRV32" s="62"/>
      <c r="WRW32" s="62"/>
      <c r="WRX32" s="62"/>
      <c r="WRY32" s="62"/>
      <c r="WRZ32" s="62"/>
      <c r="WSA32" s="62"/>
      <c r="WSB32" s="62"/>
      <c r="WSC32" s="62"/>
      <c r="WSD32" s="62"/>
      <c r="WSE32" s="62"/>
      <c r="WSF32" s="62"/>
      <c r="WSG32" s="62"/>
      <c r="WSH32" s="62"/>
      <c r="WSI32" s="62"/>
      <c r="WSJ32" s="62"/>
      <c r="WSK32" s="62"/>
      <c r="WSL32" s="62"/>
      <c r="WSM32" s="62"/>
      <c r="WSN32" s="62"/>
      <c r="WSO32" s="62"/>
      <c r="WSP32" s="62"/>
      <c r="WSQ32" s="62"/>
      <c r="WSR32" s="62"/>
      <c r="WSS32" s="62"/>
      <c r="WST32" s="62"/>
      <c r="WSU32" s="62"/>
      <c r="WSV32" s="62"/>
      <c r="WSW32" s="62"/>
      <c r="WSX32" s="62"/>
      <c r="WSY32" s="62"/>
      <c r="WSZ32" s="62"/>
      <c r="WTA32" s="62"/>
      <c r="WTB32" s="62"/>
      <c r="WTC32" s="62"/>
      <c r="WTD32" s="62"/>
      <c r="WTE32" s="62"/>
      <c r="WTF32" s="62"/>
      <c r="WTG32" s="62"/>
      <c r="WTH32" s="62"/>
      <c r="WTI32" s="62"/>
      <c r="WTJ32" s="62"/>
      <c r="WTK32" s="62"/>
      <c r="WTL32" s="62"/>
      <c r="WTM32" s="62"/>
      <c r="WTN32" s="62"/>
      <c r="WTO32" s="62"/>
      <c r="WTP32" s="62"/>
      <c r="WTQ32" s="62"/>
      <c r="WTR32" s="62"/>
      <c r="WTS32" s="62"/>
      <c r="WTT32" s="62"/>
      <c r="WTU32" s="62"/>
      <c r="WTV32" s="62"/>
      <c r="WTW32" s="62"/>
      <c r="WTX32" s="62"/>
      <c r="WTY32" s="62"/>
      <c r="WTZ32" s="62"/>
      <c r="WUA32" s="62"/>
      <c r="WUB32" s="62"/>
      <c r="WUC32" s="62"/>
      <c r="WUD32" s="62"/>
      <c r="WUE32" s="62"/>
      <c r="WUF32" s="62"/>
      <c r="WUG32" s="62"/>
      <c r="WUH32" s="62"/>
      <c r="WUI32" s="62"/>
      <c r="WUJ32" s="62"/>
      <c r="WUK32" s="62"/>
      <c r="WUL32" s="62"/>
      <c r="WUM32" s="62"/>
      <c r="WUN32" s="62"/>
      <c r="WUO32" s="62"/>
      <c r="WUP32" s="62"/>
      <c r="WUQ32" s="62"/>
      <c r="WUR32" s="62"/>
      <c r="WUS32" s="62"/>
      <c r="WUT32" s="62"/>
      <c r="WUU32" s="62"/>
      <c r="WUV32" s="62"/>
      <c r="WUW32" s="62"/>
      <c r="WUX32" s="62"/>
      <c r="WUY32" s="62"/>
      <c r="WUZ32" s="62"/>
      <c r="WVA32" s="62"/>
      <c r="WVB32" s="62"/>
      <c r="WVC32" s="62"/>
      <c r="WVD32" s="62"/>
      <c r="WVE32" s="62"/>
      <c r="WVF32" s="62"/>
      <c r="WVG32" s="62"/>
      <c r="WVH32" s="62"/>
      <c r="WVI32" s="62"/>
      <c r="WVJ32" s="62"/>
      <c r="WVK32" s="62"/>
      <c r="WVL32" s="62"/>
      <c r="WVM32" s="62"/>
      <c r="WVN32" s="62"/>
      <c r="WVO32" s="62"/>
      <c r="WVP32" s="62"/>
      <c r="WVQ32" s="62"/>
      <c r="WVR32" s="62"/>
      <c r="WVS32" s="62"/>
      <c r="WVT32" s="62"/>
      <c r="WVU32" s="62"/>
      <c r="WVV32" s="62"/>
      <c r="WVW32" s="62"/>
      <c r="WVX32" s="62"/>
      <c r="WVY32" s="62"/>
      <c r="WVZ32" s="62"/>
      <c r="WWA32" s="62"/>
      <c r="WWB32" s="62"/>
      <c r="WWC32" s="62"/>
      <c r="WWD32" s="62"/>
      <c r="WWE32" s="62"/>
      <c r="WWF32" s="62"/>
      <c r="WWG32" s="62"/>
      <c r="WWH32" s="62"/>
      <c r="WWI32" s="62"/>
      <c r="WWJ32" s="62"/>
      <c r="WWK32" s="62"/>
      <c r="WWL32" s="62"/>
      <c r="WWM32" s="62"/>
      <c r="WWN32" s="62"/>
      <c r="WWO32" s="62"/>
      <c r="WWP32" s="62"/>
      <c r="WWQ32" s="62"/>
      <c r="WWR32" s="62"/>
      <c r="WWS32" s="62"/>
      <c r="WWT32" s="62"/>
      <c r="WWU32" s="62"/>
      <c r="WWV32" s="62"/>
      <c r="WWW32" s="62"/>
      <c r="WWX32" s="62"/>
      <c r="WWY32" s="62"/>
      <c r="WWZ32" s="62"/>
      <c r="WXA32" s="62"/>
      <c r="WXB32" s="62"/>
      <c r="WXC32" s="62"/>
      <c r="WXD32" s="62"/>
      <c r="WXE32" s="62"/>
      <c r="WXF32" s="62"/>
      <c r="WXG32" s="62"/>
      <c r="WXH32" s="62"/>
      <c r="WXI32" s="62"/>
      <c r="WXJ32" s="62"/>
      <c r="WXK32" s="62"/>
      <c r="WXL32" s="62"/>
      <c r="WXM32" s="62"/>
      <c r="WXN32" s="62"/>
      <c r="WXO32" s="62"/>
      <c r="WXP32" s="62"/>
      <c r="WXQ32" s="62"/>
      <c r="WXR32" s="62"/>
      <c r="WXS32" s="62"/>
      <c r="WXT32" s="62"/>
      <c r="WXU32" s="62"/>
      <c r="WXV32" s="62"/>
      <c r="WXW32" s="62"/>
      <c r="WXX32" s="62"/>
      <c r="WXY32" s="62"/>
      <c r="WXZ32" s="62"/>
      <c r="WYA32" s="62"/>
      <c r="WYB32" s="62"/>
      <c r="WYC32" s="62"/>
      <c r="WYD32" s="62"/>
      <c r="WYE32" s="62"/>
      <c r="WYF32" s="62"/>
      <c r="WYG32" s="62"/>
      <c r="WYH32" s="62"/>
      <c r="WYI32" s="62"/>
      <c r="WYJ32" s="62"/>
      <c r="WYK32" s="62"/>
      <c r="WYL32" s="62"/>
      <c r="WYM32" s="62"/>
      <c r="WYN32" s="62"/>
      <c r="WYO32" s="62"/>
      <c r="WYP32" s="62"/>
      <c r="WYQ32" s="62"/>
      <c r="WYR32" s="62"/>
      <c r="WYS32" s="62"/>
      <c r="WYT32" s="62"/>
      <c r="WYU32" s="62"/>
      <c r="WYV32" s="62"/>
      <c r="WYW32" s="62"/>
      <c r="WYX32" s="62"/>
      <c r="WYY32" s="62"/>
      <c r="WYZ32" s="62"/>
      <c r="WZA32" s="62"/>
      <c r="WZB32" s="62"/>
      <c r="WZC32" s="62"/>
      <c r="WZD32" s="62"/>
      <c r="WZE32" s="62"/>
      <c r="WZF32" s="62"/>
      <c r="WZG32" s="62"/>
      <c r="WZH32" s="62"/>
      <c r="WZI32" s="62"/>
      <c r="WZJ32" s="62"/>
      <c r="WZK32" s="62"/>
      <c r="WZL32" s="62"/>
      <c r="WZM32" s="62"/>
      <c r="WZN32" s="62"/>
      <c r="WZO32" s="62"/>
      <c r="WZP32" s="62"/>
      <c r="WZQ32" s="62"/>
      <c r="WZR32" s="62"/>
      <c r="WZS32" s="62"/>
      <c r="WZT32" s="62"/>
      <c r="WZU32" s="62"/>
      <c r="WZV32" s="62"/>
      <c r="WZW32" s="62"/>
      <c r="WZX32" s="62"/>
      <c r="WZY32" s="62"/>
      <c r="WZZ32" s="62"/>
      <c r="XAA32" s="62"/>
      <c r="XAB32" s="62"/>
      <c r="XAC32" s="62"/>
      <c r="XAD32" s="62"/>
      <c r="XAE32" s="62"/>
      <c r="XAF32" s="62"/>
      <c r="XAG32" s="62"/>
      <c r="XAH32" s="62"/>
      <c r="XAI32" s="62"/>
      <c r="XAJ32" s="62"/>
      <c r="XAK32" s="62"/>
      <c r="XAL32" s="62"/>
      <c r="XAM32" s="62"/>
      <c r="XAN32" s="62"/>
      <c r="XAO32" s="62"/>
      <c r="XAP32" s="62"/>
      <c r="XAQ32" s="62"/>
      <c r="XAR32" s="62"/>
      <c r="XAS32" s="62"/>
      <c r="XAT32" s="62"/>
      <c r="XAU32" s="62"/>
      <c r="XAV32" s="62"/>
      <c r="XAW32" s="62"/>
      <c r="XAX32" s="62"/>
      <c r="XAY32" s="62"/>
      <c r="XAZ32" s="62"/>
      <c r="XBA32" s="62"/>
      <c r="XBB32" s="62"/>
      <c r="XBC32" s="62"/>
      <c r="XBD32" s="62"/>
      <c r="XBE32" s="62"/>
      <c r="XBF32" s="62"/>
      <c r="XBG32" s="62"/>
      <c r="XBH32" s="62"/>
      <c r="XBI32" s="62"/>
      <c r="XBJ32" s="62"/>
      <c r="XBK32" s="62"/>
      <c r="XBL32" s="62"/>
      <c r="XBM32" s="62"/>
      <c r="XBN32" s="62"/>
      <c r="XBO32" s="62"/>
      <c r="XBP32" s="62"/>
      <c r="XBQ32" s="62"/>
      <c r="XBR32" s="62"/>
      <c r="XBS32" s="62"/>
      <c r="XBT32" s="62"/>
      <c r="XBU32" s="62"/>
      <c r="XBV32" s="62"/>
      <c r="XBW32" s="62"/>
      <c r="XBX32" s="62"/>
      <c r="XBY32" s="62"/>
      <c r="XBZ32" s="62"/>
      <c r="XCA32" s="62"/>
      <c r="XCB32" s="62"/>
      <c r="XCC32" s="62"/>
      <c r="XCD32" s="62"/>
      <c r="XCE32" s="62"/>
      <c r="XCF32" s="62"/>
      <c r="XCG32" s="62"/>
      <c r="XCH32" s="62"/>
      <c r="XCI32" s="62"/>
      <c r="XCJ32" s="62"/>
      <c r="XCK32" s="62"/>
      <c r="XCL32" s="62"/>
      <c r="XCM32" s="62"/>
      <c r="XCN32" s="62"/>
      <c r="XCO32" s="62"/>
      <c r="XCP32" s="62"/>
      <c r="XCQ32" s="62"/>
      <c r="XCR32" s="62"/>
      <c r="XCS32" s="62"/>
      <c r="XCT32" s="62"/>
      <c r="XCU32" s="62"/>
      <c r="XCV32" s="62"/>
      <c r="XCW32" s="62"/>
      <c r="XCX32" s="62"/>
      <c r="XCY32" s="62"/>
      <c r="XCZ32" s="62"/>
      <c r="XDA32" s="62"/>
      <c r="XDB32" s="62"/>
      <c r="XDC32" s="62"/>
      <c r="XDD32" s="62"/>
      <c r="XDE32" s="62"/>
      <c r="XDF32" s="62"/>
      <c r="XDG32" s="62"/>
      <c r="XDH32" s="62"/>
      <c r="XDI32" s="62"/>
      <c r="XDJ32" s="62"/>
      <c r="XDK32" s="62"/>
      <c r="XDL32" s="62"/>
      <c r="XDM32" s="62"/>
      <c r="XDN32" s="62"/>
      <c r="XDO32" s="62"/>
      <c r="XDP32" s="62"/>
      <c r="XDQ32" s="62"/>
      <c r="XDR32" s="62"/>
      <c r="XDS32" s="62"/>
      <c r="XDT32" s="62"/>
      <c r="XDU32" s="62"/>
      <c r="XDV32" s="62"/>
      <c r="XDW32" s="62"/>
      <c r="XDX32" s="62"/>
      <c r="XDY32" s="62"/>
      <c r="XDZ32" s="62"/>
      <c r="XEA32" s="62"/>
      <c r="XEB32" s="62"/>
      <c r="XEC32" s="62"/>
      <c r="XED32" s="62"/>
      <c r="XEE32" s="62"/>
      <c r="XEF32" s="62"/>
      <c r="XEG32" s="62"/>
      <c r="XEH32" s="62"/>
      <c r="XEI32" s="62"/>
      <c r="XEJ32" s="62"/>
      <c r="XEK32" s="62"/>
      <c r="XEL32" s="62"/>
      <c r="XEM32" s="62"/>
      <c r="XEN32" s="62"/>
      <c r="XEO32" s="62"/>
      <c r="XEP32" s="62"/>
      <c r="XEQ32" s="62"/>
      <c r="XER32" s="62"/>
      <c r="XES32" s="62"/>
      <c r="XET32" s="62"/>
      <c r="XEU32" s="62"/>
      <c r="XEV32" s="62"/>
      <c r="XEW32" s="62"/>
      <c r="XEX32" s="62"/>
      <c r="XEY32" s="62"/>
      <c r="XEZ32" s="62"/>
      <c r="XFA32" s="62"/>
      <c r="XFB32" s="62"/>
      <c r="XFC32" s="62"/>
      <c r="XFD32" s="62"/>
    </row>
    <row r="33" spans="1:130" s="20" customFormat="1" x14ac:dyDescent="0.15">
      <c r="B33" s="20" t="s">
        <v>221</v>
      </c>
      <c r="C33" s="20" t="s">
        <v>276</v>
      </c>
      <c r="F33" s="135">
        <f>D23</f>
        <v>43466</v>
      </c>
      <c r="G33" s="135">
        <f>EDATE(F33,1)</f>
        <v>43497</v>
      </c>
      <c r="H33" s="135">
        <f t="shared" ref="H33:BS33" si="30">EDATE(G33,1)</f>
        <v>43525</v>
      </c>
      <c r="I33" s="135">
        <f t="shared" si="30"/>
        <v>43556</v>
      </c>
      <c r="J33" s="135">
        <f t="shared" si="30"/>
        <v>43586</v>
      </c>
      <c r="K33" s="135">
        <f t="shared" si="30"/>
        <v>43617</v>
      </c>
      <c r="L33" s="135">
        <f t="shared" si="30"/>
        <v>43647</v>
      </c>
      <c r="M33" s="135">
        <f t="shared" si="30"/>
        <v>43678</v>
      </c>
      <c r="N33" s="135">
        <f t="shared" si="30"/>
        <v>43709</v>
      </c>
      <c r="O33" s="135">
        <f t="shared" si="30"/>
        <v>43739</v>
      </c>
      <c r="P33" s="135">
        <f t="shared" si="30"/>
        <v>43770</v>
      </c>
      <c r="Q33" s="135">
        <f t="shared" si="30"/>
        <v>43800</v>
      </c>
      <c r="R33" s="135">
        <f t="shared" si="30"/>
        <v>43831</v>
      </c>
      <c r="S33" s="135">
        <f t="shared" si="30"/>
        <v>43862</v>
      </c>
      <c r="T33" s="135">
        <f t="shared" si="30"/>
        <v>43891</v>
      </c>
      <c r="U33" s="135">
        <f t="shared" si="30"/>
        <v>43922</v>
      </c>
      <c r="V33" s="135">
        <f t="shared" si="30"/>
        <v>43952</v>
      </c>
      <c r="W33" s="135">
        <f t="shared" si="30"/>
        <v>43983</v>
      </c>
      <c r="X33" s="135">
        <f t="shared" si="30"/>
        <v>44013</v>
      </c>
      <c r="Y33" s="135">
        <f t="shared" si="30"/>
        <v>44044</v>
      </c>
      <c r="Z33" s="135">
        <f t="shared" si="30"/>
        <v>44075</v>
      </c>
      <c r="AA33" s="135">
        <f t="shared" si="30"/>
        <v>44105</v>
      </c>
      <c r="AB33" s="135">
        <f t="shared" si="30"/>
        <v>44136</v>
      </c>
      <c r="AC33" s="135">
        <f t="shared" si="30"/>
        <v>44166</v>
      </c>
      <c r="AD33" s="135">
        <f t="shared" si="30"/>
        <v>44197</v>
      </c>
      <c r="AE33" s="135">
        <f t="shared" si="30"/>
        <v>44228</v>
      </c>
      <c r="AF33" s="135">
        <f t="shared" si="30"/>
        <v>44256</v>
      </c>
      <c r="AG33" s="135">
        <f t="shared" si="30"/>
        <v>44287</v>
      </c>
      <c r="AH33" s="135">
        <f t="shared" si="30"/>
        <v>44317</v>
      </c>
      <c r="AI33" s="135">
        <f t="shared" si="30"/>
        <v>44348</v>
      </c>
      <c r="AJ33" s="135">
        <f t="shared" si="30"/>
        <v>44378</v>
      </c>
      <c r="AK33" s="135">
        <f t="shared" si="30"/>
        <v>44409</v>
      </c>
      <c r="AL33" s="135">
        <f t="shared" si="30"/>
        <v>44440</v>
      </c>
      <c r="AM33" s="135">
        <f t="shared" si="30"/>
        <v>44470</v>
      </c>
      <c r="AN33" s="135">
        <f t="shared" si="30"/>
        <v>44501</v>
      </c>
      <c r="AO33" s="135">
        <f t="shared" si="30"/>
        <v>44531</v>
      </c>
      <c r="AP33" s="135">
        <f t="shared" si="30"/>
        <v>44562</v>
      </c>
      <c r="AQ33" s="135">
        <f t="shared" si="30"/>
        <v>44593</v>
      </c>
      <c r="AR33" s="135">
        <f t="shared" si="30"/>
        <v>44621</v>
      </c>
      <c r="AS33" s="135">
        <f t="shared" si="30"/>
        <v>44652</v>
      </c>
      <c r="AT33" s="135">
        <f t="shared" si="30"/>
        <v>44682</v>
      </c>
      <c r="AU33" s="135">
        <f t="shared" si="30"/>
        <v>44713</v>
      </c>
      <c r="AV33" s="135">
        <f t="shared" si="30"/>
        <v>44743</v>
      </c>
      <c r="AW33" s="135">
        <f t="shared" si="30"/>
        <v>44774</v>
      </c>
      <c r="AX33" s="135">
        <f t="shared" si="30"/>
        <v>44805</v>
      </c>
      <c r="AY33" s="135">
        <f t="shared" si="30"/>
        <v>44835</v>
      </c>
      <c r="AZ33" s="135">
        <f t="shared" si="30"/>
        <v>44866</v>
      </c>
      <c r="BA33" s="135">
        <f t="shared" si="30"/>
        <v>44896</v>
      </c>
      <c r="BB33" s="135">
        <f t="shared" si="30"/>
        <v>44927</v>
      </c>
      <c r="BC33" s="135">
        <f t="shared" si="30"/>
        <v>44958</v>
      </c>
      <c r="BD33" s="135">
        <f t="shared" si="30"/>
        <v>44986</v>
      </c>
      <c r="BE33" s="135">
        <f t="shared" si="30"/>
        <v>45017</v>
      </c>
      <c r="BF33" s="135">
        <f t="shared" si="30"/>
        <v>45047</v>
      </c>
      <c r="BG33" s="135">
        <f t="shared" si="30"/>
        <v>45078</v>
      </c>
      <c r="BH33" s="135">
        <f t="shared" si="30"/>
        <v>45108</v>
      </c>
      <c r="BI33" s="135">
        <f t="shared" si="30"/>
        <v>45139</v>
      </c>
      <c r="BJ33" s="135">
        <f t="shared" si="30"/>
        <v>45170</v>
      </c>
      <c r="BK33" s="135">
        <f t="shared" si="30"/>
        <v>45200</v>
      </c>
      <c r="BL33" s="135">
        <f t="shared" si="30"/>
        <v>45231</v>
      </c>
      <c r="BM33" s="135">
        <f t="shared" si="30"/>
        <v>45261</v>
      </c>
      <c r="BN33" s="135">
        <f t="shared" si="30"/>
        <v>45292</v>
      </c>
      <c r="BO33" s="135">
        <f t="shared" si="30"/>
        <v>45323</v>
      </c>
      <c r="BP33" s="135">
        <f t="shared" si="30"/>
        <v>45352</v>
      </c>
      <c r="BQ33" s="135">
        <f t="shared" si="30"/>
        <v>45383</v>
      </c>
      <c r="BR33" s="135">
        <f t="shared" si="30"/>
        <v>45413</v>
      </c>
      <c r="BS33" s="135">
        <f t="shared" si="30"/>
        <v>45444</v>
      </c>
      <c r="BT33" s="135">
        <f t="shared" ref="BT33:DZ33" si="31">EDATE(BS33,1)</f>
        <v>45474</v>
      </c>
      <c r="BU33" s="135">
        <f t="shared" si="31"/>
        <v>45505</v>
      </c>
      <c r="BV33" s="135">
        <f t="shared" si="31"/>
        <v>45536</v>
      </c>
      <c r="BW33" s="135">
        <f t="shared" si="31"/>
        <v>45566</v>
      </c>
      <c r="BX33" s="135">
        <f t="shared" si="31"/>
        <v>45597</v>
      </c>
      <c r="BY33" s="135">
        <f t="shared" si="31"/>
        <v>45627</v>
      </c>
      <c r="BZ33" s="135">
        <f t="shared" si="31"/>
        <v>45658</v>
      </c>
      <c r="CA33" s="135">
        <f t="shared" si="31"/>
        <v>45689</v>
      </c>
      <c r="CB33" s="135">
        <f t="shared" si="31"/>
        <v>45717</v>
      </c>
      <c r="CC33" s="135">
        <f t="shared" si="31"/>
        <v>45748</v>
      </c>
      <c r="CD33" s="135">
        <f t="shared" si="31"/>
        <v>45778</v>
      </c>
      <c r="CE33" s="135">
        <f t="shared" si="31"/>
        <v>45809</v>
      </c>
      <c r="CF33" s="135">
        <f t="shared" si="31"/>
        <v>45839</v>
      </c>
      <c r="CG33" s="135">
        <f t="shared" si="31"/>
        <v>45870</v>
      </c>
      <c r="CH33" s="135">
        <f t="shared" si="31"/>
        <v>45901</v>
      </c>
      <c r="CI33" s="135">
        <f t="shared" si="31"/>
        <v>45931</v>
      </c>
      <c r="CJ33" s="135">
        <f t="shared" si="31"/>
        <v>45962</v>
      </c>
      <c r="CK33" s="135">
        <f t="shared" si="31"/>
        <v>45992</v>
      </c>
      <c r="CL33" s="135">
        <f t="shared" si="31"/>
        <v>46023</v>
      </c>
      <c r="CM33" s="135">
        <f t="shared" si="31"/>
        <v>46054</v>
      </c>
      <c r="CN33" s="135">
        <f t="shared" si="31"/>
        <v>46082</v>
      </c>
      <c r="CO33" s="135">
        <f t="shared" si="31"/>
        <v>46113</v>
      </c>
      <c r="CP33" s="135">
        <f t="shared" si="31"/>
        <v>46143</v>
      </c>
      <c r="CQ33" s="135">
        <f t="shared" si="31"/>
        <v>46174</v>
      </c>
      <c r="CR33" s="135">
        <f t="shared" si="31"/>
        <v>46204</v>
      </c>
      <c r="CS33" s="135">
        <f t="shared" si="31"/>
        <v>46235</v>
      </c>
      <c r="CT33" s="135">
        <f t="shared" si="31"/>
        <v>46266</v>
      </c>
      <c r="CU33" s="135">
        <f t="shared" si="31"/>
        <v>46296</v>
      </c>
      <c r="CV33" s="135">
        <f t="shared" si="31"/>
        <v>46327</v>
      </c>
      <c r="CW33" s="135">
        <f t="shared" si="31"/>
        <v>46357</v>
      </c>
      <c r="CX33" s="135">
        <f t="shared" si="31"/>
        <v>46388</v>
      </c>
      <c r="CY33" s="135">
        <f t="shared" si="31"/>
        <v>46419</v>
      </c>
      <c r="CZ33" s="135">
        <f t="shared" si="31"/>
        <v>46447</v>
      </c>
      <c r="DA33" s="135">
        <f t="shared" si="31"/>
        <v>46478</v>
      </c>
      <c r="DB33" s="135">
        <f t="shared" si="31"/>
        <v>46508</v>
      </c>
      <c r="DC33" s="135">
        <f t="shared" si="31"/>
        <v>46539</v>
      </c>
      <c r="DD33" s="135">
        <f t="shared" si="31"/>
        <v>46569</v>
      </c>
      <c r="DE33" s="135">
        <f t="shared" si="31"/>
        <v>46600</v>
      </c>
      <c r="DF33" s="135">
        <f t="shared" si="31"/>
        <v>46631</v>
      </c>
      <c r="DG33" s="135">
        <f t="shared" si="31"/>
        <v>46661</v>
      </c>
      <c r="DH33" s="135">
        <f t="shared" si="31"/>
        <v>46692</v>
      </c>
      <c r="DI33" s="135">
        <f t="shared" si="31"/>
        <v>46722</v>
      </c>
      <c r="DJ33" s="135">
        <f t="shared" si="31"/>
        <v>46753</v>
      </c>
      <c r="DK33" s="135">
        <f t="shared" si="31"/>
        <v>46784</v>
      </c>
      <c r="DL33" s="135">
        <f t="shared" si="31"/>
        <v>46813</v>
      </c>
      <c r="DM33" s="135">
        <f t="shared" si="31"/>
        <v>46844</v>
      </c>
      <c r="DN33" s="135">
        <f t="shared" si="31"/>
        <v>46874</v>
      </c>
      <c r="DO33" s="135">
        <f t="shared" si="31"/>
        <v>46905</v>
      </c>
      <c r="DP33" s="135">
        <f t="shared" si="31"/>
        <v>46935</v>
      </c>
      <c r="DQ33" s="135">
        <f t="shared" si="31"/>
        <v>46966</v>
      </c>
      <c r="DR33" s="135">
        <f t="shared" si="31"/>
        <v>46997</v>
      </c>
      <c r="DS33" s="135">
        <f t="shared" si="31"/>
        <v>47027</v>
      </c>
      <c r="DT33" s="135">
        <f t="shared" si="31"/>
        <v>47058</v>
      </c>
      <c r="DU33" s="135">
        <f t="shared" si="31"/>
        <v>47088</v>
      </c>
      <c r="DV33" s="135">
        <f t="shared" si="31"/>
        <v>47119</v>
      </c>
      <c r="DW33" s="135">
        <f t="shared" si="31"/>
        <v>47150</v>
      </c>
      <c r="DX33" s="135">
        <f t="shared" si="31"/>
        <v>47178</v>
      </c>
      <c r="DY33" s="135">
        <f t="shared" si="31"/>
        <v>47209</v>
      </c>
      <c r="DZ33" s="135">
        <f t="shared" si="31"/>
        <v>47239</v>
      </c>
    </row>
    <row r="34" spans="1:130" s="63" customFormat="1" x14ac:dyDescent="0.15">
      <c r="C34" s="143" t="s">
        <v>283</v>
      </c>
      <c r="F34" s="62">
        <f t="shared" ref="F34:AM34" si="32">IF(OR(F33&lt;$D23,F33&gt;$D24),0,IF(F33=$D23,$D25,0))</f>
        <v>61000000</v>
      </c>
      <c r="G34" s="62">
        <f t="shared" si="32"/>
        <v>0</v>
      </c>
      <c r="H34" s="62">
        <f t="shared" si="32"/>
        <v>0</v>
      </c>
      <c r="I34" s="62">
        <f t="shared" si="32"/>
        <v>0</v>
      </c>
      <c r="J34" s="62">
        <f t="shared" si="32"/>
        <v>0</v>
      </c>
      <c r="K34" s="62">
        <f t="shared" si="32"/>
        <v>0</v>
      </c>
      <c r="L34" s="62">
        <f t="shared" si="32"/>
        <v>0</v>
      </c>
      <c r="M34" s="62">
        <f t="shared" si="32"/>
        <v>0</v>
      </c>
      <c r="N34" s="62">
        <f t="shared" si="32"/>
        <v>0</v>
      </c>
      <c r="O34" s="62">
        <f t="shared" si="32"/>
        <v>0</v>
      </c>
      <c r="P34" s="62">
        <f t="shared" si="32"/>
        <v>0</v>
      </c>
      <c r="Q34" s="62">
        <f t="shared" si="32"/>
        <v>0</v>
      </c>
      <c r="R34" s="62">
        <f t="shared" si="32"/>
        <v>0</v>
      </c>
      <c r="S34" s="62">
        <f t="shared" si="32"/>
        <v>0</v>
      </c>
      <c r="T34" s="62">
        <f t="shared" si="32"/>
        <v>0</v>
      </c>
      <c r="U34" s="62">
        <f t="shared" si="32"/>
        <v>0</v>
      </c>
      <c r="V34" s="62">
        <f t="shared" si="32"/>
        <v>0</v>
      </c>
      <c r="W34" s="62">
        <f t="shared" si="32"/>
        <v>0</v>
      </c>
      <c r="X34" s="62">
        <f t="shared" si="32"/>
        <v>0</v>
      </c>
      <c r="Y34" s="62">
        <f t="shared" si="32"/>
        <v>0</v>
      </c>
      <c r="Z34" s="62">
        <f t="shared" si="32"/>
        <v>0</v>
      </c>
      <c r="AA34" s="62">
        <f t="shared" si="32"/>
        <v>0</v>
      </c>
      <c r="AB34" s="62">
        <f t="shared" si="32"/>
        <v>0</v>
      </c>
      <c r="AC34" s="62">
        <f t="shared" si="32"/>
        <v>0</v>
      </c>
      <c r="AD34" s="62">
        <f t="shared" si="32"/>
        <v>0</v>
      </c>
      <c r="AE34" s="62">
        <f t="shared" si="32"/>
        <v>0</v>
      </c>
      <c r="AF34" s="62">
        <f t="shared" si="32"/>
        <v>0</v>
      </c>
      <c r="AG34" s="62">
        <f t="shared" si="32"/>
        <v>0</v>
      </c>
      <c r="AH34" s="62">
        <f t="shared" si="32"/>
        <v>0</v>
      </c>
      <c r="AI34" s="62">
        <f t="shared" si="32"/>
        <v>0</v>
      </c>
      <c r="AJ34" s="62">
        <f t="shared" si="32"/>
        <v>0</v>
      </c>
      <c r="AK34" s="62">
        <f t="shared" si="32"/>
        <v>0</v>
      </c>
      <c r="AL34" s="62">
        <f t="shared" si="32"/>
        <v>0</v>
      </c>
      <c r="AM34" s="62">
        <f t="shared" si="32"/>
        <v>0</v>
      </c>
      <c r="AN34" s="62">
        <f t="shared" ref="AN34:CY34" si="33">IF(OR(AN33&lt;$D23,AN33&gt;$D24),0,IF(AN33=$D23,$D25,0))</f>
        <v>0</v>
      </c>
      <c r="AO34" s="62">
        <f t="shared" si="33"/>
        <v>0</v>
      </c>
      <c r="AP34" s="62">
        <f t="shared" si="33"/>
        <v>0</v>
      </c>
      <c r="AQ34" s="62">
        <f t="shared" si="33"/>
        <v>0</v>
      </c>
      <c r="AR34" s="62">
        <f t="shared" si="33"/>
        <v>0</v>
      </c>
      <c r="AS34" s="62">
        <f t="shared" si="33"/>
        <v>0</v>
      </c>
      <c r="AT34" s="62">
        <f t="shared" si="33"/>
        <v>0</v>
      </c>
      <c r="AU34" s="62">
        <f t="shared" si="33"/>
        <v>0</v>
      </c>
      <c r="AV34" s="62">
        <f t="shared" si="33"/>
        <v>0</v>
      </c>
      <c r="AW34" s="62">
        <f t="shared" si="33"/>
        <v>0</v>
      </c>
      <c r="AX34" s="62">
        <f t="shared" si="33"/>
        <v>0</v>
      </c>
      <c r="AY34" s="62">
        <f t="shared" si="33"/>
        <v>0</v>
      </c>
      <c r="AZ34" s="62">
        <f t="shared" si="33"/>
        <v>0</v>
      </c>
      <c r="BA34" s="62">
        <f t="shared" si="33"/>
        <v>0</v>
      </c>
      <c r="BB34" s="62">
        <f t="shared" si="33"/>
        <v>0</v>
      </c>
      <c r="BC34" s="62">
        <f t="shared" si="33"/>
        <v>0</v>
      </c>
      <c r="BD34" s="62">
        <f t="shared" si="33"/>
        <v>0</v>
      </c>
      <c r="BE34" s="62">
        <f t="shared" si="33"/>
        <v>0</v>
      </c>
      <c r="BF34" s="62">
        <f t="shared" si="33"/>
        <v>0</v>
      </c>
      <c r="BG34" s="62">
        <f t="shared" si="33"/>
        <v>0</v>
      </c>
      <c r="BH34" s="62">
        <f t="shared" si="33"/>
        <v>0</v>
      </c>
      <c r="BI34" s="62">
        <f t="shared" si="33"/>
        <v>0</v>
      </c>
      <c r="BJ34" s="62">
        <f t="shared" si="33"/>
        <v>0</v>
      </c>
      <c r="BK34" s="62">
        <f t="shared" si="33"/>
        <v>0</v>
      </c>
      <c r="BL34" s="62">
        <f t="shared" si="33"/>
        <v>0</v>
      </c>
      <c r="BM34" s="62">
        <f t="shared" si="33"/>
        <v>0</v>
      </c>
      <c r="BN34" s="62">
        <f t="shared" si="33"/>
        <v>0</v>
      </c>
      <c r="BO34" s="62">
        <f t="shared" si="33"/>
        <v>0</v>
      </c>
      <c r="BP34" s="62">
        <f t="shared" si="33"/>
        <v>0</v>
      </c>
      <c r="BQ34" s="62">
        <f t="shared" si="33"/>
        <v>0</v>
      </c>
      <c r="BR34" s="62">
        <f t="shared" si="33"/>
        <v>0</v>
      </c>
      <c r="BS34" s="62">
        <f t="shared" si="33"/>
        <v>0</v>
      </c>
      <c r="BT34" s="62">
        <f t="shared" si="33"/>
        <v>0</v>
      </c>
      <c r="BU34" s="62">
        <f t="shared" si="33"/>
        <v>0</v>
      </c>
      <c r="BV34" s="62">
        <f t="shared" si="33"/>
        <v>0</v>
      </c>
      <c r="BW34" s="62">
        <f t="shared" si="33"/>
        <v>0</v>
      </c>
      <c r="BX34" s="62">
        <f t="shared" si="33"/>
        <v>0</v>
      </c>
      <c r="BY34" s="62">
        <f t="shared" si="33"/>
        <v>0</v>
      </c>
      <c r="BZ34" s="62">
        <f t="shared" si="33"/>
        <v>0</v>
      </c>
      <c r="CA34" s="62">
        <f t="shared" si="33"/>
        <v>0</v>
      </c>
      <c r="CB34" s="62">
        <f t="shared" si="33"/>
        <v>0</v>
      </c>
      <c r="CC34" s="62">
        <f t="shared" si="33"/>
        <v>0</v>
      </c>
      <c r="CD34" s="62">
        <f t="shared" si="33"/>
        <v>0</v>
      </c>
      <c r="CE34" s="62">
        <f t="shared" si="33"/>
        <v>0</v>
      </c>
      <c r="CF34" s="62">
        <f t="shared" si="33"/>
        <v>0</v>
      </c>
      <c r="CG34" s="62">
        <f t="shared" si="33"/>
        <v>0</v>
      </c>
      <c r="CH34" s="62">
        <f t="shared" si="33"/>
        <v>0</v>
      </c>
      <c r="CI34" s="62">
        <f t="shared" si="33"/>
        <v>0</v>
      </c>
      <c r="CJ34" s="62">
        <f t="shared" si="33"/>
        <v>0</v>
      </c>
      <c r="CK34" s="62">
        <f t="shared" si="33"/>
        <v>0</v>
      </c>
      <c r="CL34" s="62">
        <f t="shared" si="33"/>
        <v>0</v>
      </c>
      <c r="CM34" s="62">
        <f t="shared" si="33"/>
        <v>0</v>
      </c>
      <c r="CN34" s="62">
        <f t="shared" si="33"/>
        <v>0</v>
      </c>
      <c r="CO34" s="62">
        <f t="shared" si="33"/>
        <v>0</v>
      </c>
      <c r="CP34" s="62">
        <f t="shared" si="33"/>
        <v>0</v>
      </c>
      <c r="CQ34" s="62">
        <f t="shared" si="33"/>
        <v>0</v>
      </c>
      <c r="CR34" s="62">
        <f t="shared" si="33"/>
        <v>0</v>
      </c>
      <c r="CS34" s="62">
        <f t="shared" si="33"/>
        <v>0</v>
      </c>
      <c r="CT34" s="62">
        <f t="shared" si="33"/>
        <v>0</v>
      </c>
      <c r="CU34" s="62">
        <f t="shared" si="33"/>
        <v>0</v>
      </c>
      <c r="CV34" s="62">
        <f t="shared" si="33"/>
        <v>0</v>
      </c>
      <c r="CW34" s="62">
        <f t="shared" si="33"/>
        <v>0</v>
      </c>
      <c r="CX34" s="62">
        <f t="shared" si="33"/>
        <v>0</v>
      </c>
      <c r="CY34" s="62">
        <f t="shared" si="33"/>
        <v>0</v>
      </c>
      <c r="CZ34" s="62">
        <f t="shared" ref="CZ34:DZ34" si="34">IF(OR(CZ33&lt;$D23,CZ33&gt;$D24),0,IF(CZ33=$D23,$D25,0))</f>
        <v>0</v>
      </c>
      <c r="DA34" s="62">
        <f t="shared" si="34"/>
        <v>0</v>
      </c>
      <c r="DB34" s="62">
        <f t="shared" si="34"/>
        <v>0</v>
      </c>
      <c r="DC34" s="62">
        <f t="shared" si="34"/>
        <v>0</v>
      </c>
      <c r="DD34" s="62">
        <f t="shared" si="34"/>
        <v>0</v>
      </c>
      <c r="DE34" s="62">
        <f t="shared" si="34"/>
        <v>0</v>
      </c>
      <c r="DF34" s="62">
        <f t="shared" si="34"/>
        <v>0</v>
      </c>
      <c r="DG34" s="62">
        <f t="shared" si="34"/>
        <v>0</v>
      </c>
      <c r="DH34" s="62">
        <f t="shared" si="34"/>
        <v>0</v>
      </c>
      <c r="DI34" s="62">
        <f t="shared" si="34"/>
        <v>0</v>
      </c>
      <c r="DJ34" s="62">
        <f t="shared" si="34"/>
        <v>0</v>
      </c>
      <c r="DK34" s="62">
        <f t="shared" si="34"/>
        <v>0</v>
      </c>
      <c r="DL34" s="62">
        <f t="shared" si="34"/>
        <v>0</v>
      </c>
      <c r="DM34" s="62">
        <f t="shared" si="34"/>
        <v>0</v>
      </c>
      <c r="DN34" s="62">
        <f t="shared" si="34"/>
        <v>0</v>
      </c>
      <c r="DO34" s="62">
        <f t="shared" si="34"/>
        <v>0</v>
      </c>
      <c r="DP34" s="62">
        <f t="shared" si="34"/>
        <v>0</v>
      </c>
      <c r="DQ34" s="62">
        <f t="shared" si="34"/>
        <v>0</v>
      </c>
      <c r="DR34" s="62">
        <f t="shared" si="34"/>
        <v>0</v>
      </c>
      <c r="DS34" s="62">
        <f t="shared" si="34"/>
        <v>0</v>
      </c>
      <c r="DT34" s="62">
        <f t="shared" si="34"/>
        <v>0</v>
      </c>
      <c r="DU34" s="62">
        <f t="shared" si="34"/>
        <v>0</v>
      </c>
      <c r="DV34" s="62">
        <f t="shared" si="34"/>
        <v>0</v>
      </c>
      <c r="DW34" s="62">
        <f t="shared" si="34"/>
        <v>0</v>
      </c>
      <c r="DX34" s="62">
        <f t="shared" si="34"/>
        <v>0</v>
      </c>
      <c r="DY34" s="62">
        <f t="shared" si="34"/>
        <v>0</v>
      </c>
      <c r="DZ34" s="62">
        <f t="shared" si="34"/>
        <v>0</v>
      </c>
    </row>
    <row r="35" spans="1:130" x14ac:dyDescent="0.15">
      <c r="C35" s="141" t="s">
        <v>280</v>
      </c>
      <c r="F35" s="62">
        <f>IFERROR(VLOOKUP(F$12,$D29:$E31,2,FALSE),0)</f>
        <v>0</v>
      </c>
      <c r="G35" s="62">
        <f t="shared" ref="G35:AM35" si="35">IFERROR(VLOOKUP(G$12,$D29:$E31,2,FALSE),0)</f>
        <v>0</v>
      </c>
      <c r="H35" s="62">
        <f t="shared" si="35"/>
        <v>0</v>
      </c>
      <c r="I35" s="62">
        <f t="shared" si="35"/>
        <v>0</v>
      </c>
      <c r="J35" s="62">
        <f t="shared" si="35"/>
        <v>0</v>
      </c>
      <c r="K35" s="62">
        <f t="shared" si="35"/>
        <v>0</v>
      </c>
      <c r="L35" s="62">
        <f t="shared" si="35"/>
        <v>0</v>
      </c>
      <c r="M35" s="62">
        <f t="shared" si="35"/>
        <v>0</v>
      </c>
      <c r="N35" s="62">
        <f t="shared" si="35"/>
        <v>0</v>
      </c>
      <c r="O35" s="62">
        <f t="shared" si="35"/>
        <v>0</v>
      </c>
      <c r="P35" s="62">
        <f t="shared" si="35"/>
        <v>0</v>
      </c>
      <c r="Q35" s="62">
        <f t="shared" si="35"/>
        <v>0</v>
      </c>
      <c r="R35" s="62">
        <f t="shared" si="35"/>
        <v>50000</v>
      </c>
      <c r="S35" s="62">
        <f t="shared" si="35"/>
        <v>0</v>
      </c>
      <c r="T35" s="62">
        <f t="shared" si="35"/>
        <v>0</v>
      </c>
      <c r="U35" s="62">
        <f t="shared" si="35"/>
        <v>0</v>
      </c>
      <c r="V35" s="62">
        <f t="shared" si="35"/>
        <v>0</v>
      </c>
      <c r="W35" s="62">
        <f t="shared" si="35"/>
        <v>0</v>
      </c>
      <c r="X35" s="62">
        <f t="shared" si="35"/>
        <v>0</v>
      </c>
      <c r="Y35" s="62">
        <f t="shared" si="35"/>
        <v>0</v>
      </c>
      <c r="Z35" s="62">
        <f t="shared" si="35"/>
        <v>0</v>
      </c>
      <c r="AA35" s="62">
        <f t="shared" si="35"/>
        <v>600000</v>
      </c>
      <c r="AB35" s="62">
        <f t="shared" si="35"/>
        <v>0</v>
      </c>
      <c r="AC35" s="62">
        <f t="shared" si="35"/>
        <v>0</v>
      </c>
      <c r="AD35" s="62">
        <f t="shared" si="35"/>
        <v>0</v>
      </c>
      <c r="AE35" s="62">
        <f t="shared" si="35"/>
        <v>0</v>
      </c>
      <c r="AF35" s="62">
        <f t="shared" si="35"/>
        <v>0</v>
      </c>
      <c r="AG35" s="62">
        <f t="shared" si="35"/>
        <v>0</v>
      </c>
      <c r="AH35" s="62">
        <f t="shared" si="35"/>
        <v>0</v>
      </c>
      <c r="AI35" s="62">
        <f t="shared" si="35"/>
        <v>0</v>
      </c>
      <c r="AJ35" s="62">
        <f t="shared" si="35"/>
        <v>0</v>
      </c>
      <c r="AK35" s="62">
        <f t="shared" si="35"/>
        <v>0</v>
      </c>
      <c r="AL35" s="62">
        <f t="shared" si="35"/>
        <v>0</v>
      </c>
      <c r="AM35" s="62">
        <f t="shared" si="35"/>
        <v>60350000</v>
      </c>
      <c r="AN35" s="62">
        <f t="shared" ref="AN35:CY35" si="36">IFERROR(VLOOKUP(AN$12,$D29:$E31,2,FALSE),0)</f>
        <v>0</v>
      </c>
      <c r="AO35" s="62">
        <f t="shared" si="36"/>
        <v>0</v>
      </c>
      <c r="AP35" s="62">
        <f t="shared" si="36"/>
        <v>0</v>
      </c>
      <c r="AQ35" s="62">
        <f t="shared" si="36"/>
        <v>0</v>
      </c>
      <c r="AR35" s="62">
        <f t="shared" si="36"/>
        <v>0</v>
      </c>
      <c r="AS35" s="62">
        <f t="shared" si="36"/>
        <v>0</v>
      </c>
      <c r="AT35" s="62">
        <f t="shared" si="36"/>
        <v>0</v>
      </c>
      <c r="AU35" s="62">
        <f t="shared" si="36"/>
        <v>0</v>
      </c>
      <c r="AV35" s="62">
        <f t="shared" si="36"/>
        <v>0</v>
      </c>
      <c r="AW35" s="62">
        <f t="shared" si="36"/>
        <v>0</v>
      </c>
      <c r="AX35" s="62">
        <f t="shared" si="36"/>
        <v>0</v>
      </c>
      <c r="AY35" s="62">
        <f t="shared" si="36"/>
        <v>0</v>
      </c>
      <c r="AZ35" s="62">
        <f t="shared" si="36"/>
        <v>0</v>
      </c>
      <c r="BA35" s="62">
        <f t="shared" si="36"/>
        <v>0</v>
      </c>
      <c r="BB35" s="62">
        <f t="shared" si="36"/>
        <v>0</v>
      </c>
      <c r="BC35" s="62">
        <f t="shared" si="36"/>
        <v>0</v>
      </c>
      <c r="BD35" s="62">
        <f t="shared" si="36"/>
        <v>0</v>
      </c>
      <c r="BE35" s="62">
        <f t="shared" si="36"/>
        <v>0</v>
      </c>
      <c r="BF35" s="62">
        <f t="shared" si="36"/>
        <v>0</v>
      </c>
      <c r="BG35" s="62">
        <f t="shared" si="36"/>
        <v>0</v>
      </c>
      <c r="BH35" s="62">
        <f t="shared" si="36"/>
        <v>0</v>
      </c>
      <c r="BI35" s="62">
        <f t="shared" si="36"/>
        <v>0</v>
      </c>
      <c r="BJ35" s="62">
        <f t="shared" si="36"/>
        <v>0</v>
      </c>
      <c r="BK35" s="62">
        <f t="shared" si="36"/>
        <v>0</v>
      </c>
      <c r="BL35" s="62">
        <f t="shared" si="36"/>
        <v>0</v>
      </c>
      <c r="BM35" s="62">
        <f t="shared" si="36"/>
        <v>0</v>
      </c>
      <c r="BN35" s="62">
        <f t="shared" si="36"/>
        <v>0</v>
      </c>
      <c r="BO35" s="62">
        <f t="shared" si="36"/>
        <v>0</v>
      </c>
      <c r="BP35" s="62">
        <f t="shared" si="36"/>
        <v>0</v>
      </c>
      <c r="BQ35" s="62">
        <f t="shared" si="36"/>
        <v>0</v>
      </c>
      <c r="BR35" s="62">
        <f t="shared" si="36"/>
        <v>0</v>
      </c>
      <c r="BS35" s="62">
        <f t="shared" si="36"/>
        <v>0</v>
      </c>
      <c r="BT35" s="62">
        <f t="shared" si="36"/>
        <v>0</v>
      </c>
      <c r="BU35" s="62">
        <f t="shared" si="36"/>
        <v>0</v>
      </c>
      <c r="BV35" s="62">
        <f t="shared" si="36"/>
        <v>0</v>
      </c>
      <c r="BW35" s="62">
        <f t="shared" si="36"/>
        <v>0</v>
      </c>
      <c r="BX35" s="62">
        <f t="shared" si="36"/>
        <v>0</v>
      </c>
      <c r="BY35" s="62">
        <f t="shared" si="36"/>
        <v>0</v>
      </c>
      <c r="BZ35" s="62">
        <f t="shared" si="36"/>
        <v>0</v>
      </c>
      <c r="CA35" s="62">
        <f t="shared" si="36"/>
        <v>0</v>
      </c>
      <c r="CB35" s="62">
        <f t="shared" si="36"/>
        <v>0</v>
      </c>
      <c r="CC35" s="62">
        <f t="shared" si="36"/>
        <v>0</v>
      </c>
      <c r="CD35" s="62">
        <f t="shared" si="36"/>
        <v>0</v>
      </c>
      <c r="CE35" s="62">
        <f t="shared" si="36"/>
        <v>0</v>
      </c>
      <c r="CF35" s="62">
        <f t="shared" si="36"/>
        <v>0</v>
      </c>
      <c r="CG35" s="62">
        <f t="shared" si="36"/>
        <v>0</v>
      </c>
      <c r="CH35" s="62">
        <f t="shared" si="36"/>
        <v>0</v>
      </c>
      <c r="CI35" s="62">
        <f t="shared" si="36"/>
        <v>0</v>
      </c>
      <c r="CJ35" s="62">
        <f t="shared" si="36"/>
        <v>0</v>
      </c>
      <c r="CK35" s="62">
        <f t="shared" si="36"/>
        <v>0</v>
      </c>
      <c r="CL35" s="62">
        <f t="shared" si="36"/>
        <v>0</v>
      </c>
      <c r="CM35" s="62">
        <f t="shared" si="36"/>
        <v>0</v>
      </c>
      <c r="CN35" s="62">
        <f t="shared" si="36"/>
        <v>0</v>
      </c>
      <c r="CO35" s="62">
        <f t="shared" si="36"/>
        <v>0</v>
      </c>
      <c r="CP35" s="62">
        <f t="shared" si="36"/>
        <v>0</v>
      </c>
      <c r="CQ35" s="62">
        <f t="shared" si="36"/>
        <v>0</v>
      </c>
      <c r="CR35" s="62">
        <f t="shared" si="36"/>
        <v>0</v>
      </c>
      <c r="CS35" s="62">
        <f t="shared" si="36"/>
        <v>0</v>
      </c>
      <c r="CT35" s="62">
        <f t="shared" si="36"/>
        <v>0</v>
      </c>
      <c r="CU35" s="62">
        <f t="shared" si="36"/>
        <v>0</v>
      </c>
      <c r="CV35" s="62">
        <f t="shared" si="36"/>
        <v>0</v>
      </c>
      <c r="CW35" s="62">
        <f t="shared" si="36"/>
        <v>0</v>
      </c>
      <c r="CX35" s="62">
        <f t="shared" si="36"/>
        <v>0</v>
      </c>
      <c r="CY35" s="62">
        <f t="shared" si="36"/>
        <v>0</v>
      </c>
      <c r="CZ35" s="62">
        <f t="shared" ref="CZ35:DZ35" si="37">IFERROR(VLOOKUP(CZ$12,$D29:$E31,2,FALSE),0)</f>
        <v>0</v>
      </c>
      <c r="DA35" s="62">
        <f t="shared" si="37"/>
        <v>0</v>
      </c>
      <c r="DB35" s="62">
        <f t="shared" si="37"/>
        <v>0</v>
      </c>
      <c r="DC35" s="62">
        <f t="shared" si="37"/>
        <v>0</v>
      </c>
      <c r="DD35" s="62">
        <f t="shared" si="37"/>
        <v>0</v>
      </c>
      <c r="DE35" s="62">
        <f t="shared" si="37"/>
        <v>0</v>
      </c>
      <c r="DF35" s="62">
        <f t="shared" si="37"/>
        <v>0</v>
      </c>
      <c r="DG35" s="62">
        <f t="shared" si="37"/>
        <v>0</v>
      </c>
      <c r="DH35" s="62">
        <f t="shared" si="37"/>
        <v>0</v>
      </c>
      <c r="DI35" s="62">
        <f t="shared" si="37"/>
        <v>0</v>
      </c>
      <c r="DJ35" s="62">
        <f t="shared" si="37"/>
        <v>0</v>
      </c>
      <c r="DK35" s="62">
        <f t="shared" si="37"/>
        <v>0</v>
      </c>
      <c r="DL35" s="62">
        <f t="shared" si="37"/>
        <v>0</v>
      </c>
      <c r="DM35" s="62">
        <f t="shared" si="37"/>
        <v>0</v>
      </c>
      <c r="DN35" s="62">
        <f t="shared" si="37"/>
        <v>0</v>
      </c>
      <c r="DO35" s="62">
        <f t="shared" si="37"/>
        <v>0</v>
      </c>
      <c r="DP35" s="62">
        <f t="shared" si="37"/>
        <v>0</v>
      </c>
      <c r="DQ35" s="62">
        <f t="shared" si="37"/>
        <v>0</v>
      </c>
      <c r="DR35" s="62">
        <f t="shared" si="37"/>
        <v>0</v>
      </c>
      <c r="DS35" s="62">
        <f t="shared" si="37"/>
        <v>0</v>
      </c>
      <c r="DT35" s="62">
        <f t="shared" si="37"/>
        <v>0</v>
      </c>
      <c r="DU35" s="62">
        <f t="shared" si="37"/>
        <v>0</v>
      </c>
      <c r="DV35" s="62">
        <f t="shared" si="37"/>
        <v>0</v>
      </c>
      <c r="DW35" s="62">
        <f t="shared" si="37"/>
        <v>0</v>
      </c>
      <c r="DX35" s="62">
        <f t="shared" si="37"/>
        <v>0</v>
      </c>
      <c r="DY35" s="62">
        <f t="shared" si="37"/>
        <v>0</v>
      </c>
      <c r="DZ35" s="62">
        <f t="shared" si="37"/>
        <v>0</v>
      </c>
    </row>
    <row r="36" spans="1:130" s="63" customFormat="1" x14ac:dyDescent="0.15">
      <c r="C36" s="142" t="s">
        <v>281</v>
      </c>
      <c r="F36" s="23">
        <f>SUM($F$34:F34)-SUM($E$35:E35)</f>
        <v>61000000</v>
      </c>
      <c r="G36" s="23">
        <f>SUM($F$34:G34)-SUM($E$35:F35)</f>
        <v>61000000</v>
      </c>
      <c r="H36" s="23">
        <f>SUM($F$34:H34)-SUM($E$35:G35)</f>
        <v>61000000</v>
      </c>
      <c r="I36" s="23">
        <f>SUM($F$34:I34)-SUM($E$35:H35)</f>
        <v>61000000</v>
      </c>
      <c r="J36" s="23">
        <f>SUM($F$34:J34)-SUM($E$35:I35)</f>
        <v>61000000</v>
      </c>
      <c r="K36" s="23">
        <f>SUM($F$34:K34)-SUM($E$35:J35)</f>
        <v>61000000</v>
      </c>
      <c r="L36" s="23">
        <f>SUM($F$34:L34)-SUM($E$35:K35)</f>
        <v>61000000</v>
      </c>
      <c r="M36" s="23">
        <f>SUM($F$34:M34)-SUM($E$35:L35)</f>
        <v>61000000</v>
      </c>
      <c r="N36" s="23">
        <f>SUM($F$34:N34)-SUM($E$35:M35)</f>
        <v>61000000</v>
      </c>
      <c r="O36" s="23">
        <f>SUM($F$34:O34)-SUM($E$35:N35)</f>
        <v>61000000</v>
      </c>
      <c r="P36" s="23">
        <f>SUM($F$34:P34)-SUM($E$35:O35)</f>
        <v>61000000</v>
      </c>
      <c r="Q36" s="23">
        <f>SUM($F$34:Q34)-SUM($E$35:P35)</f>
        <v>61000000</v>
      </c>
      <c r="R36" s="23">
        <f>SUM($F$34:R34)-SUM($E$35:Q35)</f>
        <v>61000000</v>
      </c>
      <c r="S36" s="23">
        <f>SUM($F$34:S34)-SUM($E$35:R35)</f>
        <v>60950000</v>
      </c>
      <c r="T36" s="23">
        <f>SUM($F$34:T34)-SUM($E$35:S35)</f>
        <v>60950000</v>
      </c>
      <c r="U36" s="23">
        <f>SUM($F$34:U34)-SUM($E$35:T35)</f>
        <v>60950000</v>
      </c>
      <c r="V36" s="23">
        <f>SUM($F$34:V34)-SUM($E$35:U35)</f>
        <v>60950000</v>
      </c>
      <c r="W36" s="23">
        <f>SUM($F$34:W34)-SUM($E$35:V35)</f>
        <v>60950000</v>
      </c>
      <c r="X36" s="23">
        <f>SUM($F$34:X34)-SUM($E$35:W35)</f>
        <v>60950000</v>
      </c>
      <c r="Y36" s="23">
        <f>SUM($F$34:Y34)-SUM($E$35:X35)</f>
        <v>60950000</v>
      </c>
      <c r="Z36" s="23">
        <f>SUM($F$34:Z34)-SUM($E$35:Y35)</f>
        <v>60950000</v>
      </c>
      <c r="AA36" s="23">
        <f>SUM($F$34:AA34)-SUM($E$35:Z35)</f>
        <v>60950000</v>
      </c>
      <c r="AB36" s="23">
        <f>SUM($F$34:AB34)-SUM($E$35:AA35)</f>
        <v>60350000</v>
      </c>
      <c r="AC36" s="23">
        <f>SUM($F$34:AC34)-SUM($E$35:AB35)</f>
        <v>60350000</v>
      </c>
      <c r="AD36" s="23">
        <f>SUM($F$34:AD34)-SUM($E$35:AC35)</f>
        <v>60350000</v>
      </c>
      <c r="AE36" s="23">
        <f>SUM($F$34:AE34)-SUM($E$35:AD35)</f>
        <v>60350000</v>
      </c>
      <c r="AF36" s="23">
        <f>SUM($F$34:AF34)-SUM($E$35:AE35)</f>
        <v>60350000</v>
      </c>
      <c r="AG36" s="23">
        <f>SUM($F$34:AG34)-SUM($E$35:AF35)</f>
        <v>60350000</v>
      </c>
      <c r="AH36" s="23">
        <f>SUM($F$34:AH34)-SUM($E$35:AG35)</f>
        <v>60350000</v>
      </c>
      <c r="AI36" s="23">
        <f>SUM($F$34:AI34)-SUM($E$35:AH35)</f>
        <v>60350000</v>
      </c>
      <c r="AJ36" s="23">
        <f>SUM($F$34:AJ34)-SUM($E$35:AI35)</f>
        <v>60350000</v>
      </c>
      <c r="AK36" s="23">
        <f>SUM($F$34:AK34)-SUM($E$35:AJ35)</f>
        <v>60350000</v>
      </c>
      <c r="AL36" s="23">
        <f>SUM($F$34:AL34)-SUM($E$35:AK35)</f>
        <v>60350000</v>
      </c>
      <c r="AM36" s="23">
        <f>SUM($F$34:AM34)-SUM($E$35:AL35)</f>
        <v>60350000</v>
      </c>
      <c r="AN36" s="23">
        <f>SUM($F$34:AN34)-SUM($E$35:AM35)</f>
        <v>0</v>
      </c>
      <c r="AO36" s="23">
        <f>SUM($F$34:AO34)-SUM($E$35:AN35)</f>
        <v>0</v>
      </c>
      <c r="AP36" s="23">
        <f>SUM($F$34:AP34)-SUM($E$35:AO35)</f>
        <v>0</v>
      </c>
      <c r="AQ36" s="23">
        <f>SUM($F$34:AQ34)-SUM($E$35:AP35)</f>
        <v>0</v>
      </c>
      <c r="AR36" s="23">
        <f>SUM($F$34:AR34)-SUM($E$35:AQ35)</f>
        <v>0</v>
      </c>
      <c r="AS36" s="23">
        <f>SUM($F$34:AS34)-SUM($E$35:AR35)</f>
        <v>0</v>
      </c>
      <c r="AT36" s="23">
        <f>SUM($F$34:AT34)-SUM($E$35:AS35)</f>
        <v>0</v>
      </c>
      <c r="AU36" s="23">
        <f>SUM($F$34:AU34)-SUM($E$35:AT35)</f>
        <v>0</v>
      </c>
      <c r="AV36" s="23">
        <f>SUM($F$34:AV34)-SUM($E$35:AU35)</f>
        <v>0</v>
      </c>
      <c r="AW36" s="23">
        <f>SUM($F$34:AW34)-SUM($E$35:AV35)</f>
        <v>0</v>
      </c>
      <c r="AX36" s="23">
        <f>SUM($F$34:AX34)-SUM($E$35:AW35)</f>
        <v>0</v>
      </c>
      <c r="AY36" s="23">
        <f>SUM($F$34:AY34)-SUM($E$35:AX35)</f>
        <v>0</v>
      </c>
      <c r="AZ36" s="23">
        <f>SUM($F$34:AZ34)-SUM($E$35:AY35)</f>
        <v>0</v>
      </c>
      <c r="BA36" s="23">
        <f>SUM($F$34:BA34)-SUM($E$35:AZ35)</f>
        <v>0</v>
      </c>
      <c r="BB36" s="23">
        <f>SUM($F$34:BB34)-SUM($E$35:BA35)</f>
        <v>0</v>
      </c>
      <c r="BC36" s="23">
        <f>SUM($F$34:BC34)-SUM($E$35:BB35)</f>
        <v>0</v>
      </c>
      <c r="BD36" s="23">
        <f>SUM($F$34:BD34)-SUM($E$35:BC35)</f>
        <v>0</v>
      </c>
      <c r="BE36" s="23">
        <f>SUM($F$34:BE34)-SUM($E$35:BD35)</f>
        <v>0</v>
      </c>
      <c r="BF36" s="23">
        <f>SUM($F$34:BF34)-SUM($E$35:BE35)</f>
        <v>0</v>
      </c>
      <c r="BG36" s="23">
        <f>SUM($F$34:BG34)-SUM($E$35:BF35)</f>
        <v>0</v>
      </c>
      <c r="BH36" s="23">
        <f>SUM($F$34:BH34)-SUM($E$35:BG35)</f>
        <v>0</v>
      </c>
      <c r="BI36" s="23">
        <f>SUM($F$34:BI34)-SUM($E$35:BH35)</f>
        <v>0</v>
      </c>
      <c r="BJ36" s="23">
        <f>SUM($F$34:BJ34)-SUM($E$35:BI35)</f>
        <v>0</v>
      </c>
      <c r="BK36" s="23">
        <f>SUM($F$34:BK34)-SUM($E$35:BJ35)</f>
        <v>0</v>
      </c>
      <c r="BL36" s="23">
        <f>SUM($F$34:BL34)-SUM($E$35:BK35)</f>
        <v>0</v>
      </c>
      <c r="BM36" s="23">
        <f>SUM($F$34:BM34)-SUM($E$35:BL35)</f>
        <v>0</v>
      </c>
      <c r="BN36" s="23">
        <f>SUM($F$34:BN34)-SUM($E$35:BM35)</f>
        <v>0</v>
      </c>
      <c r="BO36" s="23">
        <f>SUM($F$34:BO34)-SUM($E$35:BN35)</f>
        <v>0</v>
      </c>
      <c r="BP36" s="23">
        <f>SUM($F$34:BP34)-SUM($E$35:BO35)</f>
        <v>0</v>
      </c>
      <c r="BQ36" s="23">
        <f>SUM($F$34:BQ34)-SUM($E$35:BP35)</f>
        <v>0</v>
      </c>
      <c r="BR36" s="23">
        <f>SUM($F$34:BR34)-SUM($E$35:BQ35)</f>
        <v>0</v>
      </c>
      <c r="BS36" s="23">
        <f>SUM($F$34:BS34)-SUM($E$35:BR35)</f>
        <v>0</v>
      </c>
      <c r="BT36" s="23">
        <f>SUM($F$34:BT34)-SUM($E$35:BS35)</f>
        <v>0</v>
      </c>
      <c r="BU36" s="23">
        <f>SUM($F$34:BU34)-SUM($E$35:BT35)</f>
        <v>0</v>
      </c>
      <c r="BV36" s="23">
        <f>SUM($F$34:BV34)-SUM($E$35:BU35)</f>
        <v>0</v>
      </c>
      <c r="BW36" s="23">
        <f>SUM($F$34:BW34)-SUM($E$35:BV35)</f>
        <v>0</v>
      </c>
      <c r="BX36" s="23">
        <f>SUM($F$34:BX34)-SUM($E$35:BW35)</f>
        <v>0</v>
      </c>
      <c r="BY36" s="23">
        <f>SUM($F$34:BY34)-SUM($E$35:BX35)</f>
        <v>0</v>
      </c>
      <c r="BZ36" s="23">
        <f>SUM($F$34:BZ34)-SUM($E$35:BY35)</f>
        <v>0</v>
      </c>
      <c r="CA36" s="23">
        <f>SUM($F$34:CA34)-SUM($E$35:BZ35)</f>
        <v>0</v>
      </c>
      <c r="CB36" s="23">
        <f>SUM($F$34:CB34)-SUM($E$35:CA35)</f>
        <v>0</v>
      </c>
      <c r="CC36" s="23">
        <f>SUM($F$34:CC34)-SUM($E$35:CB35)</f>
        <v>0</v>
      </c>
      <c r="CD36" s="23">
        <f>SUM($F$34:CD34)-SUM($E$35:CC35)</f>
        <v>0</v>
      </c>
      <c r="CE36" s="23">
        <f>SUM($F$34:CE34)-SUM($E$35:CD35)</f>
        <v>0</v>
      </c>
      <c r="CF36" s="23">
        <f>SUM($F$34:CF34)-SUM($E$35:CE35)</f>
        <v>0</v>
      </c>
      <c r="CG36" s="23">
        <f>SUM($F$34:CG34)-SUM($E$35:CF35)</f>
        <v>0</v>
      </c>
      <c r="CH36" s="23">
        <f>SUM($F$34:CH34)-SUM($E$35:CG35)</f>
        <v>0</v>
      </c>
      <c r="CI36" s="23">
        <f>SUM($F$34:CI34)-SUM($E$35:CH35)</f>
        <v>0</v>
      </c>
      <c r="CJ36" s="23">
        <f>SUM($F$34:CJ34)-SUM($E$35:CI35)</f>
        <v>0</v>
      </c>
      <c r="CK36" s="23">
        <f>SUM($F$34:CK34)-SUM($E$35:CJ35)</f>
        <v>0</v>
      </c>
      <c r="CL36" s="23">
        <f>SUM($F$34:CL34)-SUM($E$35:CK35)</f>
        <v>0</v>
      </c>
      <c r="CM36" s="23">
        <f>SUM($F$34:CM34)-SUM($E$35:CL35)</f>
        <v>0</v>
      </c>
      <c r="CN36" s="23">
        <f>SUM($F$34:CN34)-SUM($E$35:CM35)</f>
        <v>0</v>
      </c>
      <c r="CO36" s="23">
        <f>SUM($F$34:CO34)-SUM($E$35:CN35)</f>
        <v>0</v>
      </c>
      <c r="CP36" s="23">
        <f>SUM($F$34:CP34)-SUM($E$35:CO35)</f>
        <v>0</v>
      </c>
      <c r="CQ36" s="23">
        <f>SUM($F$34:CQ34)-SUM($E$35:CP35)</f>
        <v>0</v>
      </c>
      <c r="CR36" s="23">
        <f>SUM($F$34:CR34)-SUM($E$35:CQ35)</f>
        <v>0</v>
      </c>
      <c r="CS36" s="23">
        <f>SUM($F$34:CS34)-SUM($E$35:CR35)</f>
        <v>0</v>
      </c>
      <c r="CT36" s="23">
        <f>SUM($F$34:CT34)-SUM($E$35:CS35)</f>
        <v>0</v>
      </c>
      <c r="CU36" s="23">
        <f>SUM($F$34:CU34)-SUM($E$35:CT35)</f>
        <v>0</v>
      </c>
      <c r="CV36" s="23">
        <f>SUM($F$34:CV34)-SUM($E$35:CU35)</f>
        <v>0</v>
      </c>
      <c r="CW36" s="23">
        <f>SUM($F$34:CW34)-SUM($E$35:CV35)</f>
        <v>0</v>
      </c>
      <c r="CX36" s="23">
        <f>SUM($F$34:CX34)-SUM($E$35:CW35)</f>
        <v>0</v>
      </c>
      <c r="CY36" s="23">
        <f>SUM($F$34:CY34)-SUM($E$35:CX35)</f>
        <v>0</v>
      </c>
      <c r="CZ36" s="23">
        <f>SUM($F$34:CZ34)-SUM($E$35:CY35)</f>
        <v>0</v>
      </c>
      <c r="DA36" s="23">
        <f>SUM($F$34:DA34)-SUM($E$35:CZ35)</f>
        <v>0</v>
      </c>
      <c r="DB36" s="23">
        <f>SUM($F$34:DB34)-SUM($E$35:DA35)</f>
        <v>0</v>
      </c>
      <c r="DC36" s="23">
        <f>SUM($F$34:DC34)-SUM($E$35:DB35)</f>
        <v>0</v>
      </c>
      <c r="DD36" s="23">
        <f>SUM($F$34:DD34)-SUM($E$35:DC35)</f>
        <v>0</v>
      </c>
      <c r="DE36" s="23">
        <f>SUM($F$34:DE34)-SUM($E$35:DD35)</f>
        <v>0</v>
      </c>
      <c r="DF36" s="23">
        <f>SUM($F$34:DF34)-SUM($E$35:DE35)</f>
        <v>0</v>
      </c>
      <c r="DG36" s="23">
        <f>SUM($F$34:DG34)-SUM($E$35:DF35)</f>
        <v>0</v>
      </c>
      <c r="DH36" s="23">
        <f>SUM($F$34:DH34)-SUM($E$35:DG35)</f>
        <v>0</v>
      </c>
      <c r="DI36" s="23">
        <f>SUM($F$34:DI34)-SUM($E$35:DH35)</f>
        <v>0</v>
      </c>
      <c r="DJ36" s="23">
        <f>SUM($F$34:DJ34)-SUM($E$35:DI35)</f>
        <v>0</v>
      </c>
      <c r="DK36" s="23">
        <f>SUM($F$34:DK34)-SUM($E$35:DJ35)</f>
        <v>0</v>
      </c>
      <c r="DL36" s="23">
        <f>SUM($F$34:DL34)-SUM($E$35:DK35)</f>
        <v>0</v>
      </c>
      <c r="DM36" s="23">
        <f>SUM($F$34:DM34)-SUM($E$35:DL35)</f>
        <v>0</v>
      </c>
      <c r="DN36" s="23">
        <f>SUM($F$34:DN34)-SUM($E$35:DM35)</f>
        <v>0</v>
      </c>
      <c r="DO36" s="23">
        <f>SUM($F$34:DO34)-SUM($E$35:DN35)</f>
        <v>0</v>
      </c>
      <c r="DP36" s="23">
        <f>SUM($F$34:DP34)-SUM($E$35:DO35)</f>
        <v>0</v>
      </c>
      <c r="DQ36" s="23">
        <f>SUM($F$34:DQ34)-SUM($E$35:DP35)</f>
        <v>0</v>
      </c>
      <c r="DR36" s="23">
        <f>SUM($F$34:DR34)-SUM($E$35:DQ35)</f>
        <v>0</v>
      </c>
      <c r="DS36" s="23">
        <f>SUM($F$34:DS34)-SUM($E$35:DR35)</f>
        <v>0</v>
      </c>
      <c r="DT36" s="23">
        <f>SUM($F$34:DT34)-SUM($E$35:DS35)</f>
        <v>0</v>
      </c>
      <c r="DU36" s="23">
        <f>SUM($F$34:DU34)-SUM($E$35:DT35)</f>
        <v>0</v>
      </c>
      <c r="DV36" s="23">
        <f>SUM($F$34:DV34)-SUM($E$35:DU35)</f>
        <v>0</v>
      </c>
      <c r="DW36" s="23">
        <f>SUM($F$34:DW34)-SUM($E$35:DV35)</f>
        <v>0</v>
      </c>
      <c r="DX36" s="23">
        <f>SUM($F$34:DX34)-SUM($E$35:DW35)</f>
        <v>0</v>
      </c>
      <c r="DY36" s="23">
        <f>SUM($F$34:DY34)-SUM($E$35:DX35)</f>
        <v>0</v>
      </c>
      <c r="DZ36" s="23">
        <f>SUM($F$34:DZ34)-SUM($E$35:DY35)</f>
        <v>0</v>
      </c>
    </row>
    <row r="37" spans="1:130" s="63" customFormat="1" x14ac:dyDescent="0.15">
      <c r="C37" s="142" t="s">
        <v>285</v>
      </c>
      <c r="F37" s="63">
        <f t="shared" ref="F37:AL37" si="38">IF(F$33=$D24,F36*$D26/12,0)</f>
        <v>0</v>
      </c>
      <c r="G37" s="63">
        <f t="shared" si="38"/>
        <v>0</v>
      </c>
      <c r="H37" s="63">
        <f t="shared" si="38"/>
        <v>0</v>
      </c>
      <c r="I37" s="63">
        <f t="shared" si="38"/>
        <v>0</v>
      </c>
      <c r="J37" s="63">
        <f t="shared" si="38"/>
        <v>0</v>
      </c>
      <c r="K37" s="63">
        <f t="shared" si="38"/>
        <v>0</v>
      </c>
      <c r="L37" s="63">
        <f t="shared" si="38"/>
        <v>0</v>
      </c>
      <c r="M37" s="63">
        <f t="shared" si="38"/>
        <v>0</v>
      </c>
      <c r="N37" s="63">
        <f t="shared" si="38"/>
        <v>0</v>
      </c>
      <c r="O37" s="63">
        <f t="shared" si="38"/>
        <v>0</v>
      </c>
      <c r="P37" s="63">
        <f t="shared" si="38"/>
        <v>0</v>
      </c>
      <c r="Q37" s="63">
        <f t="shared" si="38"/>
        <v>0</v>
      </c>
      <c r="R37" s="63">
        <f t="shared" si="38"/>
        <v>0</v>
      </c>
      <c r="S37" s="63">
        <f t="shared" si="38"/>
        <v>0</v>
      </c>
      <c r="T37" s="63">
        <f t="shared" si="38"/>
        <v>0</v>
      </c>
      <c r="U37" s="63">
        <f t="shared" si="38"/>
        <v>0</v>
      </c>
      <c r="V37" s="63">
        <f t="shared" si="38"/>
        <v>0</v>
      </c>
      <c r="W37" s="63">
        <f t="shared" si="38"/>
        <v>0</v>
      </c>
      <c r="X37" s="63">
        <f t="shared" si="38"/>
        <v>0</v>
      </c>
      <c r="Y37" s="63">
        <f t="shared" si="38"/>
        <v>0</v>
      </c>
      <c r="Z37" s="63">
        <f t="shared" si="38"/>
        <v>0</v>
      </c>
      <c r="AA37" s="63">
        <f t="shared" si="38"/>
        <v>0</v>
      </c>
      <c r="AB37" s="63">
        <f t="shared" si="38"/>
        <v>0</v>
      </c>
      <c r="AC37" s="63">
        <f t="shared" si="38"/>
        <v>0</v>
      </c>
      <c r="AD37" s="63">
        <f t="shared" si="38"/>
        <v>0</v>
      </c>
      <c r="AE37" s="63">
        <f t="shared" si="38"/>
        <v>0</v>
      </c>
      <c r="AF37" s="63">
        <f t="shared" si="38"/>
        <v>0</v>
      </c>
      <c r="AG37" s="63">
        <f t="shared" si="38"/>
        <v>0</v>
      </c>
      <c r="AH37" s="63">
        <f t="shared" si="38"/>
        <v>0</v>
      </c>
      <c r="AI37" s="63">
        <f t="shared" si="38"/>
        <v>0</v>
      </c>
      <c r="AJ37" s="63">
        <f t="shared" si="38"/>
        <v>0</v>
      </c>
      <c r="AK37" s="63">
        <f t="shared" si="38"/>
        <v>0</v>
      </c>
      <c r="AL37" s="63">
        <f t="shared" si="38"/>
        <v>0</v>
      </c>
      <c r="AM37" s="63">
        <f>IF(AM$33=$D24,AM36*$D26/12,0)</f>
        <v>251458.33333333334</v>
      </c>
      <c r="AN37" s="63">
        <f t="shared" ref="AN37:CY37" si="39">IF(AN$33=$D24,AN36*$D26/12,0)</f>
        <v>0</v>
      </c>
      <c r="AO37" s="63">
        <f t="shared" si="39"/>
        <v>0</v>
      </c>
      <c r="AP37" s="63">
        <f t="shared" si="39"/>
        <v>0</v>
      </c>
      <c r="AQ37" s="63">
        <f t="shared" si="39"/>
        <v>0</v>
      </c>
      <c r="AR37" s="63">
        <f t="shared" si="39"/>
        <v>0</v>
      </c>
      <c r="AS37" s="63">
        <f t="shared" si="39"/>
        <v>0</v>
      </c>
      <c r="AT37" s="63">
        <f t="shared" si="39"/>
        <v>0</v>
      </c>
      <c r="AU37" s="63">
        <f t="shared" si="39"/>
        <v>0</v>
      </c>
      <c r="AV37" s="63">
        <f t="shared" si="39"/>
        <v>0</v>
      </c>
      <c r="AW37" s="63">
        <f t="shared" si="39"/>
        <v>0</v>
      </c>
      <c r="AX37" s="63">
        <f t="shared" si="39"/>
        <v>0</v>
      </c>
      <c r="AY37" s="63">
        <f t="shared" si="39"/>
        <v>0</v>
      </c>
      <c r="AZ37" s="63">
        <f t="shared" si="39"/>
        <v>0</v>
      </c>
      <c r="BA37" s="63">
        <f t="shared" si="39"/>
        <v>0</v>
      </c>
      <c r="BB37" s="63">
        <f t="shared" si="39"/>
        <v>0</v>
      </c>
      <c r="BC37" s="63">
        <f t="shared" si="39"/>
        <v>0</v>
      </c>
      <c r="BD37" s="63">
        <f t="shared" si="39"/>
        <v>0</v>
      </c>
      <c r="BE37" s="63">
        <f t="shared" si="39"/>
        <v>0</v>
      </c>
      <c r="BF37" s="63">
        <f t="shared" si="39"/>
        <v>0</v>
      </c>
      <c r="BG37" s="63">
        <f t="shared" si="39"/>
        <v>0</v>
      </c>
      <c r="BH37" s="63">
        <f t="shared" si="39"/>
        <v>0</v>
      </c>
      <c r="BI37" s="63">
        <f t="shared" si="39"/>
        <v>0</v>
      </c>
      <c r="BJ37" s="63">
        <f t="shared" si="39"/>
        <v>0</v>
      </c>
      <c r="BK37" s="63">
        <f t="shared" si="39"/>
        <v>0</v>
      </c>
      <c r="BL37" s="63">
        <f t="shared" si="39"/>
        <v>0</v>
      </c>
      <c r="BM37" s="63">
        <f t="shared" si="39"/>
        <v>0</v>
      </c>
      <c r="BN37" s="63">
        <f t="shared" si="39"/>
        <v>0</v>
      </c>
      <c r="BO37" s="63">
        <f t="shared" si="39"/>
        <v>0</v>
      </c>
      <c r="BP37" s="63">
        <f t="shared" si="39"/>
        <v>0</v>
      </c>
      <c r="BQ37" s="63">
        <f t="shared" si="39"/>
        <v>0</v>
      </c>
      <c r="BR37" s="63">
        <f t="shared" si="39"/>
        <v>0</v>
      </c>
      <c r="BS37" s="63">
        <f t="shared" si="39"/>
        <v>0</v>
      </c>
      <c r="BT37" s="63">
        <f t="shared" si="39"/>
        <v>0</v>
      </c>
      <c r="BU37" s="63">
        <f t="shared" si="39"/>
        <v>0</v>
      </c>
      <c r="BV37" s="63">
        <f t="shared" si="39"/>
        <v>0</v>
      </c>
      <c r="BW37" s="63">
        <f t="shared" si="39"/>
        <v>0</v>
      </c>
      <c r="BX37" s="63">
        <f t="shared" si="39"/>
        <v>0</v>
      </c>
      <c r="BY37" s="63">
        <f t="shared" si="39"/>
        <v>0</v>
      </c>
      <c r="BZ37" s="63">
        <f t="shared" si="39"/>
        <v>0</v>
      </c>
      <c r="CA37" s="63">
        <f t="shared" si="39"/>
        <v>0</v>
      </c>
      <c r="CB37" s="63">
        <f t="shared" si="39"/>
        <v>0</v>
      </c>
      <c r="CC37" s="63">
        <f t="shared" si="39"/>
        <v>0</v>
      </c>
      <c r="CD37" s="63">
        <f t="shared" si="39"/>
        <v>0</v>
      </c>
      <c r="CE37" s="63">
        <f t="shared" si="39"/>
        <v>0</v>
      </c>
      <c r="CF37" s="63">
        <f t="shared" si="39"/>
        <v>0</v>
      </c>
      <c r="CG37" s="63">
        <f t="shared" si="39"/>
        <v>0</v>
      </c>
      <c r="CH37" s="63">
        <f t="shared" si="39"/>
        <v>0</v>
      </c>
      <c r="CI37" s="63">
        <f t="shared" si="39"/>
        <v>0</v>
      </c>
      <c r="CJ37" s="63">
        <f t="shared" si="39"/>
        <v>0</v>
      </c>
      <c r="CK37" s="63">
        <f t="shared" si="39"/>
        <v>0</v>
      </c>
      <c r="CL37" s="63">
        <f t="shared" si="39"/>
        <v>0</v>
      </c>
      <c r="CM37" s="63">
        <f t="shared" si="39"/>
        <v>0</v>
      </c>
      <c r="CN37" s="63">
        <f t="shared" si="39"/>
        <v>0</v>
      </c>
      <c r="CO37" s="63">
        <f t="shared" si="39"/>
        <v>0</v>
      </c>
      <c r="CP37" s="63">
        <f t="shared" si="39"/>
        <v>0</v>
      </c>
      <c r="CQ37" s="63">
        <f t="shared" si="39"/>
        <v>0</v>
      </c>
      <c r="CR37" s="63">
        <f t="shared" si="39"/>
        <v>0</v>
      </c>
      <c r="CS37" s="63">
        <f t="shared" si="39"/>
        <v>0</v>
      </c>
      <c r="CT37" s="63">
        <f t="shared" si="39"/>
        <v>0</v>
      </c>
      <c r="CU37" s="63">
        <f t="shared" si="39"/>
        <v>0</v>
      </c>
      <c r="CV37" s="63">
        <f t="shared" si="39"/>
        <v>0</v>
      </c>
      <c r="CW37" s="63">
        <f t="shared" si="39"/>
        <v>0</v>
      </c>
      <c r="CX37" s="63">
        <f t="shared" si="39"/>
        <v>0</v>
      </c>
      <c r="CY37" s="63">
        <f t="shared" si="39"/>
        <v>0</v>
      </c>
      <c r="CZ37" s="63">
        <f t="shared" ref="CZ37:DZ37" si="40">IF(CZ$33=$D24,CZ36*$D26/12,0)</f>
        <v>0</v>
      </c>
      <c r="DA37" s="63">
        <f t="shared" si="40"/>
        <v>0</v>
      </c>
      <c r="DB37" s="63">
        <f t="shared" si="40"/>
        <v>0</v>
      </c>
      <c r="DC37" s="63">
        <f t="shared" si="40"/>
        <v>0</v>
      </c>
      <c r="DD37" s="63">
        <f t="shared" si="40"/>
        <v>0</v>
      </c>
      <c r="DE37" s="63">
        <f t="shared" si="40"/>
        <v>0</v>
      </c>
      <c r="DF37" s="63">
        <f t="shared" si="40"/>
        <v>0</v>
      </c>
      <c r="DG37" s="63">
        <f t="shared" si="40"/>
        <v>0</v>
      </c>
      <c r="DH37" s="63">
        <f t="shared" si="40"/>
        <v>0</v>
      </c>
      <c r="DI37" s="63">
        <f t="shared" si="40"/>
        <v>0</v>
      </c>
      <c r="DJ37" s="63">
        <f t="shared" si="40"/>
        <v>0</v>
      </c>
      <c r="DK37" s="63">
        <f t="shared" si="40"/>
        <v>0</v>
      </c>
      <c r="DL37" s="63">
        <f t="shared" si="40"/>
        <v>0</v>
      </c>
      <c r="DM37" s="63">
        <f t="shared" si="40"/>
        <v>0</v>
      </c>
      <c r="DN37" s="63">
        <f t="shared" si="40"/>
        <v>0</v>
      </c>
      <c r="DO37" s="63">
        <f t="shared" si="40"/>
        <v>0</v>
      </c>
      <c r="DP37" s="63">
        <f t="shared" si="40"/>
        <v>0</v>
      </c>
      <c r="DQ37" s="63">
        <f t="shared" si="40"/>
        <v>0</v>
      </c>
      <c r="DR37" s="63">
        <f t="shared" si="40"/>
        <v>0</v>
      </c>
      <c r="DS37" s="63">
        <f t="shared" si="40"/>
        <v>0</v>
      </c>
      <c r="DT37" s="63">
        <f t="shared" si="40"/>
        <v>0</v>
      </c>
      <c r="DU37" s="63">
        <f t="shared" si="40"/>
        <v>0</v>
      </c>
      <c r="DV37" s="63">
        <f t="shared" si="40"/>
        <v>0</v>
      </c>
      <c r="DW37" s="63">
        <f t="shared" si="40"/>
        <v>0</v>
      </c>
      <c r="DX37" s="63">
        <f t="shared" si="40"/>
        <v>0</v>
      </c>
      <c r="DY37" s="63">
        <f t="shared" si="40"/>
        <v>0</v>
      </c>
      <c r="DZ37" s="63">
        <f t="shared" si="40"/>
        <v>0</v>
      </c>
    </row>
    <row r="38" spans="1:130" s="63" customFormat="1" x14ac:dyDescent="0.15">
      <c r="C38" s="142" t="s">
        <v>284</v>
      </c>
      <c r="F38" s="62">
        <f>(SUM($F$34:F34)-SUM($F$35:F35))*$D26/12</f>
        <v>254166.66666666666</v>
      </c>
      <c r="G38" s="62">
        <f>(SUM($F$34:G34)-SUM($F$35:G35))*$D26/12</f>
        <v>254166.66666666666</v>
      </c>
      <c r="H38" s="62">
        <f>(SUM($F$34:H34)-SUM($F$35:H35))*$D26/12</f>
        <v>254166.66666666666</v>
      </c>
      <c r="I38" s="62">
        <f>(SUM($F$34:I34)-SUM($F$35:I35))*$D26/12</f>
        <v>254166.66666666666</v>
      </c>
      <c r="J38" s="62">
        <f>(SUM($F$34:J34)-SUM($F$35:J35))*$D26/12</f>
        <v>254166.66666666666</v>
      </c>
      <c r="K38" s="62">
        <f>(SUM($F$34:K34)-SUM($F$35:K35))*$D26/12</f>
        <v>254166.66666666666</v>
      </c>
      <c r="L38" s="62">
        <f>(SUM($F$34:L34)-SUM($F$35:L35))*$D26/12</f>
        <v>254166.66666666666</v>
      </c>
      <c r="M38" s="62">
        <f>(SUM($F$34:M34)-SUM($F$35:M35))*$D26/12</f>
        <v>254166.66666666666</v>
      </c>
      <c r="N38" s="62">
        <f>(SUM($F$34:N34)-SUM($F$35:N35))*$D26/12</f>
        <v>254166.66666666666</v>
      </c>
      <c r="O38" s="62">
        <f>(SUM($F$34:O34)-SUM($F$35:O35))*$D26/12</f>
        <v>254166.66666666666</v>
      </c>
      <c r="P38" s="62">
        <f>(SUM($F$34:P34)-SUM($F$35:P35))*$D26/12</f>
        <v>254166.66666666666</v>
      </c>
      <c r="Q38" s="62">
        <f>(SUM($F$34:Q34)-SUM($F$35:Q35))*$D26/12</f>
        <v>254166.66666666666</v>
      </c>
      <c r="R38" s="62">
        <f>(SUM($F$34:R34)-SUM($F$35:R35))*$D26/12</f>
        <v>253958.33333333334</v>
      </c>
      <c r="S38" s="62">
        <f>(SUM($F$34:S34)-SUM($F$35:S35))*$D26/12</f>
        <v>253958.33333333334</v>
      </c>
      <c r="T38" s="62">
        <f>(SUM($F$34:T34)-SUM($F$35:T35))*$D26/12</f>
        <v>253958.33333333334</v>
      </c>
      <c r="U38" s="62">
        <f>(SUM($F$34:U34)-SUM($F$35:U35))*$D26/12</f>
        <v>253958.33333333334</v>
      </c>
      <c r="V38" s="62">
        <f>(SUM($F$34:V34)-SUM($F$35:V35))*$D26/12</f>
        <v>253958.33333333334</v>
      </c>
      <c r="W38" s="62">
        <f>(SUM($F$34:W34)-SUM($F$35:W35))*$D26/12</f>
        <v>253958.33333333334</v>
      </c>
      <c r="X38" s="62">
        <f>(SUM($F$34:X34)-SUM($F$35:X35))*$D26/12</f>
        <v>253958.33333333334</v>
      </c>
      <c r="Y38" s="62">
        <f>(SUM($F$34:Y34)-SUM($F$35:Y35))*$D26/12</f>
        <v>253958.33333333334</v>
      </c>
      <c r="Z38" s="62">
        <f>(SUM($F$34:Z34)-SUM($F$35:Z35))*$D26/12</f>
        <v>253958.33333333334</v>
      </c>
      <c r="AA38" s="62">
        <f>(SUM($F$34:AA34)-SUM($F$35:AA35))*$D26/12</f>
        <v>251458.33333333334</v>
      </c>
      <c r="AB38" s="62">
        <f>(SUM($F$34:AB34)-SUM($F$35:AB35))*$D26/12</f>
        <v>251458.33333333334</v>
      </c>
      <c r="AC38" s="62">
        <f>(SUM($F$34:AC34)-SUM($F$35:AC35))*$D26/12</f>
        <v>251458.33333333334</v>
      </c>
      <c r="AD38" s="62">
        <f>(SUM($F$34:AD34)-SUM($F$35:AD35))*$D26/12</f>
        <v>251458.33333333334</v>
      </c>
      <c r="AE38" s="62">
        <f>(SUM($F$34:AE34)-SUM($F$35:AE35))*$D26/12</f>
        <v>251458.33333333334</v>
      </c>
      <c r="AF38" s="62">
        <f>(SUM($F$34:AF34)-SUM($F$35:AF35))*$D26/12</f>
        <v>251458.33333333334</v>
      </c>
      <c r="AG38" s="62">
        <f>(SUM($F$34:AG34)-SUM($F$35:AG35))*$D26/12</f>
        <v>251458.33333333334</v>
      </c>
      <c r="AH38" s="62">
        <f>(SUM($F$34:AH34)-SUM($F$35:AH35))*$D26/12</f>
        <v>251458.33333333334</v>
      </c>
      <c r="AI38" s="62">
        <f>(SUM($F$34:AI34)-SUM($F$35:AI35))*$D26/12</f>
        <v>251458.33333333334</v>
      </c>
      <c r="AJ38" s="62">
        <f>(SUM($F$34:AJ34)-SUM($F$35:AJ35))*$D26/12</f>
        <v>251458.33333333334</v>
      </c>
      <c r="AK38" s="62">
        <f>(SUM($F$34:AK34)-SUM($F$35:AK35))*$D26/12</f>
        <v>251458.33333333334</v>
      </c>
      <c r="AL38" s="62">
        <f>(SUM($F$34:AL34)-SUM($F$35:AL35))*$D26/12</f>
        <v>251458.33333333334</v>
      </c>
      <c r="AM38" s="62">
        <f>(SUM($F$34:AM34)-SUM($F$35:AM35))*$D26/12</f>
        <v>0</v>
      </c>
      <c r="AN38" s="62">
        <f>(SUM($F$34:AN34)-SUM($F$35:AN35))*$D26/12</f>
        <v>0</v>
      </c>
      <c r="AO38" s="62">
        <f>(SUM($F$34:AO34)-SUM($F$35:AO35))*$D26/12</f>
        <v>0</v>
      </c>
      <c r="AP38" s="62">
        <f>(SUM($F$34:AP34)-SUM($F$35:AP35))*$D26/12</f>
        <v>0</v>
      </c>
      <c r="AQ38" s="62">
        <f>(SUM($F$34:AQ34)-SUM($F$35:AQ35))*$D26/12</f>
        <v>0</v>
      </c>
      <c r="AR38" s="62">
        <f>(SUM($F$34:AR34)-SUM($F$35:AR35))*$D26/12</f>
        <v>0</v>
      </c>
      <c r="AS38" s="62">
        <f>(SUM($F$34:AS34)-SUM($F$35:AS35))*$D26/12</f>
        <v>0</v>
      </c>
      <c r="AT38" s="62">
        <f>(SUM($F$34:AT34)-SUM($F$35:AT35))*$D26/12</f>
        <v>0</v>
      </c>
      <c r="AU38" s="62">
        <f>(SUM($F$34:AU34)-SUM($F$35:AU35))*$D26/12</f>
        <v>0</v>
      </c>
      <c r="AV38" s="62">
        <f>(SUM($F$34:AV34)-SUM($F$35:AV35))*$D26/12</f>
        <v>0</v>
      </c>
      <c r="AW38" s="62">
        <f>(SUM($F$34:AW34)-SUM($F$35:AW35))*$D26/12</f>
        <v>0</v>
      </c>
      <c r="AX38" s="62">
        <f>(SUM($F$34:AX34)-SUM($F$35:AX35))*$D26/12</f>
        <v>0</v>
      </c>
      <c r="AY38" s="62">
        <f>(SUM($F$34:AY34)-SUM($F$35:AY35))*$D26/12</f>
        <v>0</v>
      </c>
      <c r="AZ38" s="62">
        <f>(SUM($F$34:AZ34)-SUM($F$35:AZ35))*$D26/12</f>
        <v>0</v>
      </c>
      <c r="BA38" s="62">
        <f>(SUM($F$34:BA34)-SUM($F$35:BA35))*$D26/12</f>
        <v>0</v>
      </c>
      <c r="BB38" s="62">
        <f>(SUM($F$34:BB34)-SUM($F$35:BB35))*$D26/12</f>
        <v>0</v>
      </c>
      <c r="BC38" s="62">
        <f>(SUM($F$34:BC34)-SUM($F$35:BC35))*$D26/12</f>
        <v>0</v>
      </c>
      <c r="BD38" s="62">
        <f>(SUM($F$34:BD34)-SUM($F$35:BD35))*$D26/12</f>
        <v>0</v>
      </c>
      <c r="BE38" s="62">
        <f>(SUM($F$34:BE34)-SUM($F$35:BE35))*$D26/12</f>
        <v>0</v>
      </c>
      <c r="BF38" s="62">
        <f>(SUM($F$34:BF34)-SUM($F$35:BF35))*$D26/12</f>
        <v>0</v>
      </c>
      <c r="BG38" s="62">
        <f>(SUM($F$34:BG34)-SUM($F$35:BG35))*$D26/12</f>
        <v>0</v>
      </c>
      <c r="BH38" s="62">
        <f>(SUM($F$34:BH34)-SUM($F$35:BH35))*$D26/12</f>
        <v>0</v>
      </c>
      <c r="BI38" s="62">
        <f>(SUM($F$34:BI34)-SUM($F$35:BI35))*$D26/12</f>
        <v>0</v>
      </c>
      <c r="BJ38" s="62">
        <f>(SUM($F$34:BJ34)-SUM($F$35:BJ35))*$D26/12</f>
        <v>0</v>
      </c>
      <c r="BK38" s="62">
        <f>(SUM($F$34:BK34)-SUM($F$35:BK35))*$D26/12</f>
        <v>0</v>
      </c>
      <c r="BL38" s="62">
        <f>(SUM($F$34:BL34)-SUM($F$35:BL35))*$D26/12</f>
        <v>0</v>
      </c>
      <c r="BM38" s="62">
        <f>(SUM($F$34:BM34)-SUM($F$35:BM35))*$D26/12</f>
        <v>0</v>
      </c>
      <c r="BN38" s="62">
        <f>(SUM($F$34:BN34)-SUM($F$35:BN35))*$D26/12</f>
        <v>0</v>
      </c>
      <c r="BO38" s="62">
        <f>(SUM($F$34:BO34)-SUM($F$35:BO35))*$D26/12</f>
        <v>0</v>
      </c>
      <c r="BP38" s="62">
        <f>(SUM($F$34:BP34)-SUM($F$35:BP35))*$D26/12</f>
        <v>0</v>
      </c>
      <c r="BQ38" s="62">
        <f>(SUM($F$34:BQ34)-SUM($F$35:BQ35))*$D26/12</f>
        <v>0</v>
      </c>
      <c r="BR38" s="62">
        <f>(SUM($F$34:BR34)-SUM($F$35:BR35))*$D26/12</f>
        <v>0</v>
      </c>
      <c r="BS38" s="62">
        <f>(SUM($F$34:BS34)-SUM($F$35:BS35))*$D26/12</f>
        <v>0</v>
      </c>
      <c r="BT38" s="62">
        <f>(SUM($F$34:BT34)-SUM($F$35:BT35))*$D26/12</f>
        <v>0</v>
      </c>
      <c r="BU38" s="62">
        <f>(SUM($F$34:BU34)-SUM($F$35:BU35))*$D26/12</f>
        <v>0</v>
      </c>
      <c r="BV38" s="62">
        <f>(SUM($F$34:BV34)-SUM($F$35:BV35))*$D26/12</f>
        <v>0</v>
      </c>
      <c r="BW38" s="62">
        <f>(SUM($F$34:BW34)-SUM($F$35:BW35))*$D26/12</f>
        <v>0</v>
      </c>
      <c r="BX38" s="62">
        <f>(SUM($F$34:BX34)-SUM($F$35:BX35))*$D26/12</f>
        <v>0</v>
      </c>
      <c r="BY38" s="62">
        <f>(SUM($F$34:BY34)-SUM($F$35:BY35))*$D26/12</f>
        <v>0</v>
      </c>
      <c r="BZ38" s="62">
        <f>(SUM($F$34:BZ34)-SUM($F$35:BZ35))*$D26/12</f>
        <v>0</v>
      </c>
      <c r="CA38" s="62">
        <f>(SUM($F$34:CA34)-SUM($F$35:CA35))*$D26/12</f>
        <v>0</v>
      </c>
      <c r="CB38" s="62">
        <f>(SUM($F$34:CB34)-SUM($F$35:CB35))*$D26/12</f>
        <v>0</v>
      </c>
      <c r="CC38" s="62">
        <f>(SUM($F$34:CC34)-SUM($F$35:CC35))*$D26/12</f>
        <v>0</v>
      </c>
      <c r="CD38" s="62">
        <f>(SUM($F$34:CD34)-SUM($F$35:CD35))*$D26/12</f>
        <v>0</v>
      </c>
      <c r="CE38" s="62">
        <f>(SUM($F$34:CE34)-SUM($F$35:CE35))*$D26/12</f>
        <v>0</v>
      </c>
      <c r="CF38" s="62">
        <f>(SUM($F$34:CF34)-SUM($F$35:CF35))*$D26/12</f>
        <v>0</v>
      </c>
      <c r="CG38" s="62">
        <f>(SUM($F$34:CG34)-SUM($F$35:CG35))*$D26/12</f>
        <v>0</v>
      </c>
      <c r="CH38" s="62">
        <f>(SUM($F$34:CH34)-SUM($F$35:CH35))*$D26/12</f>
        <v>0</v>
      </c>
      <c r="CI38" s="62">
        <f>(SUM($F$34:CI34)-SUM($F$35:CI35))*$D26/12</f>
        <v>0</v>
      </c>
      <c r="CJ38" s="62">
        <f>(SUM($F$34:CJ34)-SUM($F$35:CJ35))*$D26/12</f>
        <v>0</v>
      </c>
      <c r="CK38" s="62">
        <f>(SUM($F$34:CK34)-SUM($F$35:CK35))*$D26/12</f>
        <v>0</v>
      </c>
      <c r="CL38" s="62">
        <f>(SUM($F$34:CL34)-SUM($F$35:CL35))*$D26/12</f>
        <v>0</v>
      </c>
      <c r="CM38" s="62">
        <f>(SUM($F$34:CM34)-SUM($F$35:CM35))*$D26/12</f>
        <v>0</v>
      </c>
      <c r="CN38" s="62">
        <f>(SUM($F$34:CN34)-SUM($F$35:CN35))*$D26/12</f>
        <v>0</v>
      </c>
      <c r="CO38" s="62">
        <f>(SUM($F$34:CO34)-SUM($F$35:CO35))*$D26/12</f>
        <v>0</v>
      </c>
      <c r="CP38" s="62">
        <f>(SUM($F$34:CP34)-SUM($F$35:CP35))*$D26/12</f>
        <v>0</v>
      </c>
      <c r="CQ38" s="62">
        <f>(SUM($F$34:CQ34)-SUM($F$35:CQ35))*$D26/12</f>
        <v>0</v>
      </c>
      <c r="CR38" s="62">
        <f>(SUM($F$34:CR34)-SUM($F$35:CR35))*$D26/12</f>
        <v>0</v>
      </c>
      <c r="CS38" s="62">
        <f>(SUM($F$34:CS34)-SUM($F$35:CS35))*$D26/12</f>
        <v>0</v>
      </c>
      <c r="CT38" s="62">
        <f>(SUM($F$34:CT34)-SUM($F$35:CT35))*$D26/12</f>
        <v>0</v>
      </c>
      <c r="CU38" s="62">
        <f>(SUM($F$34:CU34)-SUM($F$35:CU35))*$D26/12</f>
        <v>0</v>
      </c>
      <c r="CV38" s="62">
        <f>(SUM($F$34:CV34)-SUM($F$35:CV35))*$D26/12</f>
        <v>0</v>
      </c>
      <c r="CW38" s="62">
        <f>(SUM($F$34:CW34)-SUM($F$35:CW35))*$D26/12</f>
        <v>0</v>
      </c>
      <c r="CX38" s="62">
        <f>(SUM($F$34:CX34)-SUM($F$35:CX35))*$D26/12</f>
        <v>0</v>
      </c>
      <c r="CY38" s="62">
        <f>(SUM($F$34:CY34)-SUM($F$35:CY35))*$D26/12</f>
        <v>0</v>
      </c>
      <c r="CZ38" s="62">
        <f>(SUM($F$34:CZ34)-SUM($F$35:CZ35))*$D26/12</f>
        <v>0</v>
      </c>
      <c r="DA38" s="62">
        <f>(SUM($F$34:DA34)-SUM($F$35:DA35))*$D26/12</f>
        <v>0</v>
      </c>
      <c r="DB38" s="62">
        <f>(SUM($F$34:DB34)-SUM($F$35:DB35))*$D26/12</f>
        <v>0</v>
      </c>
      <c r="DC38" s="62">
        <f>(SUM($F$34:DC34)-SUM($F$35:DC35))*$D26/12</f>
        <v>0</v>
      </c>
      <c r="DD38" s="62">
        <f>(SUM($F$34:DD34)-SUM($F$35:DD35))*$D26/12</f>
        <v>0</v>
      </c>
      <c r="DE38" s="62">
        <f>(SUM($F$34:DE34)-SUM($F$35:DE35))*$D26/12</f>
        <v>0</v>
      </c>
      <c r="DF38" s="62">
        <f>(SUM($F$34:DF34)-SUM($F$35:DF35))*$D26/12</f>
        <v>0</v>
      </c>
      <c r="DG38" s="62">
        <f>(SUM($F$34:DG34)-SUM($F$35:DG35))*$D26/12</f>
        <v>0</v>
      </c>
      <c r="DH38" s="62">
        <f>(SUM($F$34:DH34)-SUM($F$35:DH35))*$D26/12</f>
        <v>0</v>
      </c>
      <c r="DI38" s="62">
        <f>(SUM($F$34:DI34)-SUM($F$35:DI35))*$D26/12</f>
        <v>0</v>
      </c>
      <c r="DJ38" s="62">
        <f>(SUM($F$34:DJ34)-SUM($F$35:DJ35))*$D26/12</f>
        <v>0</v>
      </c>
      <c r="DK38" s="62">
        <f>(SUM($F$34:DK34)-SUM($F$35:DK35))*$D26/12</f>
        <v>0</v>
      </c>
      <c r="DL38" s="62">
        <f>(SUM($F$34:DL34)-SUM($F$35:DL35))*$D26/12</f>
        <v>0</v>
      </c>
      <c r="DM38" s="62">
        <f>(SUM($F$34:DM34)-SUM($F$35:DM35))*$D26/12</f>
        <v>0</v>
      </c>
      <c r="DN38" s="62">
        <f>(SUM($F$34:DN34)-SUM($F$35:DN35))*$D26/12</f>
        <v>0</v>
      </c>
      <c r="DO38" s="62">
        <f>(SUM($F$34:DO34)-SUM($F$35:DO35))*$D26/12</f>
        <v>0</v>
      </c>
      <c r="DP38" s="62">
        <f>(SUM($F$34:DP34)-SUM($F$35:DP35))*$D26/12</f>
        <v>0</v>
      </c>
      <c r="DQ38" s="62">
        <f>(SUM($F$34:DQ34)-SUM($F$35:DQ35))*$D26/12</f>
        <v>0</v>
      </c>
      <c r="DR38" s="62">
        <f>(SUM($F$34:DR34)-SUM($F$35:DR35))*$D26/12</f>
        <v>0</v>
      </c>
      <c r="DS38" s="62">
        <f>(SUM($F$34:DS34)-SUM($F$35:DS35))*$D26/12</f>
        <v>0</v>
      </c>
      <c r="DT38" s="62">
        <f>(SUM($F$34:DT34)-SUM($F$35:DT35))*$D26/12</f>
        <v>0</v>
      </c>
      <c r="DU38" s="62">
        <f>(SUM($F$34:DU34)-SUM($F$35:DU35))*$D26/12</f>
        <v>0</v>
      </c>
      <c r="DV38" s="62">
        <f>(SUM($F$34:DV34)-SUM($F$35:DV35))*$D26/12</f>
        <v>0</v>
      </c>
      <c r="DW38" s="62">
        <f>(SUM($F$34:DW34)-SUM($F$35:DW35))*$D26/12</f>
        <v>0</v>
      </c>
      <c r="DX38" s="62">
        <f>(SUM($F$34:DX34)-SUM($F$35:DX35))*$D26/12</f>
        <v>0</v>
      </c>
      <c r="DY38" s="62">
        <f>(SUM($F$34:DY34)-SUM($F$35:DY35))*$D26/12</f>
        <v>0</v>
      </c>
      <c r="DZ38" s="62">
        <f>(SUM($F$34:DZ34)-SUM($F$35:DZ35))*$D26/12</f>
        <v>0</v>
      </c>
    </row>
    <row r="40" spans="1:130" s="63" customFormat="1" x14ac:dyDescent="0.15">
      <c r="B40" s="143" t="s">
        <v>152</v>
      </c>
      <c r="C40" s="142" t="s">
        <v>277</v>
      </c>
      <c r="F40" s="25">
        <f t="shared" ref="F40:AK40" si="41">F34-F35</f>
        <v>61000000</v>
      </c>
      <c r="G40" s="25">
        <f t="shared" si="41"/>
        <v>0</v>
      </c>
      <c r="H40" s="25">
        <f t="shared" si="41"/>
        <v>0</v>
      </c>
      <c r="I40" s="25">
        <f t="shared" si="41"/>
        <v>0</v>
      </c>
      <c r="J40" s="25">
        <f t="shared" si="41"/>
        <v>0</v>
      </c>
      <c r="K40" s="25">
        <f t="shared" si="41"/>
        <v>0</v>
      </c>
      <c r="L40" s="25">
        <f t="shared" si="41"/>
        <v>0</v>
      </c>
      <c r="M40" s="25">
        <f t="shared" si="41"/>
        <v>0</v>
      </c>
      <c r="N40" s="25">
        <f t="shared" si="41"/>
        <v>0</v>
      </c>
      <c r="O40" s="25">
        <f t="shared" si="41"/>
        <v>0</v>
      </c>
      <c r="P40" s="25">
        <f t="shared" si="41"/>
        <v>0</v>
      </c>
      <c r="Q40" s="25">
        <f t="shared" si="41"/>
        <v>0</v>
      </c>
      <c r="R40" s="25">
        <f t="shared" si="41"/>
        <v>-50000</v>
      </c>
      <c r="S40" s="25">
        <f t="shared" si="41"/>
        <v>0</v>
      </c>
      <c r="T40" s="25">
        <f t="shared" si="41"/>
        <v>0</v>
      </c>
      <c r="U40" s="25">
        <f t="shared" si="41"/>
        <v>0</v>
      </c>
      <c r="V40" s="25">
        <f t="shared" si="41"/>
        <v>0</v>
      </c>
      <c r="W40" s="25">
        <f t="shared" si="41"/>
        <v>0</v>
      </c>
      <c r="X40" s="25">
        <f t="shared" si="41"/>
        <v>0</v>
      </c>
      <c r="Y40" s="25">
        <f t="shared" si="41"/>
        <v>0</v>
      </c>
      <c r="Z40" s="25">
        <f t="shared" si="41"/>
        <v>0</v>
      </c>
      <c r="AA40" s="25">
        <f t="shared" si="41"/>
        <v>-600000</v>
      </c>
      <c r="AB40" s="25">
        <f t="shared" si="41"/>
        <v>0</v>
      </c>
      <c r="AC40" s="25">
        <f t="shared" si="41"/>
        <v>0</v>
      </c>
      <c r="AD40" s="25">
        <f t="shared" si="41"/>
        <v>0</v>
      </c>
      <c r="AE40" s="25">
        <f t="shared" si="41"/>
        <v>0</v>
      </c>
      <c r="AF40" s="25">
        <f t="shared" si="41"/>
        <v>0</v>
      </c>
      <c r="AG40" s="25">
        <f t="shared" si="41"/>
        <v>0</v>
      </c>
      <c r="AH40" s="25">
        <f t="shared" si="41"/>
        <v>0</v>
      </c>
      <c r="AI40" s="25">
        <f t="shared" si="41"/>
        <v>0</v>
      </c>
      <c r="AJ40" s="25">
        <f t="shared" si="41"/>
        <v>0</v>
      </c>
      <c r="AK40" s="25">
        <f t="shared" si="41"/>
        <v>0</v>
      </c>
      <c r="AL40" s="25">
        <f t="shared" ref="AL40:BQ40" si="42">AL34-AL35</f>
        <v>0</v>
      </c>
      <c r="AM40" s="25">
        <f t="shared" si="42"/>
        <v>-60350000</v>
      </c>
      <c r="AN40" s="25">
        <f t="shared" si="42"/>
        <v>0</v>
      </c>
      <c r="AO40" s="25">
        <f t="shared" si="42"/>
        <v>0</v>
      </c>
      <c r="AP40" s="25">
        <f t="shared" si="42"/>
        <v>0</v>
      </c>
      <c r="AQ40" s="25">
        <f t="shared" si="42"/>
        <v>0</v>
      </c>
      <c r="AR40" s="25">
        <f t="shared" si="42"/>
        <v>0</v>
      </c>
      <c r="AS40" s="25">
        <f t="shared" si="42"/>
        <v>0</v>
      </c>
      <c r="AT40" s="25">
        <f t="shared" si="42"/>
        <v>0</v>
      </c>
      <c r="AU40" s="25">
        <f t="shared" si="42"/>
        <v>0</v>
      </c>
      <c r="AV40" s="25">
        <f t="shared" si="42"/>
        <v>0</v>
      </c>
      <c r="AW40" s="25">
        <f t="shared" si="42"/>
        <v>0</v>
      </c>
      <c r="AX40" s="25">
        <f t="shared" si="42"/>
        <v>0</v>
      </c>
      <c r="AY40" s="25">
        <f t="shared" si="42"/>
        <v>0</v>
      </c>
      <c r="AZ40" s="25">
        <f t="shared" si="42"/>
        <v>0</v>
      </c>
      <c r="BA40" s="25">
        <f t="shared" si="42"/>
        <v>0</v>
      </c>
      <c r="BB40" s="25">
        <f t="shared" si="42"/>
        <v>0</v>
      </c>
      <c r="BC40" s="25">
        <f t="shared" si="42"/>
        <v>0</v>
      </c>
      <c r="BD40" s="25">
        <f t="shared" si="42"/>
        <v>0</v>
      </c>
      <c r="BE40" s="25">
        <f t="shared" si="42"/>
        <v>0</v>
      </c>
      <c r="BF40" s="25">
        <f t="shared" si="42"/>
        <v>0</v>
      </c>
      <c r="BG40" s="25">
        <f t="shared" si="42"/>
        <v>0</v>
      </c>
      <c r="BH40" s="25">
        <f t="shared" si="42"/>
        <v>0</v>
      </c>
      <c r="BI40" s="25">
        <f t="shared" si="42"/>
        <v>0</v>
      </c>
      <c r="BJ40" s="25">
        <f t="shared" si="42"/>
        <v>0</v>
      </c>
      <c r="BK40" s="25">
        <f t="shared" si="42"/>
        <v>0</v>
      </c>
      <c r="BL40" s="25">
        <f t="shared" si="42"/>
        <v>0</v>
      </c>
      <c r="BM40" s="25">
        <f t="shared" si="42"/>
        <v>0</v>
      </c>
      <c r="BN40" s="25">
        <f t="shared" si="42"/>
        <v>0</v>
      </c>
      <c r="BO40" s="25">
        <f t="shared" si="42"/>
        <v>0</v>
      </c>
      <c r="BP40" s="25">
        <f t="shared" si="42"/>
        <v>0</v>
      </c>
      <c r="BQ40" s="25">
        <f t="shared" si="42"/>
        <v>0</v>
      </c>
      <c r="BR40" s="25">
        <f t="shared" ref="BR40:CW40" si="43">BR34-BR35</f>
        <v>0</v>
      </c>
      <c r="BS40" s="25">
        <f t="shared" si="43"/>
        <v>0</v>
      </c>
      <c r="BT40" s="25">
        <f t="shared" si="43"/>
        <v>0</v>
      </c>
      <c r="BU40" s="25">
        <f t="shared" si="43"/>
        <v>0</v>
      </c>
      <c r="BV40" s="25">
        <f t="shared" si="43"/>
        <v>0</v>
      </c>
      <c r="BW40" s="25">
        <f t="shared" si="43"/>
        <v>0</v>
      </c>
      <c r="BX40" s="25">
        <f t="shared" si="43"/>
        <v>0</v>
      </c>
      <c r="BY40" s="25">
        <f t="shared" si="43"/>
        <v>0</v>
      </c>
      <c r="BZ40" s="25">
        <f t="shared" si="43"/>
        <v>0</v>
      </c>
      <c r="CA40" s="25">
        <f t="shared" si="43"/>
        <v>0</v>
      </c>
      <c r="CB40" s="25">
        <f t="shared" si="43"/>
        <v>0</v>
      </c>
      <c r="CC40" s="25">
        <f t="shared" si="43"/>
        <v>0</v>
      </c>
      <c r="CD40" s="25">
        <f t="shared" si="43"/>
        <v>0</v>
      </c>
      <c r="CE40" s="25">
        <f t="shared" si="43"/>
        <v>0</v>
      </c>
      <c r="CF40" s="25">
        <f t="shared" si="43"/>
        <v>0</v>
      </c>
      <c r="CG40" s="25">
        <f t="shared" si="43"/>
        <v>0</v>
      </c>
      <c r="CH40" s="25">
        <f t="shared" si="43"/>
        <v>0</v>
      </c>
      <c r="CI40" s="25">
        <f t="shared" si="43"/>
        <v>0</v>
      </c>
      <c r="CJ40" s="25">
        <f t="shared" si="43"/>
        <v>0</v>
      </c>
      <c r="CK40" s="25">
        <f t="shared" si="43"/>
        <v>0</v>
      </c>
      <c r="CL40" s="25">
        <f t="shared" si="43"/>
        <v>0</v>
      </c>
      <c r="CM40" s="25">
        <f t="shared" si="43"/>
        <v>0</v>
      </c>
      <c r="CN40" s="25">
        <f t="shared" si="43"/>
        <v>0</v>
      </c>
      <c r="CO40" s="25">
        <f t="shared" si="43"/>
        <v>0</v>
      </c>
      <c r="CP40" s="25">
        <f t="shared" si="43"/>
        <v>0</v>
      </c>
      <c r="CQ40" s="25">
        <f t="shared" si="43"/>
        <v>0</v>
      </c>
      <c r="CR40" s="25">
        <f t="shared" si="43"/>
        <v>0</v>
      </c>
      <c r="CS40" s="25">
        <f t="shared" si="43"/>
        <v>0</v>
      </c>
      <c r="CT40" s="25">
        <f t="shared" si="43"/>
        <v>0</v>
      </c>
      <c r="CU40" s="25">
        <f t="shared" si="43"/>
        <v>0</v>
      </c>
      <c r="CV40" s="25">
        <f t="shared" si="43"/>
        <v>0</v>
      </c>
      <c r="CW40" s="25">
        <f t="shared" si="43"/>
        <v>0</v>
      </c>
      <c r="CX40" s="25">
        <f t="shared" ref="CX40:DZ40" si="44">CX34-CX35</f>
        <v>0</v>
      </c>
      <c r="CY40" s="25">
        <f t="shared" si="44"/>
        <v>0</v>
      </c>
      <c r="CZ40" s="25">
        <f t="shared" si="44"/>
        <v>0</v>
      </c>
      <c r="DA40" s="25">
        <f t="shared" si="44"/>
        <v>0</v>
      </c>
      <c r="DB40" s="25">
        <f t="shared" si="44"/>
        <v>0</v>
      </c>
      <c r="DC40" s="25">
        <f t="shared" si="44"/>
        <v>0</v>
      </c>
      <c r="DD40" s="25">
        <f t="shared" si="44"/>
        <v>0</v>
      </c>
      <c r="DE40" s="25">
        <f t="shared" si="44"/>
        <v>0</v>
      </c>
      <c r="DF40" s="25">
        <f t="shared" si="44"/>
        <v>0</v>
      </c>
      <c r="DG40" s="25">
        <f t="shared" si="44"/>
        <v>0</v>
      </c>
      <c r="DH40" s="25">
        <f t="shared" si="44"/>
        <v>0</v>
      </c>
      <c r="DI40" s="25">
        <f t="shared" si="44"/>
        <v>0</v>
      </c>
      <c r="DJ40" s="25">
        <f t="shared" si="44"/>
        <v>0</v>
      </c>
      <c r="DK40" s="25">
        <f t="shared" si="44"/>
        <v>0</v>
      </c>
      <c r="DL40" s="25">
        <f t="shared" si="44"/>
        <v>0</v>
      </c>
      <c r="DM40" s="25">
        <f t="shared" si="44"/>
        <v>0</v>
      </c>
      <c r="DN40" s="25">
        <f t="shared" si="44"/>
        <v>0</v>
      </c>
      <c r="DO40" s="25">
        <f t="shared" si="44"/>
        <v>0</v>
      </c>
      <c r="DP40" s="25">
        <f t="shared" si="44"/>
        <v>0</v>
      </c>
      <c r="DQ40" s="25">
        <f t="shared" si="44"/>
        <v>0</v>
      </c>
      <c r="DR40" s="25">
        <f t="shared" si="44"/>
        <v>0</v>
      </c>
      <c r="DS40" s="25">
        <f t="shared" si="44"/>
        <v>0</v>
      </c>
      <c r="DT40" s="25">
        <f t="shared" si="44"/>
        <v>0</v>
      </c>
      <c r="DU40" s="25">
        <f t="shared" si="44"/>
        <v>0</v>
      </c>
      <c r="DV40" s="25">
        <f t="shared" si="44"/>
        <v>0</v>
      </c>
      <c r="DW40" s="25">
        <f t="shared" si="44"/>
        <v>0</v>
      </c>
      <c r="DX40" s="25">
        <f t="shared" si="44"/>
        <v>0</v>
      </c>
      <c r="DY40" s="25">
        <f t="shared" si="44"/>
        <v>0</v>
      </c>
      <c r="DZ40" s="25">
        <f t="shared" si="44"/>
        <v>0</v>
      </c>
    </row>
    <row r="41" spans="1:130" s="63" customFormat="1" x14ac:dyDescent="0.15">
      <c r="C41" s="142" t="s">
        <v>120</v>
      </c>
      <c r="F41" s="25">
        <f t="shared" ref="F41:AK41" si="45">F38+F37</f>
        <v>254166.66666666666</v>
      </c>
      <c r="G41" s="25">
        <f t="shared" si="45"/>
        <v>254166.66666666666</v>
      </c>
      <c r="H41" s="25">
        <f t="shared" si="45"/>
        <v>254166.66666666666</v>
      </c>
      <c r="I41" s="25">
        <f t="shared" si="45"/>
        <v>254166.66666666666</v>
      </c>
      <c r="J41" s="25">
        <f t="shared" si="45"/>
        <v>254166.66666666666</v>
      </c>
      <c r="K41" s="25">
        <f t="shared" si="45"/>
        <v>254166.66666666666</v>
      </c>
      <c r="L41" s="25">
        <f t="shared" si="45"/>
        <v>254166.66666666666</v>
      </c>
      <c r="M41" s="25">
        <f t="shared" si="45"/>
        <v>254166.66666666666</v>
      </c>
      <c r="N41" s="25">
        <f t="shared" si="45"/>
        <v>254166.66666666666</v>
      </c>
      <c r="O41" s="25">
        <f t="shared" si="45"/>
        <v>254166.66666666666</v>
      </c>
      <c r="P41" s="25">
        <f t="shared" si="45"/>
        <v>254166.66666666666</v>
      </c>
      <c r="Q41" s="25">
        <f t="shared" si="45"/>
        <v>254166.66666666666</v>
      </c>
      <c r="R41" s="25">
        <f t="shared" si="45"/>
        <v>253958.33333333334</v>
      </c>
      <c r="S41" s="25">
        <f t="shared" si="45"/>
        <v>253958.33333333334</v>
      </c>
      <c r="T41" s="25">
        <f t="shared" si="45"/>
        <v>253958.33333333334</v>
      </c>
      <c r="U41" s="25">
        <f t="shared" si="45"/>
        <v>253958.33333333334</v>
      </c>
      <c r="V41" s="25">
        <f t="shared" si="45"/>
        <v>253958.33333333334</v>
      </c>
      <c r="W41" s="25">
        <f t="shared" si="45"/>
        <v>253958.33333333334</v>
      </c>
      <c r="X41" s="25">
        <f t="shared" si="45"/>
        <v>253958.33333333334</v>
      </c>
      <c r="Y41" s="25">
        <f t="shared" si="45"/>
        <v>253958.33333333334</v>
      </c>
      <c r="Z41" s="25">
        <f t="shared" si="45"/>
        <v>253958.33333333334</v>
      </c>
      <c r="AA41" s="25">
        <f t="shared" si="45"/>
        <v>251458.33333333334</v>
      </c>
      <c r="AB41" s="25">
        <f t="shared" si="45"/>
        <v>251458.33333333334</v>
      </c>
      <c r="AC41" s="25">
        <f t="shared" si="45"/>
        <v>251458.33333333334</v>
      </c>
      <c r="AD41" s="25">
        <f t="shared" si="45"/>
        <v>251458.33333333334</v>
      </c>
      <c r="AE41" s="25">
        <f t="shared" si="45"/>
        <v>251458.33333333334</v>
      </c>
      <c r="AF41" s="25">
        <f t="shared" si="45"/>
        <v>251458.33333333334</v>
      </c>
      <c r="AG41" s="25">
        <f t="shared" si="45"/>
        <v>251458.33333333334</v>
      </c>
      <c r="AH41" s="25">
        <f t="shared" si="45"/>
        <v>251458.33333333334</v>
      </c>
      <c r="AI41" s="25">
        <f t="shared" si="45"/>
        <v>251458.33333333334</v>
      </c>
      <c r="AJ41" s="25">
        <f t="shared" si="45"/>
        <v>251458.33333333334</v>
      </c>
      <c r="AK41" s="25">
        <f t="shared" si="45"/>
        <v>251458.33333333334</v>
      </c>
      <c r="AL41" s="25">
        <f t="shared" ref="AL41:BQ41" si="46">AL38+AL37</f>
        <v>251458.33333333334</v>
      </c>
      <c r="AM41" s="25">
        <f t="shared" si="46"/>
        <v>251458.33333333334</v>
      </c>
      <c r="AN41" s="25">
        <f t="shared" si="46"/>
        <v>0</v>
      </c>
      <c r="AO41" s="25">
        <f t="shared" si="46"/>
        <v>0</v>
      </c>
      <c r="AP41" s="25">
        <f t="shared" si="46"/>
        <v>0</v>
      </c>
      <c r="AQ41" s="25">
        <f t="shared" si="46"/>
        <v>0</v>
      </c>
      <c r="AR41" s="25">
        <f t="shared" si="46"/>
        <v>0</v>
      </c>
      <c r="AS41" s="25">
        <f t="shared" si="46"/>
        <v>0</v>
      </c>
      <c r="AT41" s="25">
        <f t="shared" si="46"/>
        <v>0</v>
      </c>
      <c r="AU41" s="25">
        <f t="shared" si="46"/>
        <v>0</v>
      </c>
      <c r="AV41" s="25">
        <f t="shared" si="46"/>
        <v>0</v>
      </c>
      <c r="AW41" s="25">
        <f t="shared" si="46"/>
        <v>0</v>
      </c>
      <c r="AX41" s="25">
        <f t="shared" si="46"/>
        <v>0</v>
      </c>
      <c r="AY41" s="25">
        <f t="shared" si="46"/>
        <v>0</v>
      </c>
      <c r="AZ41" s="25">
        <f t="shared" si="46"/>
        <v>0</v>
      </c>
      <c r="BA41" s="25">
        <f t="shared" si="46"/>
        <v>0</v>
      </c>
      <c r="BB41" s="25">
        <f t="shared" si="46"/>
        <v>0</v>
      </c>
      <c r="BC41" s="25">
        <f t="shared" si="46"/>
        <v>0</v>
      </c>
      <c r="BD41" s="25">
        <f t="shared" si="46"/>
        <v>0</v>
      </c>
      <c r="BE41" s="25">
        <f t="shared" si="46"/>
        <v>0</v>
      </c>
      <c r="BF41" s="25">
        <f t="shared" si="46"/>
        <v>0</v>
      </c>
      <c r="BG41" s="25">
        <f t="shared" si="46"/>
        <v>0</v>
      </c>
      <c r="BH41" s="25">
        <f t="shared" si="46"/>
        <v>0</v>
      </c>
      <c r="BI41" s="25">
        <f t="shared" si="46"/>
        <v>0</v>
      </c>
      <c r="BJ41" s="25">
        <f t="shared" si="46"/>
        <v>0</v>
      </c>
      <c r="BK41" s="25">
        <f t="shared" si="46"/>
        <v>0</v>
      </c>
      <c r="BL41" s="25">
        <f t="shared" si="46"/>
        <v>0</v>
      </c>
      <c r="BM41" s="25">
        <f t="shared" si="46"/>
        <v>0</v>
      </c>
      <c r="BN41" s="25">
        <f t="shared" si="46"/>
        <v>0</v>
      </c>
      <c r="BO41" s="25">
        <f t="shared" si="46"/>
        <v>0</v>
      </c>
      <c r="BP41" s="25">
        <f t="shared" si="46"/>
        <v>0</v>
      </c>
      <c r="BQ41" s="25">
        <f t="shared" si="46"/>
        <v>0</v>
      </c>
      <c r="BR41" s="25">
        <f t="shared" ref="BR41:CW41" si="47">BR38+BR37</f>
        <v>0</v>
      </c>
      <c r="BS41" s="25">
        <f t="shared" si="47"/>
        <v>0</v>
      </c>
      <c r="BT41" s="25">
        <f t="shared" si="47"/>
        <v>0</v>
      </c>
      <c r="BU41" s="25">
        <f t="shared" si="47"/>
        <v>0</v>
      </c>
      <c r="BV41" s="25">
        <f t="shared" si="47"/>
        <v>0</v>
      </c>
      <c r="BW41" s="25">
        <f t="shared" si="47"/>
        <v>0</v>
      </c>
      <c r="BX41" s="25">
        <f t="shared" si="47"/>
        <v>0</v>
      </c>
      <c r="BY41" s="25">
        <f t="shared" si="47"/>
        <v>0</v>
      </c>
      <c r="BZ41" s="25">
        <f t="shared" si="47"/>
        <v>0</v>
      </c>
      <c r="CA41" s="25">
        <f t="shared" si="47"/>
        <v>0</v>
      </c>
      <c r="CB41" s="25">
        <f t="shared" si="47"/>
        <v>0</v>
      </c>
      <c r="CC41" s="25">
        <f t="shared" si="47"/>
        <v>0</v>
      </c>
      <c r="CD41" s="25">
        <f t="shared" si="47"/>
        <v>0</v>
      </c>
      <c r="CE41" s="25">
        <f t="shared" si="47"/>
        <v>0</v>
      </c>
      <c r="CF41" s="25">
        <f t="shared" si="47"/>
        <v>0</v>
      </c>
      <c r="CG41" s="25">
        <f t="shared" si="47"/>
        <v>0</v>
      </c>
      <c r="CH41" s="25">
        <f t="shared" si="47"/>
        <v>0</v>
      </c>
      <c r="CI41" s="25">
        <f t="shared" si="47"/>
        <v>0</v>
      </c>
      <c r="CJ41" s="25">
        <f t="shared" si="47"/>
        <v>0</v>
      </c>
      <c r="CK41" s="25">
        <f t="shared" si="47"/>
        <v>0</v>
      </c>
      <c r="CL41" s="25">
        <f t="shared" si="47"/>
        <v>0</v>
      </c>
      <c r="CM41" s="25">
        <f t="shared" si="47"/>
        <v>0</v>
      </c>
      <c r="CN41" s="25">
        <f t="shared" si="47"/>
        <v>0</v>
      </c>
      <c r="CO41" s="25">
        <f t="shared" si="47"/>
        <v>0</v>
      </c>
      <c r="CP41" s="25">
        <f t="shared" si="47"/>
        <v>0</v>
      </c>
      <c r="CQ41" s="25">
        <f t="shared" si="47"/>
        <v>0</v>
      </c>
      <c r="CR41" s="25">
        <f t="shared" si="47"/>
        <v>0</v>
      </c>
      <c r="CS41" s="25">
        <f t="shared" si="47"/>
        <v>0</v>
      </c>
      <c r="CT41" s="25">
        <f t="shared" si="47"/>
        <v>0</v>
      </c>
      <c r="CU41" s="25">
        <f t="shared" si="47"/>
        <v>0</v>
      </c>
      <c r="CV41" s="25">
        <f t="shared" si="47"/>
        <v>0</v>
      </c>
      <c r="CW41" s="25">
        <f t="shared" si="47"/>
        <v>0</v>
      </c>
      <c r="CX41" s="25">
        <f t="shared" ref="CX41:DZ41" si="48">CX38+CX37</f>
        <v>0</v>
      </c>
      <c r="CY41" s="25">
        <f t="shared" si="48"/>
        <v>0</v>
      </c>
      <c r="CZ41" s="25">
        <f t="shared" si="48"/>
        <v>0</v>
      </c>
      <c r="DA41" s="25">
        <f t="shared" si="48"/>
        <v>0</v>
      </c>
      <c r="DB41" s="25">
        <f t="shared" si="48"/>
        <v>0</v>
      </c>
      <c r="DC41" s="25">
        <f t="shared" si="48"/>
        <v>0</v>
      </c>
      <c r="DD41" s="25">
        <f t="shared" si="48"/>
        <v>0</v>
      </c>
      <c r="DE41" s="25">
        <f t="shared" si="48"/>
        <v>0</v>
      </c>
      <c r="DF41" s="25">
        <f t="shared" si="48"/>
        <v>0</v>
      </c>
      <c r="DG41" s="25">
        <f t="shared" si="48"/>
        <v>0</v>
      </c>
      <c r="DH41" s="25">
        <f t="shared" si="48"/>
        <v>0</v>
      </c>
      <c r="DI41" s="25">
        <f t="shared" si="48"/>
        <v>0</v>
      </c>
      <c r="DJ41" s="25">
        <f t="shared" si="48"/>
        <v>0</v>
      </c>
      <c r="DK41" s="25">
        <f t="shared" si="48"/>
        <v>0</v>
      </c>
      <c r="DL41" s="25">
        <f t="shared" si="48"/>
        <v>0</v>
      </c>
      <c r="DM41" s="25">
        <f t="shared" si="48"/>
        <v>0</v>
      </c>
      <c r="DN41" s="25">
        <f t="shared" si="48"/>
        <v>0</v>
      </c>
      <c r="DO41" s="25">
        <f t="shared" si="48"/>
        <v>0</v>
      </c>
      <c r="DP41" s="25">
        <f t="shared" si="48"/>
        <v>0</v>
      </c>
      <c r="DQ41" s="25">
        <f t="shared" si="48"/>
        <v>0</v>
      </c>
      <c r="DR41" s="25">
        <f t="shared" si="48"/>
        <v>0</v>
      </c>
      <c r="DS41" s="25">
        <f t="shared" si="48"/>
        <v>0</v>
      </c>
      <c r="DT41" s="25">
        <f t="shared" si="48"/>
        <v>0</v>
      </c>
      <c r="DU41" s="25">
        <f t="shared" si="48"/>
        <v>0</v>
      </c>
      <c r="DV41" s="25">
        <f t="shared" si="48"/>
        <v>0</v>
      </c>
      <c r="DW41" s="25">
        <f t="shared" si="48"/>
        <v>0</v>
      </c>
      <c r="DX41" s="25">
        <f t="shared" si="48"/>
        <v>0</v>
      </c>
      <c r="DY41" s="25">
        <f t="shared" si="48"/>
        <v>0</v>
      </c>
      <c r="DZ41" s="25">
        <f t="shared" si="48"/>
        <v>0</v>
      </c>
    </row>
    <row r="42" spans="1:130" s="63" customFormat="1" x14ac:dyDescent="0.15">
      <c r="C42" s="142" t="s">
        <v>277</v>
      </c>
      <c r="F42" s="25">
        <f>F40-F41</f>
        <v>60745833.333333336</v>
      </c>
      <c r="G42" s="25">
        <f t="shared" ref="G42" si="49">G40-G41</f>
        <v>-254166.66666666666</v>
      </c>
      <c r="H42" s="25">
        <f t="shared" ref="H42" si="50">H40-H41</f>
        <v>-254166.66666666666</v>
      </c>
      <c r="I42" s="25">
        <f t="shared" ref="I42" si="51">I40-I41</f>
        <v>-254166.66666666666</v>
      </c>
      <c r="J42" s="25">
        <f t="shared" ref="J42" si="52">J40-J41</f>
        <v>-254166.66666666666</v>
      </c>
      <c r="K42" s="25">
        <f t="shared" ref="K42" si="53">K40-K41</f>
        <v>-254166.66666666666</v>
      </c>
      <c r="L42" s="25">
        <f t="shared" ref="L42" si="54">L40-L41</f>
        <v>-254166.66666666666</v>
      </c>
      <c r="M42" s="25">
        <f t="shared" ref="M42" si="55">M40-M41</f>
        <v>-254166.66666666666</v>
      </c>
      <c r="N42" s="25">
        <f t="shared" ref="N42" si="56">N40-N41</f>
        <v>-254166.66666666666</v>
      </c>
      <c r="O42" s="25">
        <f t="shared" ref="O42" si="57">O40-O41</f>
        <v>-254166.66666666666</v>
      </c>
      <c r="P42" s="25">
        <f t="shared" ref="P42" si="58">P40-P41</f>
        <v>-254166.66666666666</v>
      </c>
      <c r="Q42" s="25">
        <f t="shared" ref="Q42" si="59">Q40-Q41</f>
        <v>-254166.66666666666</v>
      </c>
      <c r="R42" s="25">
        <f t="shared" ref="R42" si="60">R40-R41</f>
        <v>-303958.33333333337</v>
      </c>
      <c r="S42" s="25">
        <f t="shared" ref="S42" si="61">S40-S41</f>
        <v>-253958.33333333334</v>
      </c>
      <c r="T42" s="25">
        <f t="shared" ref="T42" si="62">T40-T41</f>
        <v>-253958.33333333334</v>
      </c>
      <c r="U42" s="25">
        <f t="shared" ref="U42" si="63">U40-U41</f>
        <v>-253958.33333333334</v>
      </c>
      <c r="V42" s="25">
        <f t="shared" ref="V42" si="64">V40-V41</f>
        <v>-253958.33333333334</v>
      </c>
      <c r="W42" s="25">
        <f t="shared" ref="W42" si="65">W40-W41</f>
        <v>-253958.33333333334</v>
      </c>
      <c r="X42" s="25">
        <f t="shared" ref="X42" si="66">X40-X41</f>
        <v>-253958.33333333334</v>
      </c>
      <c r="Y42" s="25">
        <f t="shared" ref="Y42" si="67">Y40-Y41</f>
        <v>-253958.33333333334</v>
      </c>
      <c r="Z42" s="25">
        <f t="shared" ref="Z42" si="68">Z40-Z41</f>
        <v>-253958.33333333334</v>
      </c>
      <c r="AA42" s="25">
        <f t="shared" ref="AA42" si="69">AA40-AA41</f>
        <v>-851458.33333333337</v>
      </c>
      <c r="AB42" s="25">
        <f t="shared" ref="AB42" si="70">AB40-AB41</f>
        <v>-251458.33333333334</v>
      </c>
      <c r="AC42" s="25">
        <f t="shared" ref="AC42" si="71">AC40-AC41</f>
        <v>-251458.33333333334</v>
      </c>
      <c r="AD42" s="25">
        <f t="shared" ref="AD42" si="72">AD40-AD41</f>
        <v>-251458.33333333334</v>
      </c>
      <c r="AE42" s="25">
        <f t="shared" ref="AE42" si="73">AE40-AE41</f>
        <v>-251458.33333333334</v>
      </c>
      <c r="AF42" s="25">
        <f t="shared" ref="AF42" si="74">AF40-AF41</f>
        <v>-251458.33333333334</v>
      </c>
      <c r="AG42" s="25">
        <f t="shared" ref="AG42" si="75">AG40-AG41</f>
        <v>-251458.33333333334</v>
      </c>
      <c r="AH42" s="25">
        <f t="shared" ref="AH42" si="76">AH40-AH41</f>
        <v>-251458.33333333334</v>
      </c>
      <c r="AI42" s="25">
        <f t="shared" ref="AI42" si="77">AI40-AI41</f>
        <v>-251458.33333333334</v>
      </c>
      <c r="AJ42" s="25">
        <f t="shared" ref="AJ42" si="78">AJ40-AJ41</f>
        <v>-251458.33333333334</v>
      </c>
      <c r="AK42" s="25">
        <f t="shared" ref="AK42" si="79">AK40-AK41</f>
        <v>-251458.33333333334</v>
      </c>
      <c r="AL42" s="25">
        <f t="shared" ref="AL42" si="80">AL40-AL41</f>
        <v>-251458.33333333334</v>
      </c>
      <c r="AM42" s="25">
        <f t="shared" ref="AM42" si="81">AM40-AM41</f>
        <v>-60601458.333333336</v>
      </c>
      <c r="AN42" s="25">
        <f t="shared" ref="AN42" si="82">AN40-AN41</f>
        <v>0</v>
      </c>
      <c r="AO42" s="25">
        <f t="shared" ref="AO42" si="83">AO40-AO41</f>
        <v>0</v>
      </c>
      <c r="AP42" s="25">
        <f t="shared" ref="AP42" si="84">AP40-AP41</f>
        <v>0</v>
      </c>
      <c r="AQ42" s="25">
        <f t="shared" ref="AQ42" si="85">AQ40-AQ41</f>
        <v>0</v>
      </c>
      <c r="AR42" s="25">
        <f t="shared" ref="AR42" si="86">AR40-AR41</f>
        <v>0</v>
      </c>
      <c r="AS42" s="25">
        <f t="shared" ref="AS42" si="87">AS40-AS41</f>
        <v>0</v>
      </c>
      <c r="AT42" s="25">
        <f t="shared" ref="AT42" si="88">AT40-AT41</f>
        <v>0</v>
      </c>
      <c r="AU42" s="25">
        <f t="shared" ref="AU42" si="89">AU40-AU41</f>
        <v>0</v>
      </c>
      <c r="AV42" s="25">
        <f t="shared" ref="AV42" si="90">AV40-AV41</f>
        <v>0</v>
      </c>
      <c r="AW42" s="25">
        <f t="shared" ref="AW42" si="91">AW40-AW41</f>
        <v>0</v>
      </c>
      <c r="AX42" s="25">
        <f t="shared" ref="AX42" si="92">AX40-AX41</f>
        <v>0</v>
      </c>
      <c r="AY42" s="25">
        <f t="shared" ref="AY42" si="93">AY40-AY41</f>
        <v>0</v>
      </c>
      <c r="AZ42" s="25">
        <f t="shared" ref="AZ42" si="94">AZ40-AZ41</f>
        <v>0</v>
      </c>
      <c r="BA42" s="25">
        <f t="shared" ref="BA42" si="95">BA40-BA41</f>
        <v>0</v>
      </c>
      <c r="BB42" s="25">
        <f t="shared" ref="BB42" si="96">BB40-BB41</f>
        <v>0</v>
      </c>
      <c r="BC42" s="25">
        <f t="shared" ref="BC42" si="97">BC40-BC41</f>
        <v>0</v>
      </c>
      <c r="BD42" s="25">
        <f t="shared" ref="BD42" si="98">BD40-BD41</f>
        <v>0</v>
      </c>
      <c r="BE42" s="25">
        <f t="shared" ref="BE42" si="99">BE40-BE41</f>
        <v>0</v>
      </c>
      <c r="BF42" s="25">
        <f t="shared" ref="BF42" si="100">BF40-BF41</f>
        <v>0</v>
      </c>
      <c r="BG42" s="25">
        <f t="shared" ref="BG42" si="101">BG40-BG41</f>
        <v>0</v>
      </c>
      <c r="BH42" s="25">
        <f t="shared" ref="BH42" si="102">BH40-BH41</f>
        <v>0</v>
      </c>
      <c r="BI42" s="25">
        <f t="shared" ref="BI42" si="103">BI40-BI41</f>
        <v>0</v>
      </c>
      <c r="BJ42" s="25">
        <f t="shared" ref="BJ42" si="104">BJ40-BJ41</f>
        <v>0</v>
      </c>
      <c r="BK42" s="25">
        <f t="shared" ref="BK42" si="105">BK40-BK41</f>
        <v>0</v>
      </c>
      <c r="BL42" s="25">
        <f t="shared" ref="BL42" si="106">BL40-BL41</f>
        <v>0</v>
      </c>
      <c r="BM42" s="25">
        <f t="shared" ref="BM42" si="107">BM40-BM41</f>
        <v>0</v>
      </c>
      <c r="BN42" s="25">
        <f t="shared" ref="BN42" si="108">BN40-BN41</f>
        <v>0</v>
      </c>
      <c r="BO42" s="25">
        <f t="shared" ref="BO42" si="109">BO40-BO41</f>
        <v>0</v>
      </c>
      <c r="BP42" s="25">
        <f t="shared" ref="BP42" si="110">BP40-BP41</f>
        <v>0</v>
      </c>
      <c r="BQ42" s="25">
        <f t="shared" ref="BQ42" si="111">BQ40-BQ41</f>
        <v>0</v>
      </c>
      <c r="BR42" s="25">
        <f t="shared" ref="BR42" si="112">BR40-BR41</f>
        <v>0</v>
      </c>
      <c r="BS42" s="25">
        <f t="shared" ref="BS42" si="113">BS40-BS41</f>
        <v>0</v>
      </c>
      <c r="BT42" s="25">
        <f t="shared" ref="BT42" si="114">BT40-BT41</f>
        <v>0</v>
      </c>
      <c r="BU42" s="25">
        <f t="shared" ref="BU42" si="115">BU40-BU41</f>
        <v>0</v>
      </c>
      <c r="BV42" s="25">
        <f t="shared" ref="BV42" si="116">BV40-BV41</f>
        <v>0</v>
      </c>
      <c r="BW42" s="25">
        <f t="shared" ref="BW42" si="117">BW40-BW41</f>
        <v>0</v>
      </c>
      <c r="BX42" s="25">
        <f t="shared" ref="BX42" si="118">BX40-BX41</f>
        <v>0</v>
      </c>
      <c r="BY42" s="25">
        <f t="shared" ref="BY42" si="119">BY40-BY41</f>
        <v>0</v>
      </c>
      <c r="BZ42" s="25">
        <f t="shared" ref="BZ42" si="120">BZ40-BZ41</f>
        <v>0</v>
      </c>
      <c r="CA42" s="25">
        <f t="shared" ref="CA42" si="121">CA40-CA41</f>
        <v>0</v>
      </c>
      <c r="CB42" s="25">
        <f t="shared" ref="CB42" si="122">CB40-CB41</f>
        <v>0</v>
      </c>
      <c r="CC42" s="25">
        <f t="shared" ref="CC42" si="123">CC40-CC41</f>
        <v>0</v>
      </c>
      <c r="CD42" s="25">
        <f t="shared" ref="CD42" si="124">CD40-CD41</f>
        <v>0</v>
      </c>
      <c r="CE42" s="25">
        <f t="shared" ref="CE42" si="125">CE40-CE41</f>
        <v>0</v>
      </c>
      <c r="CF42" s="25">
        <f t="shared" ref="CF42" si="126">CF40-CF41</f>
        <v>0</v>
      </c>
      <c r="CG42" s="25">
        <f t="shared" ref="CG42" si="127">CG40-CG41</f>
        <v>0</v>
      </c>
      <c r="CH42" s="25">
        <f t="shared" ref="CH42" si="128">CH40-CH41</f>
        <v>0</v>
      </c>
      <c r="CI42" s="25">
        <f t="shared" ref="CI42" si="129">CI40-CI41</f>
        <v>0</v>
      </c>
      <c r="CJ42" s="25">
        <f t="shared" ref="CJ42" si="130">CJ40-CJ41</f>
        <v>0</v>
      </c>
      <c r="CK42" s="25">
        <f t="shared" ref="CK42" si="131">CK40-CK41</f>
        <v>0</v>
      </c>
      <c r="CL42" s="25">
        <f t="shared" ref="CL42" si="132">CL40-CL41</f>
        <v>0</v>
      </c>
      <c r="CM42" s="25">
        <f t="shared" ref="CM42" si="133">CM40-CM41</f>
        <v>0</v>
      </c>
      <c r="CN42" s="25">
        <f t="shared" ref="CN42" si="134">CN40-CN41</f>
        <v>0</v>
      </c>
      <c r="CO42" s="25">
        <f t="shared" ref="CO42" si="135">CO40-CO41</f>
        <v>0</v>
      </c>
      <c r="CP42" s="25">
        <f t="shared" ref="CP42" si="136">CP40-CP41</f>
        <v>0</v>
      </c>
      <c r="CQ42" s="25">
        <f t="shared" ref="CQ42" si="137">CQ40-CQ41</f>
        <v>0</v>
      </c>
      <c r="CR42" s="25">
        <f t="shared" ref="CR42" si="138">CR40-CR41</f>
        <v>0</v>
      </c>
      <c r="CS42" s="25">
        <f t="shared" ref="CS42" si="139">CS40-CS41</f>
        <v>0</v>
      </c>
      <c r="CT42" s="25">
        <f t="shared" ref="CT42" si="140">CT40-CT41</f>
        <v>0</v>
      </c>
      <c r="CU42" s="25">
        <f t="shared" ref="CU42" si="141">CU40-CU41</f>
        <v>0</v>
      </c>
      <c r="CV42" s="25">
        <f t="shared" ref="CV42" si="142">CV40-CV41</f>
        <v>0</v>
      </c>
      <c r="CW42" s="25">
        <f t="shared" ref="CW42" si="143">CW40-CW41</f>
        <v>0</v>
      </c>
      <c r="CX42" s="25">
        <f t="shared" ref="CX42" si="144">CX40-CX41</f>
        <v>0</v>
      </c>
      <c r="CY42" s="25">
        <f t="shared" ref="CY42" si="145">CY40-CY41</f>
        <v>0</v>
      </c>
      <c r="CZ42" s="25">
        <f t="shared" ref="CZ42" si="146">CZ40-CZ41</f>
        <v>0</v>
      </c>
      <c r="DA42" s="25">
        <f t="shared" ref="DA42" si="147">DA40-DA41</f>
        <v>0</v>
      </c>
      <c r="DB42" s="25">
        <f t="shared" ref="DB42" si="148">DB40-DB41</f>
        <v>0</v>
      </c>
      <c r="DC42" s="25">
        <f t="shared" ref="DC42" si="149">DC40-DC41</f>
        <v>0</v>
      </c>
      <c r="DD42" s="25">
        <f t="shared" ref="DD42" si="150">DD40-DD41</f>
        <v>0</v>
      </c>
      <c r="DE42" s="25">
        <f t="shared" ref="DE42" si="151">DE40-DE41</f>
        <v>0</v>
      </c>
      <c r="DF42" s="25">
        <f t="shared" ref="DF42" si="152">DF40-DF41</f>
        <v>0</v>
      </c>
      <c r="DG42" s="25">
        <f t="shared" ref="DG42" si="153">DG40-DG41</f>
        <v>0</v>
      </c>
      <c r="DH42" s="25">
        <f t="shared" ref="DH42" si="154">DH40-DH41</f>
        <v>0</v>
      </c>
      <c r="DI42" s="25">
        <f t="shared" ref="DI42" si="155">DI40-DI41</f>
        <v>0</v>
      </c>
      <c r="DJ42" s="25">
        <f t="shared" ref="DJ42" si="156">DJ40-DJ41</f>
        <v>0</v>
      </c>
      <c r="DK42" s="25">
        <f t="shared" ref="DK42" si="157">DK40-DK41</f>
        <v>0</v>
      </c>
      <c r="DL42" s="25">
        <f t="shared" ref="DL42" si="158">DL40-DL41</f>
        <v>0</v>
      </c>
      <c r="DM42" s="25">
        <f t="shared" ref="DM42" si="159">DM40-DM41</f>
        <v>0</v>
      </c>
      <c r="DN42" s="25">
        <f t="shared" ref="DN42" si="160">DN40-DN41</f>
        <v>0</v>
      </c>
      <c r="DO42" s="25">
        <f t="shared" ref="DO42" si="161">DO40-DO41</f>
        <v>0</v>
      </c>
      <c r="DP42" s="25">
        <f t="shared" ref="DP42" si="162">DP40-DP41</f>
        <v>0</v>
      </c>
      <c r="DQ42" s="25">
        <f t="shared" ref="DQ42" si="163">DQ40-DQ41</f>
        <v>0</v>
      </c>
      <c r="DR42" s="25">
        <f t="shared" ref="DR42" si="164">DR40-DR41</f>
        <v>0</v>
      </c>
      <c r="DS42" s="25">
        <f t="shared" ref="DS42" si="165">DS40-DS41</f>
        <v>0</v>
      </c>
      <c r="DT42" s="25">
        <f t="shared" ref="DT42" si="166">DT40-DT41</f>
        <v>0</v>
      </c>
      <c r="DU42" s="25">
        <f t="shared" ref="DU42" si="167">DU40-DU41</f>
        <v>0</v>
      </c>
      <c r="DV42" s="25">
        <f t="shared" ref="DV42" si="168">DV40-DV41</f>
        <v>0</v>
      </c>
      <c r="DW42" s="25">
        <f t="shared" ref="DW42" si="169">DW40-DW41</f>
        <v>0</v>
      </c>
      <c r="DX42" s="25">
        <f t="shared" ref="DX42" si="170">DX40-DX41</f>
        <v>0</v>
      </c>
      <c r="DY42" s="25">
        <f t="shared" ref="DY42" si="171">DY40-DY41</f>
        <v>0</v>
      </c>
      <c r="DZ42" s="25">
        <f t="shared" ref="DZ42" si="172">DZ40-DZ41</f>
        <v>0</v>
      </c>
    </row>
    <row r="44" spans="1:130" s="148" customFormat="1" x14ac:dyDescent="0.15">
      <c r="A44" s="148" t="s">
        <v>288</v>
      </c>
      <c r="C44" s="149"/>
    </row>
    <row r="45" spans="1:130" s="20" customFormat="1" x14ac:dyDescent="0.15">
      <c r="A45" s="20" t="s">
        <v>381</v>
      </c>
      <c r="B45" s="20" t="s">
        <v>153</v>
      </c>
      <c r="C45" s="20" t="s">
        <v>273</v>
      </c>
      <c r="D45" s="133">
        <v>43466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</row>
    <row r="46" spans="1:130" s="20" customFormat="1" x14ac:dyDescent="0.15">
      <c r="C46" s="20" t="s">
        <v>274</v>
      </c>
      <c r="D46" s="133">
        <v>44470</v>
      </c>
      <c r="F46" s="15"/>
      <c r="G46" s="72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</row>
    <row r="47" spans="1:130" s="20" customFormat="1" x14ac:dyDescent="0.15">
      <c r="D47" s="145">
        <f>DATEDIF(D45,D46,"m")+1</f>
        <v>34</v>
      </c>
      <c r="F47" s="15"/>
      <c r="G47" s="72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</row>
    <row r="48" spans="1:130" s="20" customFormat="1" x14ac:dyDescent="0.15">
      <c r="C48" s="20" t="s">
        <v>268</v>
      </c>
      <c r="D48" s="146">
        <v>12100000</v>
      </c>
      <c r="F48" s="15"/>
      <c r="G48" s="72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</row>
    <row r="49" spans="1:207" s="20" customFormat="1" x14ac:dyDescent="0.15">
      <c r="C49" s="20" t="s">
        <v>275</v>
      </c>
      <c r="D49" s="146">
        <v>61000000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</row>
    <row r="50" spans="1:207" s="20" customFormat="1" x14ac:dyDescent="0.15">
      <c r="C50" s="1" t="s">
        <v>56</v>
      </c>
      <c r="D50" s="136" t="s">
        <v>57</v>
      </c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</row>
    <row r="51" spans="1:207" s="20" customFormat="1" x14ac:dyDescent="0.15">
      <c r="C51" s="59"/>
      <c r="D51" s="139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</row>
    <row r="52" spans="1:207" s="20" customFormat="1" x14ac:dyDescent="0.15">
      <c r="B52" s="20" t="s">
        <v>152</v>
      </c>
      <c r="C52" s="20" t="s">
        <v>276</v>
      </c>
      <c r="F52" s="135">
        <f>D45</f>
        <v>43466</v>
      </c>
      <c r="G52" s="135">
        <f>EDATE(F52,1)</f>
        <v>43497</v>
      </c>
      <c r="H52" s="135">
        <f t="shared" ref="H52:BS52" si="173">EDATE(G52,1)</f>
        <v>43525</v>
      </c>
      <c r="I52" s="135">
        <f t="shared" si="173"/>
        <v>43556</v>
      </c>
      <c r="J52" s="135">
        <f t="shared" si="173"/>
        <v>43586</v>
      </c>
      <c r="K52" s="135">
        <f t="shared" si="173"/>
        <v>43617</v>
      </c>
      <c r="L52" s="135">
        <f t="shared" si="173"/>
        <v>43647</v>
      </c>
      <c r="M52" s="135">
        <f t="shared" si="173"/>
        <v>43678</v>
      </c>
      <c r="N52" s="135">
        <f t="shared" si="173"/>
        <v>43709</v>
      </c>
      <c r="O52" s="135">
        <f t="shared" si="173"/>
        <v>43739</v>
      </c>
      <c r="P52" s="135">
        <f t="shared" si="173"/>
        <v>43770</v>
      </c>
      <c r="Q52" s="135">
        <f t="shared" si="173"/>
        <v>43800</v>
      </c>
      <c r="R52" s="135">
        <f t="shared" si="173"/>
        <v>43831</v>
      </c>
      <c r="S52" s="135">
        <f t="shared" si="173"/>
        <v>43862</v>
      </c>
      <c r="T52" s="135">
        <f t="shared" si="173"/>
        <v>43891</v>
      </c>
      <c r="U52" s="135">
        <f t="shared" si="173"/>
        <v>43922</v>
      </c>
      <c r="V52" s="135">
        <f t="shared" si="173"/>
        <v>43952</v>
      </c>
      <c r="W52" s="135">
        <f t="shared" si="173"/>
        <v>43983</v>
      </c>
      <c r="X52" s="135">
        <f t="shared" si="173"/>
        <v>44013</v>
      </c>
      <c r="Y52" s="135">
        <f t="shared" si="173"/>
        <v>44044</v>
      </c>
      <c r="Z52" s="135">
        <f t="shared" si="173"/>
        <v>44075</v>
      </c>
      <c r="AA52" s="135">
        <f t="shared" si="173"/>
        <v>44105</v>
      </c>
      <c r="AB52" s="135">
        <f t="shared" si="173"/>
        <v>44136</v>
      </c>
      <c r="AC52" s="135">
        <f t="shared" si="173"/>
        <v>44166</v>
      </c>
      <c r="AD52" s="135">
        <f t="shared" si="173"/>
        <v>44197</v>
      </c>
      <c r="AE52" s="135">
        <f t="shared" si="173"/>
        <v>44228</v>
      </c>
      <c r="AF52" s="135">
        <f t="shared" si="173"/>
        <v>44256</v>
      </c>
      <c r="AG52" s="135">
        <f t="shared" si="173"/>
        <v>44287</v>
      </c>
      <c r="AH52" s="135">
        <f t="shared" si="173"/>
        <v>44317</v>
      </c>
      <c r="AI52" s="135">
        <f t="shared" si="173"/>
        <v>44348</v>
      </c>
      <c r="AJ52" s="135">
        <f t="shared" si="173"/>
        <v>44378</v>
      </c>
      <c r="AK52" s="135">
        <f t="shared" si="173"/>
        <v>44409</v>
      </c>
      <c r="AL52" s="135">
        <f t="shared" si="173"/>
        <v>44440</v>
      </c>
      <c r="AM52" s="135">
        <f t="shared" si="173"/>
        <v>44470</v>
      </c>
      <c r="AN52" s="135">
        <f t="shared" si="173"/>
        <v>44501</v>
      </c>
      <c r="AO52" s="135">
        <f t="shared" si="173"/>
        <v>44531</v>
      </c>
      <c r="AP52" s="135">
        <f t="shared" si="173"/>
        <v>44562</v>
      </c>
      <c r="AQ52" s="135">
        <f t="shared" si="173"/>
        <v>44593</v>
      </c>
      <c r="AR52" s="135">
        <f t="shared" si="173"/>
        <v>44621</v>
      </c>
      <c r="AS52" s="135">
        <f t="shared" si="173"/>
        <v>44652</v>
      </c>
      <c r="AT52" s="135">
        <f t="shared" si="173"/>
        <v>44682</v>
      </c>
      <c r="AU52" s="135">
        <f t="shared" si="173"/>
        <v>44713</v>
      </c>
      <c r="AV52" s="135">
        <f t="shared" si="173"/>
        <v>44743</v>
      </c>
      <c r="AW52" s="135">
        <f t="shared" si="173"/>
        <v>44774</v>
      </c>
      <c r="AX52" s="135">
        <f t="shared" si="173"/>
        <v>44805</v>
      </c>
      <c r="AY52" s="135">
        <f t="shared" si="173"/>
        <v>44835</v>
      </c>
      <c r="AZ52" s="135">
        <f t="shared" si="173"/>
        <v>44866</v>
      </c>
      <c r="BA52" s="135">
        <f t="shared" si="173"/>
        <v>44896</v>
      </c>
      <c r="BB52" s="135">
        <f t="shared" si="173"/>
        <v>44927</v>
      </c>
      <c r="BC52" s="135">
        <f t="shared" si="173"/>
        <v>44958</v>
      </c>
      <c r="BD52" s="135">
        <f t="shared" si="173"/>
        <v>44986</v>
      </c>
      <c r="BE52" s="135">
        <f t="shared" si="173"/>
        <v>45017</v>
      </c>
      <c r="BF52" s="135">
        <f t="shared" si="173"/>
        <v>45047</v>
      </c>
      <c r="BG52" s="135">
        <f t="shared" si="173"/>
        <v>45078</v>
      </c>
      <c r="BH52" s="135">
        <f t="shared" si="173"/>
        <v>45108</v>
      </c>
      <c r="BI52" s="135">
        <f t="shared" si="173"/>
        <v>45139</v>
      </c>
      <c r="BJ52" s="135">
        <f t="shared" si="173"/>
        <v>45170</v>
      </c>
      <c r="BK52" s="135">
        <f t="shared" si="173"/>
        <v>45200</v>
      </c>
      <c r="BL52" s="135">
        <f t="shared" si="173"/>
        <v>45231</v>
      </c>
      <c r="BM52" s="135">
        <f t="shared" si="173"/>
        <v>45261</v>
      </c>
      <c r="BN52" s="135">
        <f t="shared" si="173"/>
        <v>45292</v>
      </c>
      <c r="BO52" s="135">
        <f t="shared" si="173"/>
        <v>45323</v>
      </c>
      <c r="BP52" s="135">
        <f t="shared" si="173"/>
        <v>45352</v>
      </c>
      <c r="BQ52" s="135">
        <f t="shared" si="173"/>
        <v>45383</v>
      </c>
      <c r="BR52" s="135">
        <f t="shared" si="173"/>
        <v>45413</v>
      </c>
      <c r="BS52" s="135">
        <f t="shared" si="173"/>
        <v>45444</v>
      </c>
      <c r="BT52" s="135">
        <f t="shared" ref="BT52:DZ52" si="174">EDATE(BS52,1)</f>
        <v>45474</v>
      </c>
      <c r="BU52" s="135">
        <f t="shared" si="174"/>
        <v>45505</v>
      </c>
      <c r="BV52" s="135">
        <f t="shared" si="174"/>
        <v>45536</v>
      </c>
      <c r="BW52" s="135">
        <f t="shared" si="174"/>
        <v>45566</v>
      </c>
      <c r="BX52" s="135">
        <f t="shared" si="174"/>
        <v>45597</v>
      </c>
      <c r="BY52" s="135">
        <f t="shared" si="174"/>
        <v>45627</v>
      </c>
      <c r="BZ52" s="135">
        <f t="shared" si="174"/>
        <v>45658</v>
      </c>
      <c r="CA52" s="135">
        <f t="shared" si="174"/>
        <v>45689</v>
      </c>
      <c r="CB52" s="135">
        <f t="shared" si="174"/>
        <v>45717</v>
      </c>
      <c r="CC52" s="135">
        <f t="shared" si="174"/>
        <v>45748</v>
      </c>
      <c r="CD52" s="135">
        <f t="shared" si="174"/>
        <v>45778</v>
      </c>
      <c r="CE52" s="135">
        <f t="shared" si="174"/>
        <v>45809</v>
      </c>
      <c r="CF52" s="135">
        <f t="shared" si="174"/>
        <v>45839</v>
      </c>
      <c r="CG52" s="135">
        <f t="shared" si="174"/>
        <v>45870</v>
      </c>
      <c r="CH52" s="135">
        <f t="shared" si="174"/>
        <v>45901</v>
      </c>
      <c r="CI52" s="135">
        <f t="shared" si="174"/>
        <v>45931</v>
      </c>
      <c r="CJ52" s="135">
        <f t="shared" si="174"/>
        <v>45962</v>
      </c>
      <c r="CK52" s="135">
        <f t="shared" si="174"/>
        <v>45992</v>
      </c>
      <c r="CL52" s="135">
        <f t="shared" si="174"/>
        <v>46023</v>
      </c>
      <c r="CM52" s="135">
        <f t="shared" si="174"/>
        <v>46054</v>
      </c>
      <c r="CN52" s="135">
        <f t="shared" si="174"/>
        <v>46082</v>
      </c>
      <c r="CO52" s="135">
        <f t="shared" si="174"/>
        <v>46113</v>
      </c>
      <c r="CP52" s="135">
        <f t="shared" si="174"/>
        <v>46143</v>
      </c>
      <c r="CQ52" s="135">
        <f t="shared" si="174"/>
        <v>46174</v>
      </c>
      <c r="CR52" s="135">
        <f t="shared" si="174"/>
        <v>46204</v>
      </c>
      <c r="CS52" s="135">
        <f t="shared" si="174"/>
        <v>46235</v>
      </c>
      <c r="CT52" s="135">
        <f t="shared" si="174"/>
        <v>46266</v>
      </c>
      <c r="CU52" s="135">
        <f t="shared" si="174"/>
        <v>46296</v>
      </c>
      <c r="CV52" s="135">
        <f t="shared" si="174"/>
        <v>46327</v>
      </c>
      <c r="CW52" s="135">
        <f t="shared" si="174"/>
        <v>46357</v>
      </c>
      <c r="CX52" s="135">
        <f t="shared" si="174"/>
        <v>46388</v>
      </c>
      <c r="CY52" s="135">
        <f t="shared" si="174"/>
        <v>46419</v>
      </c>
      <c r="CZ52" s="135">
        <f t="shared" si="174"/>
        <v>46447</v>
      </c>
      <c r="DA52" s="135">
        <f t="shared" si="174"/>
        <v>46478</v>
      </c>
      <c r="DB52" s="135">
        <f t="shared" si="174"/>
        <v>46508</v>
      </c>
      <c r="DC52" s="135">
        <f t="shared" si="174"/>
        <v>46539</v>
      </c>
      <c r="DD52" s="135">
        <f t="shared" si="174"/>
        <v>46569</v>
      </c>
      <c r="DE52" s="135">
        <f t="shared" si="174"/>
        <v>46600</v>
      </c>
      <c r="DF52" s="135">
        <f t="shared" si="174"/>
        <v>46631</v>
      </c>
      <c r="DG52" s="135">
        <f t="shared" si="174"/>
        <v>46661</v>
      </c>
      <c r="DH52" s="135">
        <f t="shared" si="174"/>
        <v>46692</v>
      </c>
      <c r="DI52" s="135">
        <f t="shared" si="174"/>
        <v>46722</v>
      </c>
      <c r="DJ52" s="135">
        <f t="shared" si="174"/>
        <v>46753</v>
      </c>
      <c r="DK52" s="135">
        <f t="shared" si="174"/>
        <v>46784</v>
      </c>
      <c r="DL52" s="135">
        <f t="shared" si="174"/>
        <v>46813</v>
      </c>
      <c r="DM52" s="135">
        <f t="shared" si="174"/>
        <v>46844</v>
      </c>
      <c r="DN52" s="135">
        <f t="shared" si="174"/>
        <v>46874</v>
      </c>
      <c r="DO52" s="135">
        <f t="shared" si="174"/>
        <v>46905</v>
      </c>
      <c r="DP52" s="135">
        <f t="shared" si="174"/>
        <v>46935</v>
      </c>
      <c r="DQ52" s="135">
        <f t="shared" si="174"/>
        <v>46966</v>
      </c>
      <c r="DR52" s="135">
        <f t="shared" si="174"/>
        <v>46997</v>
      </c>
      <c r="DS52" s="135">
        <f t="shared" si="174"/>
        <v>47027</v>
      </c>
      <c r="DT52" s="135">
        <f t="shared" si="174"/>
        <v>47058</v>
      </c>
      <c r="DU52" s="135">
        <f t="shared" si="174"/>
        <v>47088</v>
      </c>
      <c r="DV52" s="135">
        <f t="shared" si="174"/>
        <v>47119</v>
      </c>
      <c r="DW52" s="135">
        <f t="shared" si="174"/>
        <v>47150</v>
      </c>
      <c r="DX52" s="135">
        <f t="shared" si="174"/>
        <v>47178</v>
      </c>
      <c r="DY52" s="135">
        <f t="shared" si="174"/>
        <v>47209</v>
      </c>
      <c r="DZ52" s="135">
        <f t="shared" si="174"/>
        <v>47239</v>
      </c>
    </row>
    <row r="53" spans="1:207" s="20" customFormat="1" x14ac:dyDescent="0.15">
      <c r="C53" s="20" t="s">
        <v>62</v>
      </c>
      <c r="F53" s="63">
        <f t="shared" ref="F53:AK53" si="175">IF(F52&lt;$D45,0,MIN($D49/$D47,E55))</f>
        <v>1794117.6470588236</v>
      </c>
      <c r="G53" s="63">
        <f t="shared" si="175"/>
        <v>0</v>
      </c>
      <c r="H53" s="63">
        <f t="shared" si="175"/>
        <v>0</v>
      </c>
      <c r="I53" s="63">
        <f t="shared" si="175"/>
        <v>0</v>
      </c>
      <c r="J53" s="63">
        <f t="shared" si="175"/>
        <v>0</v>
      </c>
      <c r="K53" s="63">
        <f t="shared" si="175"/>
        <v>0</v>
      </c>
      <c r="L53" s="63">
        <f t="shared" si="175"/>
        <v>0</v>
      </c>
      <c r="M53" s="63">
        <f t="shared" si="175"/>
        <v>0</v>
      </c>
      <c r="N53" s="63">
        <f t="shared" si="175"/>
        <v>0</v>
      </c>
      <c r="O53" s="63">
        <f t="shared" si="175"/>
        <v>0</v>
      </c>
      <c r="P53" s="63">
        <f t="shared" si="175"/>
        <v>0</v>
      </c>
      <c r="Q53" s="63">
        <f t="shared" si="175"/>
        <v>0</v>
      </c>
      <c r="R53" s="63">
        <f t="shared" si="175"/>
        <v>0</v>
      </c>
      <c r="S53" s="63">
        <f t="shared" si="175"/>
        <v>0</v>
      </c>
      <c r="T53" s="63">
        <f t="shared" si="175"/>
        <v>0</v>
      </c>
      <c r="U53" s="63">
        <f t="shared" si="175"/>
        <v>0</v>
      </c>
      <c r="V53" s="63">
        <f t="shared" si="175"/>
        <v>0</v>
      </c>
      <c r="W53" s="63">
        <f t="shared" si="175"/>
        <v>0</v>
      </c>
      <c r="X53" s="63">
        <f t="shared" si="175"/>
        <v>0</v>
      </c>
      <c r="Y53" s="63">
        <f t="shared" si="175"/>
        <v>0</v>
      </c>
      <c r="Z53" s="63">
        <f t="shared" si="175"/>
        <v>0</v>
      </c>
      <c r="AA53" s="63">
        <f t="shared" si="175"/>
        <v>0</v>
      </c>
      <c r="AB53" s="63">
        <f t="shared" si="175"/>
        <v>0</v>
      </c>
      <c r="AC53" s="63">
        <f t="shared" si="175"/>
        <v>0</v>
      </c>
      <c r="AD53" s="63">
        <f t="shared" si="175"/>
        <v>0</v>
      </c>
      <c r="AE53" s="63">
        <f t="shared" si="175"/>
        <v>0</v>
      </c>
      <c r="AF53" s="63">
        <f t="shared" si="175"/>
        <v>0</v>
      </c>
      <c r="AG53" s="63">
        <f t="shared" si="175"/>
        <v>0</v>
      </c>
      <c r="AH53" s="63">
        <f t="shared" si="175"/>
        <v>0</v>
      </c>
      <c r="AI53" s="63">
        <f t="shared" si="175"/>
        <v>0</v>
      </c>
      <c r="AJ53" s="63">
        <f t="shared" si="175"/>
        <v>0</v>
      </c>
      <c r="AK53" s="63">
        <f t="shared" si="175"/>
        <v>0</v>
      </c>
      <c r="AL53" s="63">
        <f t="shared" ref="AL53:BQ53" si="176">IF(AL52&lt;$D45,0,MIN($D49/$D47,AK55))</f>
        <v>0</v>
      </c>
      <c r="AM53" s="63">
        <f t="shared" si="176"/>
        <v>0</v>
      </c>
      <c r="AN53" s="63">
        <f t="shared" si="176"/>
        <v>0</v>
      </c>
      <c r="AO53" s="63">
        <f t="shared" si="176"/>
        <v>0</v>
      </c>
      <c r="AP53" s="63">
        <f t="shared" si="176"/>
        <v>0</v>
      </c>
      <c r="AQ53" s="63">
        <f t="shared" si="176"/>
        <v>0</v>
      </c>
      <c r="AR53" s="63">
        <f t="shared" si="176"/>
        <v>0</v>
      </c>
      <c r="AS53" s="63">
        <f t="shared" si="176"/>
        <v>0</v>
      </c>
      <c r="AT53" s="63">
        <f t="shared" si="176"/>
        <v>0</v>
      </c>
      <c r="AU53" s="63">
        <f t="shared" si="176"/>
        <v>0</v>
      </c>
      <c r="AV53" s="63">
        <f t="shared" si="176"/>
        <v>0</v>
      </c>
      <c r="AW53" s="63">
        <f t="shared" si="176"/>
        <v>0</v>
      </c>
      <c r="AX53" s="63">
        <f t="shared" si="176"/>
        <v>0</v>
      </c>
      <c r="AY53" s="63">
        <f t="shared" si="176"/>
        <v>0</v>
      </c>
      <c r="AZ53" s="63">
        <f t="shared" si="176"/>
        <v>0</v>
      </c>
      <c r="BA53" s="63">
        <f t="shared" si="176"/>
        <v>0</v>
      </c>
      <c r="BB53" s="63">
        <f t="shared" si="176"/>
        <v>0</v>
      </c>
      <c r="BC53" s="63">
        <f t="shared" si="176"/>
        <v>0</v>
      </c>
      <c r="BD53" s="63">
        <f t="shared" si="176"/>
        <v>0</v>
      </c>
      <c r="BE53" s="63">
        <f t="shared" si="176"/>
        <v>0</v>
      </c>
      <c r="BF53" s="63">
        <f t="shared" si="176"/>
        <v>0</v>
      </c>
      <c r="BG53" s="63">
        <f t="shared" si="176"/>
        <v>0</v>
      </c>
      <c r="BH53" s="63">
        <f t="shared" si="176"/>
        <v>0</v>
      </c>
      <c r="BI53" s="63">
        <f t="shared" si="176"/>
        <v>0</v>
      </c>
      <c r="BJ53" s="63">
        <f t="shared" si="176"/>
        <v>0</v>
      </c>
      <c r="BK53" s="63">
        <f t="shared" si="176"/>
        <v>0</v>
      </c>
      <c r="BL53" s="63">
        <f t="shared" si="176"/>
        <v>0</v>
      </c>
      <c r="BM53" s="63">
        <f t="shared" si="176"/>
        <v>0</v>
      </c>
      <c r="BN53" s="63">
        <f t="shared" si="176"/>
        <v>0</v>
      </c>
      <c r="BO53" s="63">
        <f t="shared" si="176"/>
        <v>0</v>
      </c>
      <c r="BP53" s="63">
        <f t="shared" si="176"/>
        <v>0</v>
      </c>
      <c r="BQ53" s="63">
        <f t="shared" si="176"/>
        <v>0</v>
      </c>
      <c r="BR53" s="63">
        <f t="shared" ref="BR53:CW53" si="177">IF(BR52&lt;$D45,0,MIN($D49/$D47,BQ55))</f>
        <v>0</v>
      </c>
      <c r="BS53" s="63">
        <f t="shared" si="177"/>
        <v>0</v>
      </c>
      <c r="BT53" s="63">
        <f t="shared" si="177"/>
        <v>0</v>
      </c>
      <c r="BU53" s="63">
        <f t="shared" si="177"/>
        <v>0</v>
      </c>
      <c r="BV53" s="63">
        <f t="shared" si="177"/>
        <v>0</v>
      </c>
      <c r="BW53" s="63">
        <f t="shared" si="177"/>
        <v>0</v>
      </c>
      <c r="BX53" s="63">
        <f t="shared" si="177"/>
        <v>0</v>
      </c>
      <c r="BY53" s="63">
        <f t="shared" si="177"/>
        <v>0</v>
      </c>
      <c r="BZ53" s="63">
        <f t="shared" si="177"/>
        <v>0</v>
      </c>
      <c r="CA53" s="63">
        <f t="shared" si="177"/>
        <v>0</v>
      </c>
      <c r="CB53" s="63">
        <f t="shared" si="177"/>
        <v>0</v>
      </c>
      <c r="CC53" s="63">
        <f t="shared" si="177"/>
        <v>0</v>
      </c>
      <c r="CD53" s="63">
        <f t="shared" si="177"/>
        <v>0</v>
      </c>
      <c r="CE53" s="63">
        <f t="shared" si="177"/>
        <v>0</v>
      </c>
      <c r="CF53" s="63">
        <f t="shared" si="177"/>
        <v>0</v>
      </c>
      <c r="CG53" s="63">
        <f t="shared" si="177"/>
        <v>0</v>
      </c>
      <c r="CH53" s="63">
        <f t="shared" si="177"/>
        <v>0</v>
      </c>
      <c r="CI53" s="63">
        <f t="shared" si="177"/>
        <v>0</v>
      </c>
      <c r="CJ53" s="63">
        <f t="shared" si="177"/>
        <v>0</v>
      </c>
      <c r="CK53" s="63">
        <f t="shared" si="177"/>
        <v>0</v>
      </c>
      <c r="CL53" s="63">
        <f t="shared" si="177"/>
        <v>0</v>
      </c>
      <c r="CM53" s="63">
        <f t="shared" si="177"/>
        <v>0</v>
      </c>
      <c r="CN53" s="63">
        <f t="shared" si="177"/>
        <v>0</v>
      </c>
      <c r="CO53" s="63">
        <f t="shared" si="177"/>
        <v>0</v>
      </c>
      <c r="CP53" s="63">
        <f t="shared" si="177"/>
        <v>0</v>
      </c>
      <c r="CQ53" s="63">
        <f t="shared" si="177"/>
        <v>0</v>
      </c>
      <c r="CR53" s="63">
        <f t="shared" si="177"/>
        <v>0</v>
      </c>
      <c r="CS53" s="63">
        <f t="shared" si="177"/>
        <v>0</v>
      </c>
      <c r="CT53" s="63">
        <f t="shared" si="177"/>
        <v>0</v>
      </c>
      <c r="CU53" s="63">
        <f t="shared" si="177"/>
        <v>0</v>
      </c>
      <c r="CV53" s="63">
        <f t="shared" si="177"/>
        <v>0</v>
      </c>
      <c r="CW53" s="63">
        <f t="shared" si="177"/>
        <v>0</v>
      </c>
      <c r="CX53" s="63">
        <f t="shared" ref="CX53:DZ53" si="178">IF(CX52&lt;$D45,0,MIN($D49/$D47,CW55))</f>
        <v>0</v>
      </c>
      <c r="CY53" s="63">
        <f t="shared" si="178"/>
        <v>0</v>
      </c>
      <c r="CZ53" s="63">
        <f t="shared" si="178"/>
        <v>0</v>
      </c>
      <c r="DA53" s="63">
        <f t="shared" si="178"/>
        <v>0</v>
      </c>
      <c r="DB53" s="63">
        <f t="shared" si="178"/>
        <v>0</v>
      </c>
      <c r="DC53" s="63">
        <f t="shared" si="178"/>
        <v>0</v>
      </c>
      <c r="DD53" s="63">
        <f t="shared" si="178"/>
        <v>0</v>
      </c>
      <c r="DE53" s="63">
        <f t="shared" si="178"/>
        <v>0</v>
      </c>
      <c r="DF53" s="63">
        <f t="shared" si="178"/>
        <v>0</v>
      </c>
      <c r="DG53" s="63">
        <f t="shared" si="178"/>
        <v>0</v>
      </c>
      <c r="DH53" s="63">
        <f t="shared" si="178"/>
        <v>0</v>
      </c>
      <c r="DI53" s="63">
        <f t="shared" si="178"/>
        <v>0</v>
      </c>
      <c r="DJ53" s="63">
        <f t="shared" si="178"/>
        <v>0</v>
      </c>
      <c r="DK53" s="63">
        <f t="shared" si="178"/>
        <v>0</v>
      </c>
      <c r="DL53" s="63">
        <f t="shared" si="178"/>
        <v>0</v>
      </c>
      <c r="DM53" s="63">
        <f t="shared" si="178"/>
        <v>0</v>
      </c>
      <c r="DN53" s="63">
        <f t="shared" si="178"/>
        <v>0</v>
      </c>
      <c r="DO53" s="63">
        <f t="shared" si="178"/>
        <v>0</v>
      </c>
      <c r="DP53" s="63">
        <f t="shared" si="178"/>
        <v>0</v>
      </c>
      <c r="DQ53" s="63">
        <f t="shared" si="178"/>
        <v>0</v>
      </c>
      <c r="DR53" s="63">
        <f t="shared" si="178"/>
        <v>0</v>
      </c>
      <c r="DS53" s="63">
        <f t="shared" si="178"/>
        <v>0</v>
      </c>
      <c r="DT53" s="63">
        <f t="shared" si="178"/>
        <v>0</v>
      </c>
      <c r="DU53" s="63">
        <f t="shared" si="178"/>
        <v>0</v>
      </c>
      <c r="DV53" s="63">
        <f t="shared" si="178"/>
        <v>0</v>
      </c>
      <c r="DW53" s="63">
        <f t="shared" si="178"/>
        <v>0</v>
      </c>
      <c r="DX53" s="63">
        <f t="shared" si="178"/>
        <v>0</v>
      </c>
      <c r="DY53" s="63">
        <f t="shared" si="178"/>
        <v>0</v>
      </c>
      <c r="DZ53" s="63">
        <f t="shared" si="178"/>
        <v>0</v>
      </c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</row>
    <row r="54" spans="1:207" s="20" customFormat="1" x14ac:dyDescent="0.15">
      <c r="C54" s="20" t="s">
        <v>63</v>
      </c>
      <c r="F54" s="63">
        <f t="shared" ref="F54:AK54" si="179">IF(OR(F52&lt;$D45,F52&gt;$D46),0,MIN(MAX($D48,$D49)/$D47-F53,E56))</f>
        <v>0</v>
      </c>
      <c r="G54" s="63">
        <f t="shared" si="179"/>
        <v>1794117.6470588236</v>
      </c>
      <c r="H54" s="63">
        <f t="shared" si="179"/>
        <v>1794117.6470588236</v>
      </c>
      <c r="I54" s="63">
        <f t="shared" si="179"/>
        <v>1794117.6470588236</v>
      </c>
      <c r="J54" s="63">
        <f t="shared" si="179"/>
        <v>1794117.6470588236</v>
      </c>
      <c r="K54" s="63">
        <f t="shared" si="179"/>
        <v>1794117.6470588236</v>
      </c>
      <c r="L54" s="63">
        <f t="shared" si="179"/>
        <v>1794117.6470588236</v>
      </c>
      <c r="M54" s="63">
        <f t="shared" si="179"/>
        <v>1794117.6470588236</v>
      </c>
      <c r="N54" s="63">
        <f t="shared" si="179"/>
        <v>1794117.6470588236</v>
      </c>
      <c r="O54" s="63">
        <f t="shared" si="179"/>
        <v>1794117.6470588236</v>
      </c>
      <c r="P54" s="63">
        <f t="shared" si="179"/>
        <v>1794117.6470588236</v>
      </c>
      <c r="Q54" s="63">
        <f t="shared" si="179"/>
        <v>1794117.6470588236</v>
      </c>
      <c r="R54" s="63">
        <f t="shared" si="179"/>
        <v>1794117.6470588236</v>
      </c>
      <c r="S54" s="63">
        <f t="shared" si="179"/>
        <v>1794117.6470588236</v>
      </c>
      <c r="T54" s="63">
        <f t="shared" si="179"/>
        <v>1794117.6470588236</v>
      </c>
      <c r="U54" s="63">
        <f t="shared" si="179"/>
        <v>1794117.6470588236</v>
      </c>
      <c r="V54" s="63">
        <f t="shared" si="179"/>
        <v>1794117.6470588236</v>
      </c>
      <c r="W54" s="63">
        <f t="shared" si="179"/>
        <v>1794117.6470588236</v>
      </c>
      <c r="X54" s="63">
        <f t="shared" si="179"/>
        <v>1794117.6470588236</v>
      </c>
      <c r="Y54" s="63">
        <f t="shared" si="179"/>
        <v>1794117.6470588236</v>
      </c>
      <c r="Z54" s="63">
        <f t="shared" si="179"/>
        <v>1794117.6470588236</v>
      </c>
      <c r="AA54" s="63">
        <f t="shared" si="179"/>
        <v>1794117.6470588236</v>
      </c>
      <c r="AB54" s="63">
        <f t="shared" si="179"/>
        <v>1794117.6470588236</v>
      </c>
      <c r="AC54" s="63">
        <f t="shared" si="179"/>
        <v>1794117.6470588236</v>
      </c>
      <c r="AD54" s="63">
        <f t="shared" si="179"/>
        <v>1794117.6470588236</v>
      </c>
      <c r="AE54" s="63">
        <f t="shared" si="179"/>
        <v>1794117.6470588236</v>
      </c>
      <c r="AF54" s="63">
        <f t="shared" si="179"/>
        <v>1794117.6470588236</v>
      </c>
      <c r="AG54" s="63">
        <f t="shared" si="179"/>
        <v>1794117.6470588236</v>
      </c>
      <c r="AH54" s="63">
        <f t="shared" si="179"/>
        <v>1794117.6470588236</v>
      </c>
      <c r="AI54" s="63">
        <f t="shared" si="179"/>
        <v>1794117.6470588236</v>
      </c>
      <c r="AJ54" s="63">
        <f t="shared" si="179"/>
        <v>1794117.6470588236</v>
      </c>
      <c r="AK54" s="63">
        <f t="shared" si="179"/>
        <v>1794117.6470588236</v>
      </c>
      <c r="AL54" s="63">
        <f t="shared" ref="AL54:BQ54" si="180">IF(OR(AL52&lt;$D45,AL52&gt;$D46),0,MIN(MAX($D48,$D49)/$D47-AL53,AK56))</f>
        <v>1794117.6470588236</v>
      </c>
      <c r="AM54" s="63">
        <f t="shared" si="180"/>
        <v>1794117.6470588236</v>
      </c>
      <c r="AN54" s="63">
        <f t="shared" si="180"/>
        <v>0</v>
      </c>
      <c r="AO54" s="63">
        <f t="shared" si="180"/>
        <v>0</v>
      </c>
      <c r="AP54" s="63">
        <f t="shared" si="180"/>
        <v>0</v>
      </c>
      <c r="AQ54" s="63">
        <f t="shared" si="180"/>
        <v>0</v>
      </c>
      <c r="AR54" s="63">
        <f t="shared" si="180"/>
        <v>0</v>
      </c>
      <c r="AS54" s="63">
        <f t="shared" si="180"/>
        <v>0</v>
      </c>
      <c r="AT54" s="63">
        <f t="shared" si="180"/>
        <v>0</v>
      </c>
      <c r="AU54" s="63">
        <f t="shared" si="180"/>
        <v>0</v>
      </c>
      <c r="AV54" s="63">
        <f t="shared" si="180"/>
        <v>0</v>
      </c>
      <c r="AW54" s="63">
        <f t="shared" si="180"/>
        <v>0</v>
      </c>
      <c r="AX54" s="63">
        <f t="shared" si="180"/>
        <v>0</v>
      </c>
      <c r="AY54" s="63">
        <f t="shared" si="180"/>
        <v>0</v>
      </c>
      <c r="AZ54" s="63">
        <f t="shared" si="180"/>
        <v>0</v>
      </c>
      <c r="BA54" s="63">
        <f t="shared" si="180"/>
        <v>0</v>
      </c>
      <c r="BB54" s="63">
        <f t="shared" si="180"/>
        <v>0</v>
      </c>
      <c r="BC54" s="63">
        <f t="shared" si="180"/>
        <v>0</v>
      </c>
      <c r="BD54" s="63">
        <f t="shared" si="180"/>
        <v>0</v>
      </c>
      <c r="BE54" s="63">
        <f t="shared" si="180"/>
        <v>0</v>
      </c>
      <c r="BF54" s="63">
        <f t="shared" si="180"/>
        <v>0</v>
      </c>
      <c r="BG54" s="63">
        <f t="shared" si="180"/>
        <v>0</v>
      </c>
      <c r="BH54" s="63">
        <f t="shared" si="180"/>
        <v>0</v>
      </c>
      <c r="BI54" s="63">
        <f t="shared" si="180"/>
        <v>0</v>
      </c>
      <c r="BJ54" s="63">
        <f t="shared" si="180"/>
        <v>0</v>
      </c>
      <c r="BK54" s="63">
        <f t="shared" si="180"/>
        <v>0</v>
      </c>
      <c r="BL54" s="63">
        <f t="shared" si="180"/>
        <v>0</v>
      </c>
      <c r="BM54" s="63">
        <f t="shared" si="180"/>
        <v>0</v>
      </c>
      <c r="BN54" s="63">
        <f t="shared" si="180"/>
        <v>0</v>
      </c>
      <c r="BO54" s="63">
        <f t="shared" si="180"/>
        <v>0</v>
      </c>
      <c r="BP54" s="63">
        <f t="shared" si="180"/>
        <v>0</v>
      </c>
      <c r="BQ54" s="63">
        <f t="shared" si="180"/>
        <v>0</v>
      </c>
      <c r="BR54" s="63">
        <f t="shared" ref="BR54:CW54" si="181">IF(OR(BR52&lt;$D45,BR52&gt;$D46),0,MIN(MAX($D48,$D49)/$D47-BR53,BQ56))</f>
        <v>0</v>
      </c>
      <c r="BS54" s="63">
        <f t="shared" si="181"/>
        <v>0</v>
      </c>
      <c r="BT54" s="63">
        <f t="shared" si="181"/>
        <v>0</v>
      </c>
      <c r="BU54" s="63">
        <f t="shared" si="181"/>
        <v>0</v>
      </c>
      <c r="BV54" s="63">
        <f t="shared" si="181"/>
        <v>0</v>
      </c>
      <c r="BW54" s="63">
        <f t="shared" si="181"/>
        <v>0</v>
      </c>
      <c r="BX54" s="63">
        <f t="shared" si="181"/>
        <v>0</v>
      </c>
      <c r="BY54" s="63">
        <f t="shared" si="181"/>
        <v>0</v>
      </c>
      <c r="BZ54" s="63">
        <f t="shared" si="181"/>
        <v>0</v>
      </c>
      <c r="CA54" s="63">
        <f t="shared" si="181"/>
        <v>0</v>
      </c>
      <c r="CB54" s="63">
        <f t="shared" si="181"/>
        <v>0</v>
      </c>
      <c r="CC54" s="63">
        <f t="shared" si="181"/>
        <v>0</v>
      </c>
      <c r="CD54" s="63">
        <f t="shared" si="181"/>
        <v>0</v>
      </c>
      <c r="CE54" s="63">
        <f t="shared" si="181"/>
        <v>0</v>
      </c>
      <c r="CF54" s="63">
        <f t="shared" si="181"/>
        <v>0</v>
      </c>
      <c r="CG54" s="63">
        <f t="shared" si="181"/>
        <v>0</v>
      </c>
      <c r="CH54" s="63">
        <f t="shared" si="181"/>
        <v>0</v>
      </c>
      <c r="CI54" s="63">
        <f t="shared" si="181"/>
        <v>0</v>
      </c>
      <c r="CJ54" s="63">
        <f t="shared" si="181"/>
        <v>0</v>
      </c>
      <c r="CK54" s="63">
        <f t="shared" si="181"/>
        <v>0</v>
      </c>
      <c r="CL54" s="63">
        <f t="shared" si="181"/>
        <v>0</v>
      </c>
      <c r="CM54" s="63">
        <f t="shared" si="181"/>
        <v>0</v>
      </c>
      <c r="CN54" s="63">
        <f t="shared" si="181"/>
        <v>0</v>
      </c>
      <c r="CO54" s="63">
        <f t="shared" si="181"/>
        <v>0</v>
      </c>
      <c r="CP54" s="63">
        <f t="shared" si="181"/>
        <v>0</v>
      </c>
      <c r="CQ54" s="63">
        <f t="shared" si="181"/>
        <v>0</v>
      </c>
      <c r="CR54" s="63">
        <f t="shared" si="181"/>
        <v>0</v>
      </c>
      <c r="CS54" s="63">
        <f t="shared" si="181"/>
        <v>0</v>
      </c>
      <c r="CT54" s="63">
        <f t="shared" si="181"/>
        <v>0</v>
      </c>
      <c r="CU54" s="63">
        <f t="shared" si="181"/>
        <v>0</v>
      </c>
      <c r="CV54" s="63">
        <f t="shared" si="181"/>
        <v>0</v>
      </c>
      <c r="CW54" s="63">
        <f t="shared" si="181"/>
        <v>0</v>
      </c>
      <c r="CX54" s="63">
        <f t="shared" ref="CX54:DZ54" si="182">IF(OR(CX52&lt;$D45,CX52&gt;$D46),0,MIN(MAX($D48,$D49)/$D47-CX53,CW56))</f>
        <v>0</v>
      </c>
      <c r="CY54" s="63">
        <f t="shared" si="182"/>
        <v>0</v>
      </c>
      <c r="CZ54" s="63">
        <f t="shared" si="182"/>
        <v>0</v>
      </c>
      <c r="DA54" s="63">
        <f t="shared" si="182"/>
        <v>0</v>
      </c>
      <c r="DB54" s="63">
        <f t="shared" si="182"/>
        <v>0</v>
      </c>
      <c r="DC54" s="63">
        <f t="shared" si="182"/>
        <v>0</v>
      </c>
      <c r="DD54" s="63">
        <f t="shared" si="182"/>
        <v>0</v>
      </c>
      <c r="DE54" s="63">
        <f t="shared" si="182"/>
        <v>0</v>
      </c>
      <c r="DF54" s="63">
        <f t="shared" si="182"/>
        <v>0</v>
      </c>
      <c r="DG54" s="63">
        <f t="shared" si="182"/>
        <v>0</v>
      </c>
      <c r="DH54" s="63">
        <f t="shared" si="182"/>
        <v>0</v>
      </c>
      <c r="DI54" s="63">
        <f t="shared" si="182"/>
        <v>0</v>
      </c>
      <c r="DJ54" s="63">
        <f t="shared" si="182"/>
        <v>0</v>
      </c>
      <c r="DK54" s="63">
        <f t="shared" si="182"/>
        <v>0</v>
      </c>
      <c r="DL54" s="63">
        <f t="shared" si="182"/>
        <v>0</v>
      </c>
      <c r="DM54" s="63">
        <f t="shared" si="182"/>
        <v>0</v>
      </c>
      <c r="DN54" s="63">
        <f t="shared" si="182"/>
        <v>0</v>
      </c>
      <c r="DO54" s="63">
        <f t="shared" si="182"/>
        <v>0</v>
      </c>
      <c r="DP54" s="63">
        <f t="shared" si="182"/>
        <v>0</v>
      </c>
      <c r="DQ54" s="63">
        <f t="shared" si="182"/>
        <v>0</v>
      </c>
      <c r="DR54" s="63">
        <f t="shared" si="182"/>
        <v>0</v>
      </c>
      <c r="DS54" s="63">
        <f t="shared" si="182"/>
        <v>0</v>
      </c>
      <c r="DT54" s="63">
        <f t="shared" si="182"/>
        <v>0</v>
      </c>
      <c r="DU54" s="63">
        <f t="shared" si="182"/>
        <v>0</v>
      </c>
      <c r="DV54" s="63">
        <f t="shared" si="182"/>
        <v>0</v>
      </c>
      <c r="DW54" s="63">
        <f t="shared" si="182"/>
        <v>0</v>
      </c>
      <c r="DX54" s="63">
        <f t="shared" si="182"/>
        <v>0</v>
      </c>
      <c r="DY54" s="63">
        <f t="shared" si="182"/>
        <v>0</v>
      </c>
      <c r="DZ54" s="63">
        <f t="shared" si="182"/>
        <v>0</v>
      </c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</row>
    <row r="55" spans="1:207" s="20" customFormat="1" x14ac:dyDescent="0.15">
      <c r="C55" s="20" t="s">
        <v>70</v>
      </c>
      <c r="F55" s="63">
        <f>MAX($D48-$D49-SUM($F$53:F53),0)</f>
        <v>0</v>
      </c>
      <c r="G55" s="63">
        <f>MAX($D48-$D49-SUM($F$53:G53),0)</f>
        <v>0</v>
      </c>
      <c r="H55" s="63">
        <f>MAX($D48-$D49-SUM($F$53:H53),0)</f>
        <v>0</v>
      </c>
      <c r="I55" s="63">
        <f>MAX($D48-$D49-SUM($F$53:I53),0)</f>
        <v>0</v>
      </c>
      <c r="J55" s="63">
        <f>MAX($D48-$D49-SUM($F$53:J53),0)</f>
        <v>0</v>
      </c>
      <c r="K55" s="63">
        <f>MAX($D48-$D49-SUM($F$53:K53),0)</f>
        <v>0</v>
      </c>
      <c r="L55" s="63">
        <f>MAX($D48-$D49-SUM($F$53:L53),0)</f>
        <v>0</v>
      </c>
      <c r="M55" s="63">
        <f>MAX($D48-$D49-SUM($F$53:M53),0)</f>
        <v>0</v>
      </c>
      <c r="N55" s="63">
        <f>MAX($D48-$D49-SUM($F$53:N53),0)</f>
        <v>0</v>
      </c>
      <c r="O55" s="63">
        <f>MAX($D48-$D49-SUM($F$53:O53),0)</f>
        <v>0</v>
      </c>
      <c r="P55" s="63">
        <f>MAX($D48-$D49-SUM($F$53:P53),0)</f>
        <v>0</v>
      </c>
      <c r="Q55" s="63">
        <f>MAX($D48-$D49-SUM($F$53:Q53),0)</f>
        <v>0</v>
      </c>
      <c r="R55" s="63">
        <f>MAX($D48-$D49-SUM($F$53:R53),0)</f>
        <v>0</v>
      </c>
      <c r="S55" s="63">
        <f>MAX($D48-$D49-SUM($F$53:S53),0)</f>
        <v>0</v>
      </c>
      <c r="T55" s="63">
        <f>MAX($D48-$D49-SUM($F$53:T53),0)</f>
        <v>0</v>
      </c>
      <c r="U55" s="63">
        <f>MAX($D48-$D49-SUM($F$53:U53),0)</f>
        <v>0</v>
      </c>
      <c r="V55" s="63">
        <f>MAX($D48-$D49-SUM($F$53:V53),0)</f>
        <v>0</v>
      </c>
      <c r="W55" s="63">
        <f>MAX($D48-$D49-SUM($F$53:W53),0)</f>
        <v>0</v>
      </c>
      <c r="X55" s="63">
        <f>MAX($D48-$D49-SUM($F$53:X53),0)</f>
        <v>0</v>
      </c>
      <c r="Y55" s="63">
        <f>MAX($D48-$D49-SUM($F$53:Y53),0)</f>
        <v>0</v>
      </c>
      <c r="Z55" s="63">
        <f>MAX($D48-$D49-SUM($F$53:Z53),0)</f>
        <v>0</v>
      </c>
      <c r="AA55" s="63">
        <f>MAX($D48-$D49-SUM($F$53:AA53),0)</f>
        <v>0</v>
      </c>
      <c r="AB55" s="63">
        <f>MAX($D48-$D49-SUM($F$53:AB53),0)</f>
        <v>0</v>
      </c>
      <c r="AC55" s="63">
        <f>MAX($D48-$D49-SUM($F$53:AC53),0)</f>
        <v>0</v>
      </c>
      <c r="AD55" s="63">
        <f>MAX($D48-$D49-SUM($F$53:AD53),0)</f>
        <v>0</v>
      </c>
      <c r="AE55" s="63">
        <f>MAX($D48-$D49-SUM($F$53:AE53),0)</f>
        <v>0</v>
      </c>
      <c r="AF55" s="63">
        <f>MAX($D48-$D49-SUM($F$53:AF53),0)</f>
        <v>0</v>
      </c>
      <c r="AG55" s="63">
        <f>MAX($D48-$D49-SUM($F$53:AG53),0)</f>
        <v>0</v>
      </c>
      <c r="AH55" s="63">
        <f>MAX($D48-$D49-SUM($F$53:AH53),0)</f>
        <v>0</v>
      </c>
      <c r="AI55" s="63">
        <f>MAX($D48-$D49-SUM($F$53:AI53),0)</f>
        <v>0</v>
      </c>
      <c r="AJ55" s="63">
        <f>MAX($D48-$D49-SUM($F$53:AJ53),0)</f>
        <v>0</v>
      </c>
      <c r="AK55" s="63">
        <f>MAX($D48-$D49-SUM($F$53:AK53),0)</f>
        <v>0</v>
      </c>
      <c r="AL55" s="63">
        <f>MAX($D48-$D49-SUM($F$53:AL53),0)</f>
        <v>0</v>
      </c>
      <c r="AM55" s="63">
        <f>MAX($D48-$D49-SUM($F$53:AM53),0)</f>
        <v>0</v>
      </c>
      <c r="AN55" s="63">
        <f>MAX($D48-$D49-SUM($F$53:AN53),0)</f>
        <v>0</v>
      </c>
      <c r="AO55" s="63">
        <f>MAX($D48-$D49-SUM($F$53:AO53),0)</f>
        <v>0</v>
      </c>
      <c r="AP55" s="63">
        <f>MAX($D48-$D49-SUM($F$53:AP53),0)</f>
        <v>0</v>
      </c>
      <c r="AQ55" s="63">
        <f>MAX($D48-$D49-SUM($F$53:AQ53),0)</f>
        <v>0</v>
      </c>
      <c r="AR55" s="63">
        <f>MAX($D48-$D49-SUM($F$53:AR53),0)</f>
        <v>0</v>
      </c>
      <c r="AS55" s="63">
        <f>MAX($D48-$D49-SUM($F$53:AS53),0)</f>
        <v>0</v>
      </c>
      <c r="AT55" s="63">
        <f>MAX($D48-$D49-SUM($F$53:AT53),0)</f>
        <v>0</v>
      </c>
      <c r="AU55" s="63">
        <f>MAX($D48-$D49-SUM($F$53:AU53),0)</f>
        <v>0</v>
      </c>
      <c r="AV55" s="63">
        <f>MAX($D48-$D49-SUM($F$53:AV53),0)</f>
        <v>0</v>
      </c>
      <c r="AW55" s="63">
        <f>MAX($D48-$D49-SUM($F$53:AW53),0)</f>
        <v>0</v>
      </c>
      <c r="AX55" s="63">
        <f>MAX($D48-$D49-SUM($F$53:AX53),0)</f>
        <v>0</v>
      </c>
      <c r="AY55" s="63">
        <f>MAX($D48-$D49-SUM($F$53:AY53),0)</f>
        <v>0</v>
      </c>
      <c r="AZ55" s="63">
        <f>MAX($D48-$D49-SUM($F$53:AZ53),0)</f>
        <v>0</v>
      </c>
      <c r="BA55" s="63">
        <f>MAX($D48-$D49-SUM($F$53:BA53),0)</f>
        <v>0</v>
      </c>
      <c r="BB55" s="63">
        <f>MAX($D48-$D49-SUM($F$53:BB53),0)</f>
        <v>0</v>
      </c>
      <c r="BC55" s="63">
        <f>MAX($D48-$D49-SUM($F$53:BC53),0)</f>
        <v>0</v>
      </c>
      <c r="BD55" s="63">
        <f>MAX($D48-$D49-SUM($F$53:BD53),0)</f>
        <v>0</v>
      </c>
      <c r="BE55" s="63">
        <f>MAX($D48-$D49-SUM($F$53:BE53),0)</f>
        <v>0</v>
      </c>
      <c r="BF55" s="63">
        <f>MAX($D48-$D49-SUM($F$53:BF53),0)</f>
        <v>0</v>
      </c>
      <c r="BG55" s="63">
        <f>MAX($D48-$D49-SUM($F$53:BG53),0)</f>
        <v>0</v>
      </c>
      <c r="BH55" s="63">
        <f>MAX($D48-$D49-SUM($F$53:BH53),0)</f>
        <v>0</v>
      </c>
      <c r="BI55" s="63">
        <f>MAX($D48-$D49-SUM($F$53:BI53),0)</f>
        <v>0</v>
      </c>
      <c r="BJ55" s="63">
        <f>MAX($D48-$D49-SUM($F$53:BJ53),0)</f>
        <v>0</v>
      </c>
      <c r="BK55" s="63">
        <f>MAX($D48-$D49-SUM($F$53:BK53),0)</f>
        <v>0</v>
      </c>
      <c r="BL55" s="63">
        <f>MAX($D48-$D49-SUM($F$53:BL53),0)</f>
        <v>0</v>
      </c>
      <c r="BM55" s="63">
        <f>MAX($D48-$D49-SUM($F$53:BM53),0)</f>
        <v>0</v>
      </c>
      <c r="BN55" s="63">
        <f>MAX($D48-$D49-SUM($F$53:BN53),0)</f>
        <v>0</v>
      </c>
      <c r="BO55" s="63">
        <f>MAX($D48-$D49-SUM($F$53:BO53),0)</f>
        <v>0</v>
      </c>
      <c r="BP55" s="63">
        <f>MAX($D48-$D49-SUM($F$53:BP53),0)</f>
        <v>0</v>
      </c>
      <c r="BQ55" s="63">
        <f>MAX($D48-$D49-SUM($F$53:BQ53),0)</f>
        <v>0</v>
      </c>
      <c r="BR55" s="63">
        <f>MAX($D48-$D49-SUM($F$53:BR53),0)</f>
        <v>0</v>
      </c>
      <c r="BS55" s="63">
        <f>MAX($D48-$D49-SUM($F$53:BS53),0)</f>
        <v>0</v>
      </c>
      <c r="BT55" s="63">
        <f>MAX($D48-$D49-SUM($F$53:BT53),0)</f>
        <v>0</v>
      </c>
      <c r="BU55" s="63">
        <f>MAX($D48-$D49-SUM($F$53:BU53),0)</f>
        <v>0</v>
      </c>
      <c r="BV55" s="63">
        <f>MAX($D48-$D49-SUM($F$53:BV53),0)</f>
        <v>0</v>
      </c>
      <c r="BW55" s="63">
        <f>MAX($D48-$D49-SUM($F$53:BW53),0)</f>
        <v>0</v>
      </c>
      <c r="BX55" s="63">
        <f>MAX($D48-$D49-SUM($F$53:BX53),0)</f>
        <v>0</v>
      </c>
      <c r="BY55" s="63">
        <f>MAX($D48-$D49-SUM($F$53:BY53),0)</f>
        <v>0</v>
      </c>
      <c r="BZ55" s="63">
        <f>MAX($D48-$D49-SUM($F$53:BZ53),0)</f>
        <v>0</v>
      </c>
      <c r="CA55" s="63">
        <f>MAX($D48-$D49-SUM($F$53:CA53),0)</f>
        <v>0</v>
      </c>
      <c r="CB55" s="63">
        <f>MAX($D48-$D49-SUM($F$53:CB53),0)</f>
        <v>0</v>
      </c>
      <c r="CC55" s="63">
        <f>MAX($D48-$D49-SUM($F$53:CC53),0)</f>
        <v>0</v>
      </c>
      <c r="CD55" s="63">
        <f>MAX($D48-$D49-SUM($F$53:CD53),0)</f>
        <v>0</v>
      </c>
      <c r="CE55" s="63">
        <f>MAX($D48-$D49-SUM($F$53:CE53),0)</f>
        <v>0</v>
      </c>
      <c r="CF55" s="63">
        <f>MAX($D48-$D49-SUM($F$53:CF53),0)</f>
        <v>0</v>
      </c>
      <c r="CG55" s="63">
        <f>MAX($D48-$D49-SUM($F$53:CG53),0)</f>
        <v>0</v>
      </c>
      <c r="CH55" s="63">
        <f>MAX($D48-$D49-SUM($F$53:CH53),0)</f>
        <v>0</v>
      </c>
      <c r="CI55" s="63">
        <f>MAX($D48-$D49-SUM($F$53:CI53),0)</f>
        <v>0</v>
      </c>
      <c r="CJ55" s="63">
        <f>MAX($D48-$D49-SUM($F$53:CJ53),0)</f>
        <v>0</v>
      </c>
      <c r="CK55" s="63">
        <f>MAX($D48-$D49-SUM($F$53:CK53),0)</f>
        <v>0</v>
      </c>
      <c r="CL55" s="63">
        <f>MAX($D48-$D49-SUM($F$53:CL53),0)</f>
        <v>0</v>
      </c>
      <c r="CM55" s="63">
        <f>MAX($D48-$D49-SUM($F$53:CM53),0)</f>
        <v>0</v>
      </c>
      <c r="CN55" s="63">
        <f>MAX($D48-$D49-SUM($F$53:CN53),0)</f>
        <v>0</v>
      </c>
      <c r="CO55" s="63">
        <f>MAX($D48-$D49-SUM($F$53:CO53),0)</f>
        <v>0</v>
      </c>
      <c r="CP55" s="63">
        <f>MAX($D48-$D49-SUM($F$53:CP53),0)</f>
        <v>0</v>
      </c>
      <c r="CQ55" s="63">
        <f>MAX($D48-$D49-SUM($F$53:CQ53),0)</f>
        <v>0</v>
      </c>
      <c r="CR55" s="63">
        <f>MAX($D48-$D49-SUM($F$53:CR53),0)</f>
        <v>0</v>
      </c>
      <c r="CS55" s="63">
        <f>MAX($D48-$D49-SUM($F$53:CS53),0)</f>
        <v>0</v>
      </c>
      <c r="CT55" s="63">
        <f>MAX($D48-$D49-SUM($F$53:CT53),0)</f>
        <v>0</v>
      </c>
      <c r="CU55" s="63">
        <f>MAX($D48-$D49-SUM($F$53:CU53),0)</f>
        <v>0</v>
      </c>
      <c r="CV55" s="63">
        <f>MAX($D48-$D49-SUM($F$53:CV53),0)</f>
        <v>0</v>
      </c>
      <c r="CW55" s="63">
        <f>MAX($D48-$D49-SUM($F$53:CW53),0)</f>
        <v>0</v>
      </c>
      <c r="CX55" s="63">
        <f>MAX($D48-$D49-SUM($F$53:CX53),0)</f>
        <v>0</v>
      </c>
      <c r="CY55" s="63">
        <f>MAX($D48-$D49-SUM($F$53:CY53),0)</f>
        <v>0</v>
      </c>
      <c r="CZ55" s="63">
        <f>MAX($D48-$D49-SUM($F$53:CZ53),0)</f>
        <v>0</v>
      </c>
      <c r="DA55" s="63">
        <f>MAX($D48-$D49-SUM($F$53:DA53),0)</f>
        <v>0</v>
      </c>
      <c r="DB55" s="63">
        <f>MAX($D48-$D49-SUM($F$53:DB53),0)</f>
        <v>0</v>
      </c>
      <c r="DC55" s="63">
        <f>MAX($D48-$D49-SUM($F$53:DC53),0)</f>
        <v>0</v>
      </c>
      <c r="DD55" s="63">
        <f>MAX($D48-$D49-SUM($F$53:DD53),0)</f>
        <v>0</v>
      </c>
      <c r="DE55" s="63">
        <f>MAX($D48-$D49-SUM($F$53:DE53),0)</f>
        <v>0</v>
      </c>
      <c r="DF55" s="63">
        <f>MAX($D48-$D49-SUM($F$53:DF53),0)</f>
        <v>0</v>
      </c>
      <c r="DG55" s="63">
        <f>MAX($D48-$D49-SUM($F$53:DG53),0)</f>
        <v>0</v>
      </c>
      <c r="DH55" s="63">
        <f>MAX($D48-$D49-SUM($F$53:DH53),0)</f>
        <v>0</v>
      </c>
      <c r="DI55" s="63">
        <f>MAX($D48-$D49-SUM($F$53:DI53),0)</f>
        <v>0</v>
      </c>
      <c r="DJ55" s="63">
        <f>MAX($D48-$D49-SUM($F$53:DJ53),0)</f>
        <v>0</v>
      </c>
      <c r="DK55" s="63">
        <f>MAX($D48-$D49-SUM($F$53:DK53),0)</f>
        <v>0</v>
      </c>
      <c r="DL55" s="63">
        <f>MAX($D48-$D49-SUM($F$53:DL53),0)</f>
        <v>0</v>
      </c>
      <c r="DM55" s="63">
        <f>MAX($D48-$D49-SUM($F$53:DM53),0)</f>
        <v>0</v>
      </c>
      <c r="DN55" s="63">
        <f>MAX($D48-$D49-SUM($F$53:DN53),0)</f>
        <v>0</v>
      </c>
      <c r="DO55" s="63">
        <f>MAX($D48-$D49-SUM($F$53:DO53),0)</f>
        <v>0</v>
      </c>
      <c r="DP55" s="63">
        <f>MAX($D48-$D49-SUM($F$53:DP53),0)</f>
        <v>0</v>
      </c>
      <c r="DQ55" s="63">
        <f>MAX($D48-$D49-SUM($F$53:DQ53),0)</f>
        <v>0</v>
      </c>
      <c r="DR55" s="63">
        <f>MAX($D48-$D49-SUM($F$53:DR53),0)</f>
        <v>0</v>
      </c>
      <c r="DS55" s="63">
        <f>MAX($D48-$D49-SUM($F$53:DS53),0)</f>
        <v>0</v>
      </c>
      <c r="DT55" s="63">
        <f>MAX($D48-$D49-SUM($F$53:DT53),0)</f>
        <v>0</v>
      </c>
      <c r="DU55" s="63">
        <f>MAX($D48-$D49-SUM($F$53:DU53),0)</f>
        <v>0</v>
      </c>
      <c r="DV55" s="63">
        <f>MAX($D48-$D49-SUM($F$53:DV53),0)</f>
        <v>0</v>
      </c>
      <c r="DW55" s="63">
        <f>MAX($D48-$D49-SUM($F$53:DW53),0)</f>
        <v>0</v>
      </c>
      <c r="DX55" s="63">
        <f>MAX($D48-$D49-SUM($F$53:DX53),0)</f>
        <v>0</v>
      </c>
      <c r="DY55" s="63">
        <f>MAX($D48-$D49-SUM($F$53:DY53),0)</f>
        <v>0</v>
      </c>
      <c r="DZ55" s="63">
        <f>MAX($D48-$D49-SUM($F$53:DZ53),0)</f>
        <v>0</v>
      </c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</row>
    <row r="56" spans="1:207" s="20" customFormat="1" x14ac:dyDescent="0.15">
      <c r="C56" s="20" t="s">
        <v>64</v>
      </c>
      <c r="F56" s="63">
        <f>$D49-SUM($F54:F$54)</f>
        <v>61000000</v>
      </c>
      <c r="G56" s="63">
        <f>$D49-SUM($F54:G$54)</f>
        <v>59205882.352941178</v>
      </c>
      <c r="H56" s="63">
        <f>$D49-SUM($F54:H$54)</f>
        <v>57411764.705882356</v>
      </c>
      <c r="I56" s="63">
        <f>$D49-SUM($F54:I$54)</f>
        <v>55617647.058823526</v>
      </c>
      <c r="J56" s="63">
        <f>$D49-SUM($F54:J$54)</f>
        <v>53823529.411764704</v>
      </c>
      <c r="K56" s="63">
        <f>$D49-SUM($F54:K$54)</f>
        <v>52029411.764705881</v>
      </c>
      <c r="L56" s="63">
        <f>$D49-SUM($F54:L$54)</f>
        <v>50235294.117647059</v>
      </c>
      <c r="M56" s="63">
        <f>$D49-SUM($F54:M$54)</f>
        <v>48441176.470588237</v>
      </c>
      <c r="N56" s="63">
        <f>$D49-SUM($F54:N$54)</f>
        <v>46647058.823529407</v>
      </c>
      <c r="O56" s="63">
        <f>$D49-SUM($F54:O$54)</f>
        <v>44852941.176470585</v>
      </c>
      <c r="P56" s="63">
        <f>$D49-SUM($F54:P$54)</f>
        <v>43058823.529411763</v>
      </c>
      <c r="Q56" s="63">
        <f>$D49-SUM($F54:Q$54)</f>
        <v>41264705.882352941</v>
      </c>
      <c r="R56" s="63">
        <f>$D49-SUM($F54:R$54)</f>
        <v>39470588.235294119</v>
      </c>
      <c r="S56" s="63">
        <f>$D49-SUM($F54:S$54)</f>
        <v>37676470.588235296</v>
      </c>
      <c r="T56" s="63">
        <f>$D49-SUM($F54:T$54)</f>
        <v>35882352.941176474</v>
      </c>
      <c r="U56" s="63">
        <f>$D49-SUM($F54:U$54)</f>
        <v>34088235.294117652</v>
      </c>
      <c r="V56" s="63">
        <f>$D49-SUM($F54:V$54)</f>
        <v>32294117.64705883</v>
      </c>
      <c r="W56" s="63">
        <f>$D49-SUM($F54:W$54)</f>
        <v>30500000.000000007</v>
      </c>
      <c r="X56" s="63">
        <f>$D49-SUM($F54:X$54)</f>
        <v>28705882.352941185</v>
      </c>
      <c r="Y56" s="63">
        <f>$D49-SUM($F54:Y$54)</f>
        <v>26911764.705882363</v>
      </c>
      <c r="Z56" s="63">
        <f>$D49-SUM($F54:Z$54)</f>
        <v>25117647.058823541</v>
      </c>
      <c r="AA56" s="63">
        <f>$D49-SUM($F54:AA$54)</f>
        <v>23323529.411764719</v>
      </c>
      <c r="AB56" s="63">
        <f>$D49-SUM($F54:AB$54)</f>
        <v>21529411.764705896</v>
      </c>
      <c r="AC56" s="63">
        <f>$D49-SUM($F54:AC$54)</f>
        <v>19735294.117647074</v>
      </c>
      <c r="AD56" s="63">
        <f>$D49-SUM($F54:AD$54)</f>
        <v>17941176.470588252</v>
      </c>
      <c r="AE56" s="63">
        <f>$D49-SUM($F54:AE$54)</f>
        <v>16147058.82352943</v>
      </c>
      <c r="AF56" s="63">
        <f>$D49-SUM($F54:AF$54)</f>
        <v>14352941.176470608</v>
      </c>
      <c r="AG56" s="63">
        <f>$D49-SUM($F54:AG$54)</f>
        <v>12558823.529411785</v>
      </c>
      <c r="AH56" s="63">
        <f>$D49-SUM($F54:AH$54)</f>
        <v>10764705.882352963</v>
      </c>
      <c r="AI56" s="63">
        <f>$D49-SUM($F54:AI$54)</f>
        <v>8970588.2352941409</v>
      </c>
      <c r="AJ56" s="63">
        <f>$D49-SUM($F54:AJ$54)</f>
        <v>7176470.5882353187</v>
      </c>
      <c r="AK56" s="63">
        <f>$D49-SUM($F54:AK$54)</f>
        <v>5382352.9411764964</v>
      </c>
      <c r="AL56" s="63">
        <f>$D49-SUM($F54:AL$54)</f>
        <v>3588235.2941176742</v>
      </c>
      <c r="AM56" s="63">
        <f>$D49-SUM($F54:AM$54)</f>
        <v>1794117.647058852</v>
      </c>
      <c r="AN56" s="63">
        <f>$D49-SUM($F54:AN$54)</f>
        <v>1794117.647058852</v>
      </c>
      <c r="AO56" s="63">
        <f>$D49-SUM($F54:AO$54)</f>
        <v>1794117.647058852</v>
      </c>
      <c r="AP56" s="63">
        <f>$D49-SUM($F54:AP$54)</f>
        <v>1794117.647058852</v>
      </c>
      <c r="AQ56" s="63">
        <f>$D49-SUM($F54:AQ$54)</f>
        <v>1794117.647058852</v>
      </c>
      <c r="AR56" s="63">
        <f>$D49-SUM($F54:AR$54)</f>
        <v>1794117.647058852</v>
      </c>
      <c r="AS56" s="63">
        <f>$D49-SUM($F54:AS$54)</f>
        <v>1794117.647058852</v>
      </c>
      <c r="AT56" s="63">
        <f>$D49-SUM($F54:AT$54)</f>
        <v>1794117.647058852</v>
      </c>
      <c r="AU56" s="63">
        <f>$D49-SUM($F54:AU$54)</f>
        <v>1794117.647058852</v>
      </c>
      <c r="AV56" s="63">
        <f>$D49-SUM($F54:AV$54)</f>
        <v>1794117.647058852</v>
      </c>
      <c r="AW56" s="63">
        <f>$D49-SUM($F54:AW$54)</f>
        <v>1794117.647058852</v>
      </c>
      <c r="AX56" s="63">
        <f>$D49-SUM($F54:AX$54)</f>
        <v>1794117.647058852</v>
      </c>
      <c r="AY56" s="63">
        <f>$D49-SUM($F54:AY$54)</f>
        <v>1794117.647058852</v>
      </c>
      <c r="AZ56" s="63">
        <f>$D49-SUM($F54:AZ$54)</f>
        <v>1794117.647058852</v>
      </c>
      <c r="BA56" s="63">
        <f>$D49-SUM($F54:BA$54)</f>
        <v>1794117.647058852</v>
      </c>
      <c r="BB56" s="63">
        <f>$D49-SUM($F54:BB$54)</f>
        <v>1794117.647058852</v>
      </c>
      <c r="BC56" s="63">
        <f>$D49-SUM($F54:BC$54)</f>
        <v>1794117.647058852</v>
      </c>
      <c r="BD56" s="63">
        <f>$D49-SUM($F54:BD$54)</f>
        <v>1794117.647058852</v>
      </c>
      <c r="BE56" s="63">
        <f>$D49-SUM($F54:BE$54)</f>
        <v>1794117.647058852</v>
      </c>
      <c r="BF56" s="63">
        <f>$D49-SUM($F54:BF$54)</f>
        <v>1794117.647058852</v>
      </c>
      <c r="BG56" s="63">
        <f>$D49-SUM($F54:BG$54)</f>
        <v>1794117.647058852</v>
      </c>
      <c r="BH56" s="63">
        <f>$D49-SUM($F54:BH$54)</f>
        <v>1794117.647058852</v>
      </c>
      <c r="BI56" s="63">
        <f>$D49-SUM($F54:BI$54)</f>
        <v>1794117.647058852</v>
      </c>
      <c r="BJ56" s="63">
        <f>$D49-SUM($F54:BJ$54)</f>
        <v>1794117.647058852</v>
      </c>
      <c r="BK56" s="63">
        <f>$D49-SUM($F54:BK$54)</f>
        <v>1794117.647058852</v>
      </c>
      <c r="BL56" s="63">
        <f>$D49-SUM($F54:BL$54)</f>
        <v>1794117.647058852</v>
      </c>
      <c r="BM56" s="63">
        <f>$D49-SUM($F54:BM$54)</f>
        <v>1794117.647058852</v>
      </c>
      <c r="BN56" s="63">
        <f>$D49-SUM($F54:BN$54)</f>
        <v>1794117.647058852</v>
      </c>
      <c r="BO56" s="63">
        <f>$D49-SUM($F54:BO$54)</f>
        <v>1794117.647058852</v>
      </c>
      <c r="BP56" s="63">
        <f>$D49-SUM($F54:BP$54)</f>
        <v>1794117.647058852</v>
      </c>
      <c r="BQ56" s="63">
        <f>$D49-SUM($F54:BQ$54)</f>
        <v>1794117.647058852</v>
      </c>
      <c r="BR56" s="63">
        <f>$D49-SUM($F54:BR$54)</f>
        <v>1794117.647058852</v>
      </c>
      <c r="BS56" s="63">
        <f>$D49-SUM($F54:BS$54)</f>
        <v>1794117.647058852</v>
      </c>
      <c r="BT56" s="63">
        <f>$D49-SUM($F54:BT$54)</f>
        <v>1794117.647058852</v>
      </c>
      <c r="BU56" s="63">
        <f>$D49-SUM($F54:BU$54)</f>
        <v>1794117.647058852</v>
      </c>
      <c r="BV56" s="63">
        <f>$D49-SUM($F54:BV$54)</f>
        <v>1794117.647058852</v>
      </c>
      <c r="BW56" s="63">
        <f>$D49-SUM($F54:BW$54)</f>
        <v>1794117.647058852</v>
      </c>
      <c r="BX56" s="63">
        <f>$D49-SUM($F54:BX$54)</f>
        <v>1794117.647058852</v>
      </c>
      <c r="BY56" s="63">
        <f>$D49-SUM($F54:BY$54)</f>
        <v>1794117.647058852</v>
      </c>
      <c r="BZ56" s="63">
        <f>$D49-SUM($F54:BZ$54)</f>
        <v>1794117.647058852</v>
      </c>
      <c r="CA56" s="63">
        <f>$D49-SUM($F54:CA$54)</f>
        <v>1794117.647058852</v>
      </c>
      <c r="CB56" s="63">
        <f>$D49-SUM($F54:CB$54)</f>
        <v>1794117.647058852</v>
      </c>
      <c r="CC56" s="63">
        <f>$D49-SUM($F54:CC$54)</f>
        <v>1794117.647058852</v>
      </c>
      <c r="CD56" s="63">
        <f>$D49-SUM($F54:CD$54)</f>
        <v>1794117.647058852</v>
      </c>
      <c r="CE56" s="63">
        <f>$D49-SUM($F54:CE$54)</f>
        <v>1794117.647058852</v>
      </c>
      <c r="CF56" s="63">
        <f>$D49-SUM($F54:CF$54)</f>
        <v>1794117.647058852</v>
      </c>
      <c r="CG56" s="63">
        <f>$D49-SUM($F54:CG$54)</f>
        <v>1794117.647058852</v>
      </c>
      <c r="CH56" s="63">
        <f>$D49-SUM($F54:CH$54)</f>
        <v>1794117.647058852</v>
      </c>
      <c r="CI56" s="63">
        <f>$D49-SUM($F54:CI$54)</f>
        <v>1794117.647058852</v>
      </c>
      <c r="CJ56" s="63">
        <f>$D49-SUM($F54:CJ$54)</f>
        <v>1794117.647058852</v>
      </c>
      <c r="CK56" s="63">
        <f>$D49-SUM($F54:CK$54)</f>
        <v>1794117.647058852</v>
      </c>
      <c r="CL56" s="63">
        <f>$D49-SUM($F54:CL$54)</f>
        <v>1794117.647058852</v>
      </c>
      <c r="CM56" s="63">
        <f>$D49-SUM($F54:CM$54)</f>
        <v>1794117.647058852</v>
      </c>
      <c r="CN56" s="63">
        <f>$D49-SUM($F54:CN$54)</f>
        <v>1794117.647058852</v>
      </c>
      <c r="CO56" s="63">
        <f>$D49-SUM($F54:CO$54)</f>
        <v>1794117.647058852</v>
      </c>
      <c r="CP56" s="63">
        <f>$D49-SUM($F54:CP$54)</f>
        <v>1794117.647058852</v>
      </c>
      <c r="CQ56" s="63">
        <f>$D49-SUM($F54:CQ$54)</f>
        <v>1794117.647058852</v>
      </c>
      <c r="CR56" s="63">
        <f>$D49-SUM($F54:CR$54)</f>
        <v>1794117.647058852</v>
      </c>
      <c r="CS56" s="63">
        <f>$D49-SUM($F54:CS$54)</f>
        <v>1794117.647058852</v>
      </c>
      <c r="CT56" s="63">
        <f>$D49-SUM($F54:CT$54)</f>
        <v>1794117.647058852</v>
      </c>
      <c r="CU56" s="63">
        <f>$D49-SUM($F54:CU$54)</f>
        <v>1794117.647058852</v>
      </c>
      <c r="CV56" s="63">
        <f>$D49-SUM($F54:CV$54)</f>
        <v>1794117.647058852</v>
      </c>
      <c r="CW56" s="63">
        <f>$D49-SUM($F54:CW$54)</f>
        <v>1794117.647058852</v>
      </c>
      <c r="CX56" s="63">
        <f>$D49-SUM($F54:CX$54)</f>
        <v>1794117.647058852</v>
      </c>
      <c r="CY56" s="63">
        <f>$D49-SUM($F54:CY$54)</f>
        <v>1794117.647058852</v>
      </c>
      <c r="CZ56" s="63">
        <f>$D49-SUM($F54:CZ$54)</f>
        <v>1794117.647058852</v>
      </c>
      <c r="DA56" s="63">
        <f>$D49-SUM($F54:DA$54)</f>
        <v>1794117.647058852</v>
      </c>
      <c r="DB56" s="63">
        <f>$D49-SUM($F54:DB$54)</f>
        <v>1794117.647058852</v>
      </c>
      <c r="DC56" s="63">
        <f>$D49-SUM($F54:DC$54)</f>
        <v>1794117.647058852</v>
      </c>
      <c r="DD56" s="63">
        <f>$D49-SUM($F54:DD$54)</f>
        <v>1794117.647058852</v>
      </c>
      <c r="DE56" s="63">
        <f>$D49-SUM($F54:DE$54)</f>
        <v>1794117.647058852</v>
      </c>
      <c r="DF56" s="63">
        <f>$D49-SUM($F54:DF$54)</f>
        <v>1794117.647058852</v>
      </c>
      <c r="DG56" s="63">
        <f>$D49-SUM($F54:DG$54)</f>
        <v>1794117.647058852</v>
      </c>
      <c r="DH56" s="63">
        <f>$D49-SUM($F54:DH$54)</f>
        <v>1794117.647058852</v>
      </c>
      <c r="DI56" s="63">
        <f>$D49-SUM($F54:DI$54)</f>
        <v>1794117.647058852</v>
      </c>
      <c r="DJ56" s="63">
        <f>$D49-SUM($F54:DJ$54)</f>
        <v>1794117.647058852</v>
      </c>
      <c r="DK56" s="63">
        <f>$D49-SUM($F54:DK$54)</f>
        <v>1794117.647058852</v>
      </c>
      <c r="DL56" s="63">
        <f>$D49-SUM($F54:DL$54)</f>
        <v>1794117.647058852</v>
      </c>
      <c r="DM56" s="63">
        <f>$D49-SUM($F54:DM$54)</f>
        <v>1794117.647058852</v>
      </c>
      <c r="DN56" s="63">
        <f>$D49-SUM($F54:DN$54)</f>
        <v>1794117.647058852</v>
      </c>
      <c r="DO56" s="63">
        <f>$D49-SUM($F54:DO$54)</f>
        <v>1794117.647058852</v>
      </c>
      <c r="DP56" s="63">
        <f>$D49-SUM($F54:DP$54)</f>
        <v>1794117.647058852</v>
      </c>
      <c r="DQ56" s="63">
        <f>$D49-SUM($F54:DQ$54)</f>
        <v>1794117.647058852</v>
      </c>
      <c r="DR56" s="63">
        <f>$D49-SUM($F54:DR$54)</f>
        <v>1794117.647058852</v>
      </c>
      <c r="DS56" s="63">
        <f>$D49-SUM($F54:DS$54)</f>
        <v>1794117.647058852</v>
      </c>
      <c r="DT56" s="63">
        <f>$D49-SUM($F54:DT$54)</f>
        <v>1794117.647058852</v>
      </c>
      <c r="DU56" s="63">
        <f>$D49-SUM($F54:DU$54)</f>
        <v>1794117.647058852</v>
      </c>
      <c r="DV56" s="63">
        <f>$D49-SUM($F54:DV$54)</f>
        <v>1794117.647058852</v>
      </c>
      <c r="DW56" s="63">
        <f>$D49-SUM($F54:DW$54)</f>
        <v>1794117.647058852</v>
      </c>
      <c r="DX56" s="63">
        <f>$D49-SUM($F54:DX$54)</f>
        <v>1794117.647058852</v>
      </c>
      <c r="DY56" s="63">
        <f>$D49-SUM($F54:DY$54)</f>
        <v>1794117.647058852</v>
      </c>
      <c r="DZ56" s="63">
        <f>$D49-SUM($F54:DZ$54)</f>
        <v>1794117.647058852</v>
      </c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</row>
    <row r="57" spans="1:207" s="20" customFormat="1" x14ac:dyDescent="0.15"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  <c r="CT57" s="135"/>
      <c r="CU57" s="135"/>
      <c r="CV57" s="135"/>
      <c r="CW57" s="135"/>
      <c r="CX57" s="135"/>
      <c r="CY57" s="135"/>
      <c r="CZ57" s="135"/>
      <c r="DA57" s="135"/>
      <c r="DB57" s="135"/>
      <c r="DC57" s="135"/>
      <c r="DD57" s="135"/>
      <c r="DE57" s="135"/>
      <c r="DF57" s="135"/>
      <c r="DG57" s="135"/>
      <c r="DH57" s="135"/>
      <c r="DI57" s="135"/>
      <c r="DJ57" s="135"/>
      <c r="DK57" s="135"/>
      <c r="DL57" s="135"/>
      <c r="DM57" s="135"/>
      <c r="DN57" s="135"/>
      <c r="DO57" s="135"/>
      <c r="DP57" s="135"/>
      <c r="DQ57" s="135"/>
      <c r="DR57" s="135"/>
      <c r="DS57" s="135"/>
      <c r="DT57" s="135"/>
      <c r="DU57" s="135"/>
      <c r="DV57" s="135"/>
      <c r="DW57" s="135"/>
      <c r="DX57" s="135"/>
      <c r="DY57" s="135"/>
      <c r="DZ57" s="135"/>
    </row>
    <row r="58" spans="1:207" s="20" customFormat="1" x14ac:dyDescent="0.15">
      <c r="A58" s="20" t="s">
        <v>382</v>
      </c>
      <c r="B58" s="20" t="s">
        <v>153</v>
      </c>
      <c r="C58" s="20" t="s">
        <v>273</v>
      </c>
      <c r="D58" s="133">
        <v>43466</v>
      </c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  <c r="CT58" s="135"/>
      <c r="CU58" s="135"/>
      <c r="CV58" s="135"/>
      <c r="CW58" s="135"/>
      <c r="CX58" s="135"/>
      <c r="CY58" s="135"/>
      <c r="CZ58" s="135"/>
      <c r="DA58" s="135"/>
      <c r="DB58" s="135"/>
      <c r="DC58" s="135"/>
      <c r="DD58" s="135"/>
      <c r="DE58" s="135"/>
      <c r="DF58" s="135"/>
      <c r="DG58" s="135"/>
      <c r="DH58" s="135"/>
      <c r="DI58" s="135"/>
      <c r="DJ58" s="135"/>
      <c r="DK58" s="135"/>
      <c r="DL58" s="135"/>
      <c r="DM58" s="135"/>
      <c r="DN58" s="135"/>
      <c r="DO58" s="135"/>
      <c r="DP58" s="135"/>
      <c r="DQ58" s="135"/>
      <c r="DR58" s="135"/>
      <c r="DS58" s="135"/>
      <c r="DT58" s="135"/>
      <c r="DU58" s="135"/>
      <c r="DV58" s="135"/>
      <c r="DW58" s="135"/>
      <c r="DX58" s="135"/>
      <c r="DY58" s="135"/>
      <c r="DZ58" s="135"/>
    </row>
    <row r="59" spans="1:207" s="20" customFormat="1" x14ac:dyDescent="0.15">
      <c r="C59" s="20" t="s">
        <v>274</v>
      </c>
      <c r="D59" s="133">
        <v>44470</v>
      </c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  <c r="CT59" s="135"/>
      <c r="CU59" s="135"/>
      <c r="CV59" s="135"/>
      <c r="CW59" s="135"/>
      <c r="CX59" s="135"/>
      <c r="CY59" s="135"/>
      <c r="CZ59" s="135"/>
      <c r="DA59" s="135"/>
      <c r="DB59" s="135"/>
      <c r="DC59" s="135"/>
      <c r="DD59" s="135"/>
      <c r="DE59" s="135"/>
      <c r="DF59" s="135"/>
      <c r="DG59" s="135"/>
      <c r="DH59" s="135"/>
      <c r="DI59" s="135"/>
      <c r="DJ59" s="135"/>
      <c r="DK59" s="135"/>
      <c r="DL59" s="135"/>
      <c r="DM59" s="135"/>
      <c r="DN59" s="135"/>
      <c r="DO59" s="135"/>
      <c r="DP59" s="135"/>
      <c r="DQ59" s="135"/>
      <c r="DR59" s="135"/>
      <c r="DS59" s="135"/>
      <c r="DT59" s="135"/>
      <c r="DU59" s="135"/>
      <c r="DV59" s="135"/>
      <c r="DW59" s="135"/>
      <c r="DX59" s="135"/>
      <c r="DY59" s="135"/>
      <c r="DZ59" s="135"/>
    </row>
    <row r="60" spans="1:207" s="20" customFormat="1" x14ac:dyDescent="0.15">
      <c r="D60" s="145">
        <f>DATEDIF(D58,D59,"m")+1</f>
        <v>34</v>
      </c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35"/>
      <c r="CX60" s="135"/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135"/>
      <c r="DN60" s="135"/>
      <c r="DO60" s="135"/>
      <c r="DP60" s="135"/>
      <c r="DQ60" s="135"/>
      <c r="DR60" s="135"/>
      <c r="DS60" s="135"/>
      <c r="DT60" s="135"/>
      <c r="DU60" s="135"/>
      <c r="DV60" s="135"/>
      <c r="DW60" s="135"/>
      <c r="DX60" s="135"/>
      <c r="DY60" s="135"/>
      <c r="DZ60" s="135"/>
    </row>
    <row r="61" spans="1:207" s="20" customFormat="1" x14ac:dyDescent="0.15">
      <c r="C61" s="20" t="s">
        <v>268</v>
      </c>
      <c r="D61" s="131">
        <v>12100000</v>
      </c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  <c r="CT61" s="135"/>
      <c r="CU61" s="135"/>
      <c r="CV61" s="135"/>
      <c r="CW61" s="135"/>
      <c r="CX61" s="135"/>
      <c r="CY61" s="135"/>
      <c r="CZ61" s="135"/>
      <c r="DA61" s="135"/>
      <c r="DB61" s="135"/>
      <c r="DC61" s="135"/>
      <c r="DD61" s="135"/>
      <c r="DE61" s="135"/>
      <c r="DF61" s="135"/>
      <c r="DG61" s="135"/>
      <c r="DH61" s="135"/>
      <c r="DI61" s="135"/>
      <c r="DJ61" s="135"/>
      <c r="DK61" s="135"/>
      <c r="DL61" s="135"/>
      <c r="DM61" s="135"/>
      <c r="DN61" s="135"/>
      <c r="DO61" s="135"/>
      <c r="DP61" s="135"/>
      <c r="DQ61" s="135"/>
      <c r="DR61" s="135"/>
      <c r="DS61" s="135"/>
      <c r="DT61" s="135"/>
      <c r="DU61" s="135"/>
      <c r="DV61" s="135"/>
      <c r="DW61" s="135"/>
      <c r="DX61" s="135"/>
      <c r="DY61" s="135"/>
      <c r="DZ61" s="135"/>
    </row>
    <row r="62" spans="1:207" x14ac:dyDescent="0.15">
      <c r="C62" s="20" t="s">
        <v>275</v>
      </c>
      <c r="D62" s="131">
        <v>61000000</v>
      </c>
    </row>
    <row r="63" spans="1:207" x14ac:dyDescent="0.15">
      <c r="C63" s="1" t="s">
        <v>56</v>
      </c>
      <c r="D63" s="136" t="s">
        <v>58</v>
      </c>
    </row>
    <row r="65" spans="1:207" s="20" customFormat="1" x14ac:dyDescent="0.15">
      <c r="B65" s="20" t="s">
        <v>152</v>
      </c>
      <c r="C65" s="20" t="s">
        <v>276</v>
      </c>
      <c r="F65" s="135">
        <f>D58</f>
        <v>43466</v>
      </c>
      <c r="G65" s="135">
        <f>EDATE(F65,1)</f>
        <v>43497</v>
      </c>
      <c r="H65" s="135">
        <f t="shared" ref="H65:BS65" si="183">EDATE(G65,1)</f>
        <v>43525</v>
      </c>
      <c r="I65" s="135">
        <f t="shared" si="183"/>
        <v>43556</v>
      </c>
      <c r="J65" s="135">
        <f t="shared" si="183"/>
        <v>43586</v>
      </c>
      <c r="K65" s="135">
        <f t="shared" si="183"/>
        <v>43617</v>
      </c>
      <c r="L65" s="135">
        <f t="shared" si="183"/>
        <v>43647</v>
      </c>
      <c r="M65" s="135">
        <f t="shared" si="183"/>
        <v>43678</v>
      </c>
      <c r="N65" s="135">
        <f t="shared" si="183"/>
        <v>43709</v>
      </c>
      <c r="O65" s="135">
        <f t="shared" si="183"/>
        <v>43739</v>
      </c>
      <c r="P65" s="135">
        <f t="shared" si="183"/>
        <v>43770</v>
      </c>
      <c r="Q65" s="135">
        <f t="shared" si="183"/>
        <v>43800</v>
      </c>
      <c r="R65" s="135">
        <f t="shared" si="183"/>
        <v>43831</v>
      </c>
      <c r="S65" s="135">
        <f t="shared" si="183"/>
        <v>43862</v>
      </c>
      <c r="T65" s="135">
        <f t="shared" si="183"/>
        <v>43891</v>
      </c>
      <c r="U65" s="135">
        <f t="shared" si="183"/>
        <v>43922</v>
      </c>
      <c r="V65" s="135">
        <f t="shared" si="183"/>
        <v>43952</v>
      </c>
      <c r="W65" s="135">
        <f t="shared" si="183"/>
        <v>43983</v>
      </c>
      <c r="X65" s="135">
        <f t="shared" si="183"/>
        <v>44013</v>
      </c>
      <c r="Y65" s="135">
        <f t="shared" si="183"/>
        <v>44044</v>
      </c>
      <c r="Z65" s="135">
        <f t="shared" si="183"/>
        <v>44075</v>
      </c>
      <c r="AA65" s="135">
        <f t="shared" si="183"/>
        <v>44105</v>
      </c>
      <c r="AB65" s="135">
        <f t="shared" si="183"/>
        <v>44136</v>
      </c>
      <c r="AC65" s="135">
        <f t="shared" si="183"/>
        <v>44166</v>
      </c>
      <c r="AD65" s="135">
        <f t="shared" si="183"/>
        <v>44197</v>
      </c>
      <c r="AE65" s="135">
        <f t="shared" si="183"/>
        <v>44228</v>
      </c>
      <c r="AF65" s="135">
        <f t="shared" si="183"/>
        <v>44256</v>
      </c>
      <c r="AG65" s="135">
        <f t="shared" si="183"/>
        <v>44287</v>
      </c>
      <c r="AH65" s="135">
        <f t="shared" si="183"/>
        <v>44317</v>
      </c>
      <c r="AI65" s="135">
        <f t="shared" si="183"/>
        <v>44348</v>
      </c>
      <c r="AJ65" s="135">
        <f t="shared" si="183"/>
        <v>44378</v>
      </c>
      <c r="AK65" s="135">
        <f t="shared" si="183"/>
        <v>44409</v>
      </c>
      <c r="AL65" s="135">
        <f t="shared" si="183"/>
        <v>44440</v>
      </c>
      <c r="AM65" s="135">
        <f t="shared" si="183"/>
        <v>44470</v>
      </c>
      <c r="AN65" s="135">
        <f t="shared" si="183"/>
        <v>44501</v>
      </c>
      <c r="AO65" s="135">
        <f t="shared" si="183"/>
        <v>44531</v>
      </c>
      <c r="AP65" s="135">
        <f t="shared" si="183"/>
        <v>44562</v>
      </c>
      <c r="AQ65" s="135">
        <f t="shared" si="183"/>
        <v>44593</v>
      </c>
      <c r="AR65" s="135">
        <f t="shared" si="183"/>
        <v>44621</v>
      </c>
      <c r="AS65" s="135">
        <f t="shared" si="183"/>
        <v>44652</v>
      </c>
      <c r="AT65" s="135">
        <f t="shared" si="183"/>
        <v>44682</v>
      </c>
      <c r="AU65" s="135">
        <f t="shared" si="183"/>
        <v>44713</v>
      </c>
      <c r="AV65" s="135">
        <f t="shared" si="183"/>
        <v>44743</v>
      </c>
      <c r="AW65" s="135">
        <f t="shared" si="183"/>
        <v>44774</v>
      </c>
      <c r="AX65" s="135">
        <f t="shared" si="183"/>
        <v>44805</v>
      </c>
      <c r="AY65" s="135">
        <f t="shared" si="183"/>
        <v>44835</v>
      </c>
      <c r="AZ65" s="135">
        <f t="shared" si="183"/>
        <v>44866</v>
      </c>
      <c r="BA65" s="135">
        <f t="shared" si="183"/>
        <v>44896</v>
      </c>
      <c r="BB65" s="135">
        <f t="shared" si="183"/>
        <v>44927</v>
      </c>
      <c r="BC65" s="135">
        <f t="shared" si="183"/>
        <v>44958</v>
      </c>
      <c r="BD65" s="135">
        <f t="shared" si="183"/>
        <v>44986</v>
      </c>
      <c r="BE65" s="135">
        <f t="shared" si="183"/>
        <v>45017</v>
      </c>
      <c r="BF65" s="135">
        <f t="shared" si="183"/>
        <v>45047</v>
      </c>
      <c r="BG65" s="135">
        <f t="shared" si="183"/>
        <v>45078</v>
      </c>
      <c r="BH65" s="135">
        <f t="shared" si="183"/>
        <v>45108</v>
      </c>
      <c r="BI65" s="135">
        <f t="shared" si="183"/>
        <v>45139</v>
      </c>
      <c r="BJ65" s="135">
        <f t="shared" si="183"/>
        <v>45170</v>
      </c>
      <c r="BK65" s="135">
        <f t="shared" si="183"/>
        <v>45200</v>
      </c>
      <c r="BL65" s="135">
        <f t="shared" si="183"/>
        <v>45231</v>
      </c>
      <c r="BM65" s="135">
        <f t="shared" si="183"/>
        <v>45261</v>
      </c>
      <c r="BN65" s="135">
        <f t="shared" si="183"/>
        <v>45292</v>
      </c>
      <c r="BO65" s="135">
        <f t="shared" si="183"/>
        <v>45323</v>
      </c>
      <c r="BP65" s="135">
        <f t="shared" si="183"/>
        <v>45352</v>
      </c>
      <c r="BQ65" s="135">
        <f t="shared" si="183"/>
        <v>45383</v>
      </c>
      <c r="BR65" s="135">
        <f t="shared" si="183"/>
        <v>45413</v>
      </c>
      <c r="BS65" s="135">
        <f t="shared" si="183"/>
        <v>45444</v>
      </c>
      <c r="BT65" s="135">
        <f t="shared" ref="BT65:DZ65" si="184">EDATE(BS65,1)</f>
        <v>45474</v>
      </c>
      <c r="BU65" s="135">
        <f t="shared" si="184"/>
        <v>45505</v>
      </c>
      <c r="BV65" s="135">
        <f t="shared" si="184"/>
        <v>45536</v>
      </c>
      <c r="BW65" s="135">
        <f t="shared" si="184"/>
        <v>45566</v>
      </c>
      <c r="BX65" s="135">
        <f t="shared" si="184"/>
        <v>45597</v>
      </c>
      <c r="BY65" s="135">
        <f t="shared" si="184"/>
        <v>45627</v>
      </c>
      <c r="BZ65" s="135">
        <f t="shared" si="184"/>
        <v>45658</v>
      </c>
      <c r="CA65" s="135">
        <f t="shared" si="184"/>
        <v>45689</v>
      </c>
      <c r="CB65" s="135">
        <f t="shared" si="184"/>
        <v>45717</v>
      </c>
      <c r="CC65" s="135">
        <f t="shared" si="184"/>
        <v>45748</v>
      </c>
      <c r="CD65" s="135">
        <f t="shared" si="184"/>
        <v>45778</v>
      </c>
      <c r="CE65" s="135">
        <f t="shared" si="184"/>
        <v>45809</v>
      </c>
      <c r="CF65" s="135">
        <f t="shared" si="184"/>
        <v>45839</v>
      </c>
      <c r="CG65" s="135">
        <f t="shared" si="184"/>
        <v>45870</v>
      </c>
      <c r="CH65" s="135">
        <f t="shared" si="184"/>
        <v>45901</v>
      </c>
      <c r="CI65" s="135">
        <f t="shared" si="184"/>
        <v>45931</v>
      </c>
      <c r="CJ65" s="135">
        <f t="shared" si="184"/>
        <v>45962</v>
      </c>
      <c r="CK65" s="135">
        <f t="shared" si="184"/>
        <v>45992</v>
      </c>
      <c r="CL65" s="135">
        <f t="shared" si="184"/>
        <v>46023</v>
      </c>
      <c r="CM65" s="135">
        <f t="shared" si="184"/>
        <v>46054</v>
      </c>
      <c r="CN65" s="135">
        <f t="shared" si="184"/>
        <v>46082</v>
      </c>
      <c r="CO65" s="135">
        <f t="shared" si="184"/>
        <v>46113</v>
      </c>
      <c r="CP65" s="135">
        <f t="shared" si="184"/>
        <v>46143</v>
      </c>
      <c r="CQ65" s="135">
        <f t="shared" si="184"/>
        <v>46174</v>
      </c>
      <c r="CR65" s="135">
        <f t="shared" si="184"/>
        <v>46204</v>
      </c>
      <c r="CS65" s="135">
        <f t="shared" si="184"/>
        <v>46235</v>
      </c>
      <c r="CT65" s="135">
        <f t="shared" si="184"/>
        <v>46266</v>
      </c>
      <c r="CU65" s="135">
        <f t="shared" si="184"/>
        <v>46296</v>
      </c>
      <c r="CV65" s="135">
        <f t="shared" si="184"/>
        <v>46327</v>
      </c>
      <c r="CW65" s="135">
        <f t="shared" si="184"/>
        <v>46357</v>
      </c>
      <c r="CX65" s="135">
        <f t="shared" si="184"/>
        <v>46388</v>
      </c>
      <c r="CY65" s="135">
        <f t="shared" si="184"/>
        <v>46419</v>
      </c>
      <c r="CZ65" s="135">
        <f t="shared" si="184"/>
        <v>46447</v>
      </c>
      <c r="DA65" s="135">
        <f t="shared" si="184"/>
        <v>46478</v>
      </c>
      <c r="DB65" s="135">
        <f t="shared" si="184"/>
        <v>46508</v>
      </c>
      <c r="DC65" s="135">
        <f t="shared" si="184"/>
        <v>46539</v>
      </c>
      <c r="DD65" s="135">
        <f t="shared" si="184"/>
        <v>46569</v>
      </c>
      <c r="DE65" s="135">
        <f t="shared" si="184"/>
        <v>46600</v>
      </c>
      <c r="DF65" s="135">
        <f t="shared" si="184"/>
        <v>46631</v>
      </c>
      <c r="DG65" s="135">
        <f t="shared" si="184"/>
        <v>46661</v>
      </c>
      <c r="DH65" s="135">
        <f t="shared" si="184"/>
        <v>46692</v>
      </c>
      <c r="DI65" s="135">
        <f t="shared" si="184"/>
        <v>46722</v>
      </c>
      <c r="DJ65" s="135">
        <f t="shared" si="184"/>
        <v>46753</v>
      </c>
      <c r="DK65" s="135">
        <f t="shared" si="184"/>
        <v>46784</v>
      </c>
      <c r="DL65" s="135">
        <f t="shared" si="184"/>
        <v>46813</v>
      </c>
      <c r="DM65" s="135">
        <f t="shared" si="184"/>
        <v>46844</v>
      </c>
      <c r="DN65" s="135">
        <f t="shared" si="184"/>
        <v>46874</v>
      </c>
      <c r="DO65" s="135">
        <f t="shared" si="184"/>
        <v>46905</v>
      </c>
      <c r="DP65" s="135">
        <f t="shared" si="184"/>
        <v>46935</v>
      </c>
      <c r="DQ65" s="135">
        <f t="shared" si="184"/>
        <v>46966</v>
      </c>
      <c r="DR65" s="135">
        <f t="shared" si="184"/>
        <v>46997</v>
      </c>
      <c r="DS65" s="135">
        <f t="shared" si="184"/>
        <v>47027</v>
      </c>
      <c r="DT65" s="135">
        <f t="shared" si="184"/>
        <v>47058</v>
      </c>
      <c r="DU65" s="135">
        <f t="shared" si="184"/>
        <v>47088</v>
      </c>
      <c r="DV65" s="135">
        <f t="shared" si="184"/>
        <v>47119</v>
      </c>
      <c r="DW65" s="135">
        <f t="shared" si="184"/>
        <v>47150</v>
      </c>
      <c r="DX65" s="135">
        <f t="shared" si="184"/>
        <v>47178</v>
      </c>
      <c r="DY65" s="135">
        <f t="shared" si="184"/>
        <v>47209</v>
      </c>
      <c r="DZ65" s="135">
        <f t="shared" si="184"/>
        <v>47239</v>
      </c>
    </row>
    <row r="66" spans="1:207" s="20" customFormat="1" x14ac:dyDescent="0.15">
      <c r="C66" s="20" t="s">
        <v>286</v>
      </c>
      <c r="F66" s="27">
        <f>IF(OR(F65&lt;$D58,F65&gt;$D59),0,MIN(MAX($D61,$D62)/$D60,E67))</f>
        <v>1794117.6470588236</v>
      </c>
      <c r="G66" s="27">
        <f t="shared" ref="G66:L66" si="185">IF(OR(G65&lt;$D58,G65&gt;$D59),0,MIN(MAX($D61,$D62)/$D60,F67))</f>
        <v>1794117.6470588236</v>
      </c>
      <c r="H66" s="27">
        <f t="shared" si="185"/>
        <v>1794117.6470588236</v>
      </c>
      <c r="I66" s="27">
        <f t="shared" si="185"/>
        <v>1794117.6470588236</v>
      </c>
      <c r="J66" s="27">
        <f t="shared" si="185"/>
        <v>1794117.6470588236</v>
      </c>
      <c r="K66" s="27">
        <f t="shared" si="185"/>
        <v>1794117.6470588236</v>
      </c>
      <c r="L66" s="27">
        <f t="shared" si="185"/>
        <v>1794117.6470588236</v>
      </c>
      <c r="M66" s="27">
        <f t="shared" ref="M66" si="186">IF(OR(M65&lt;$D58,M65&gt;$D59),0,MIN(MAX($D61,$D62)/$D60,L67))</f>
        <v>1794117.6470588236</v>
      </c>
      <c r="N66" s="27">
        <f t="shared" ref="N66" si="187">IF(OR(N65&lt;$D58,N65&gt;$D59),0,MIN(MAX($D61,$D62)/$D60,M67))</f>
        <v>1794117.6470588236</v>
      </c>
      <c r="O66" s="27">
        <f t="shared" ref="O66" si="188">IF(OR(O65&lt;$D58,O65&gt;$D59),0,MIN(MAX($D61,$D62)/$D60,N67))</f>
        <v>1794117.6470588236</v>
      </c>
      <c r="P66" s="27">
        <f t="shared" ref="P66" si="189">IF(OR(P65&lt;$D58,P65&gt;$D59),0,MIN(MAX($D61,$D62)/$D60,O67))</f>
        <v>1794117.6470588236</v>
      </c>
      <c r="Q66" s="27">
        <f t="shared" ref="Q66:R66" si="190">IF(OR(Q65&lt;$D58,Q65&gt;$D59),0,MIN(MAX($D61,$D62)/$D60,P67))</f>
        <v>1794117.6470588236</v>
      </c>
      <c r="R66" s="27">
        <f t="shared" si="190"/>
        <v>1794117.6470588236</v>
      </c>
      <c r="S66" s="27">
        <f t="shared" ref="S66" si="191">IF(OR(S65&lt;$D58,S65&gt;$D59),0,MIN(MAX($D61,$D62)/$D60,R67))</f>
        <v>1794117.6470588236</v>
      </c>
      <c r="T66" s="27">
        <f t="shared" ref="T66" si="192">IF(OR(T65&lt;$D58,T65&gt;$D59),0,MIN(MAX($D61,$D62)/$D60,S67))</f>
        <v>1794117.6470588236</v>
      </c>
      <c r="U66" s="27">
        <f t="shared" ref="U66" si="193">IF(OR(U65&lt;$D58,U65&gt;$D59),0,MIN(MAX($D61,$D62)/$D60,T67))</f>
        <v>1794117.6470588236</v>
      </c>
      <c r="V66" s="27">
        <f t="shared" ref="V66" si="194">IF(OR(V65&lt;$D58,V65&gt;$D59),0,MIN(MAX($D61,$D62)/$D60,U67))</f>
        <v>1794117.6470588236</v>
      </c>
      <c r="W66" s="27">
        <f t="shared" ref="W66:X66" si="195">IF(OR(W65&lt;$D58,W65&gt;$D59),0,MIN(MAX($D61,$D62)/$D60,V67))</f>
        <v>1794117.6470588236</v>
      </c>
      <c r="X66" s="27">
        <f t="shared" si="195"/>
        <v>1794117.6470588236</v>
      </c>
      <c r="Y66" s="27">
        <f t="shared" ref="Y66" si="196">IF(OR(Y65&lt;$D58,Y65&gt;$D59),0,MIN(MAX($D61,$D62)/$D60,X67))</f>
        <v>1794117.6470588236</v>
      </c>
      <c r="Z66" s="27">
        <f t="shared" ref="Z66" si="197">IF(OR(Z65&lt;$D58,Z65&gt;$D59),0,MIN(MAX($D61,$D62)/$D60,Y67))</f>
        <v>1794117.6470588236</v>
      </c>
      <c r="AA66" s="27">
        <f t="shared" ref="AA66" si="198">IF(OR(AA65&lt;$D58,AA65&gt;$D59),0,MIN(MAX($D61,$D62)/$D60,Z67))</f>
        <v>1794117.6470588236</v>
      </c>
      <c r="AB66" s="27">
        <f t="shared" ref="AB66" si="199">IF(OR(AB65&lt;$D58,AB65&gt;$D59),0,MIN(MAX($D61,$D62)/$D60,AA67))</f>
        <v>1794117.6470588236</v>
      </c>
      <c r="AC66" s="27">
        <f t="shared" ref="AC66:AD66" si="200">IF(OR(AC65&lt;$D58,AC65&gt;$D59),0,MIN(MAX($D61,$D62)/$D60,AB67))</f>
        <v>1794117.6470588236</v>
      </c>
      <c r="AD66" s="27">
        <f t="shared" si="200"/>
        <v>1794117.6470588236</v>
      </c>
      <c r="AE66" s="27">
        <f t="shared" ref="AE66" si="201">IF(OR(AE65&lt;$D58,AE65&gt;$D59),0,MIN(MAX($D61,$D62)/$D60,AD67))</f>
        <v>1794117.6470588236</v>
      </c>
      <c r="AF66" s="27">
        <f t="shared" ref="AF66" si="202">IF(OR(AF65&lt;$D58,AF65&gt;$D59),0,MIN(MAX($D61,$D62)/$D60,AE67))</f>
        <v>1794117.6470588236</v>
      </c>
      <c r="AG66" s="27">
        <f t="shared" ref="AG66" si="203">IF(OR(AG65&lt;$D58,AG65&gt;$D59),0,MIN(MAX($D61,$D62)/$D60,AF67))</f>
        <v>1794117.6470588236</v>
      </c>
      <c r="AH66" s="27">
        <f t="shared" ref="AH66" si="204">IF(OR(AH65&lt;$D58,AH65&gt;$D59),0,MIN(MAX($D61,$D62)/$D60,AG67))</f>
        <v>1794117.6470588236</v>
      </c>
      <c r="AI66" s="27">
        <f t="shared" ref="AI66:AJ66" si="205">IF(OR(AI65&lt;$D58,AI65&gt;$D59),0,MIN(MAX($D61,$D62)/$D60,AH67))</f>
        <v>1794117.6470588236</v>
      </c>
      <c r="AJ66" s="27">
        <f t="shared" si="205"/>
        <v>1794117.6470588236</v>
      </c>
      <c r="AK66" s="27">
        <f t="shared" ref="AK66" si="206">IF(OR(AK65&lt;$D58,AK65&gt;$D59),0,MIN(MAX($D61,$D62)/$D60,AJ67))</f>
        <v>1794117.6470588236</v>
      </c>
      <c r="AL66" s="27">
        <f t="shared" ref="AL66" si="207">IF(OR(AL65&lt;$D58,AL65&gt;$D59),0,MIN(MAX($D61,$D62)/$D60,AK67))</f>
        <v>1794117.6470588236</v>
      </c>
      <c r="AM66" s="27">
        <f t="shared" ref="AM66" si="208">IF(OR(AM65&lt;$D58,AM65&gt;$D59),0,MIN(MAX($D61,$D62)/$D60,AL67))</f>
        <v>1794117.6470588236</v>
      </c>
      <c r="AN66" s="27">
        <f t="shared" ref="AN66" si="209">IF(OR(AN65&lt;$D58,AN65&gt;$D59),0,MIN(MAX($D61,$D62)/$D60,AM67))</f>
        <v>0</v>
      </c>
      <c r="AO66" s="27">
        <f t="shared" ref="AO66:AP66" si="210">IF(OR(AO65&lt;$D58,AO65&gt;$D59),0,MIN(MAX($D61,$D62)/$D60,AN67))</f>
        <v>0</v>
      </c>
      <c r="AP66" s="27">
        <f t="shared" si="210"/>
        <v>0</v>
      </c>
      <c r="AQ66" s="27">
        <f t="shared" ref="AQ66" si="211">IF(OR(AQ65&lt;$D58,AQ65&gt;$D59),0,MIN(MAX($D61,$D62)/$D60,AP67))</f>
        <v>0</v>
      </c>
      <c r="AR66" s="27">
        <f t="shared" ref="AR66" si="212">IF(OR(AR65&lt;$D58,AR65&gt;$D59),0,MIN(MAX($D61,$D62)/$D60,AQ67))</f>
        <v>0</v>
      </c>
      <c r="AS66" s="27">
        <f t="shared" ref="AS66" si="213">IF(OR(AS65&lt;$D58,AS65&gt;$D59),0,MIN(MAX($D61,$D62)/$D60,AR67))</f>
        <v>0</v>
      </c>
      <c r="AT66" s="27">
        <f t="shared" ref="AT66" si="214">IF(OR(AT65&lt;$D58,AT65&gt;$D59),0,MIN(MAX($D61,$D62)/$D60,AS67))</f>
        <v>0</v>
      </c>
      <c r="AU66" s="27">
        <f t="shared" ref="AU66:AV66" si="215">IF(OR(AU65&lt;$D58,AU65&gt;$D59),0,MIN(MAX($D61,$D62)/$D60,AT67))</f>
        <v>0</v>
      </c>
      <c r="AV66" s="27">
        <f t="shared" si="215"/>
        <v>0</v>
      </c>
      <c r="AW66" s="27">
        <f t="shared" ref="AW66" si="216">IF(OR(AW65&lt;$D58,AW65&gt;$D59),0,MIN(MAX($D61,$D62)/$D60,AV67))</f>
        <v>0</v>
      </c>
      <c r="AX66" s="27">
        <f t="shared" ref="AX66" si="217">IF(OR(AX65&lt;$D58,AX65&gt;$D59),0,MIN(MAX($D61,$D62)/$D60,AW67))</f>
        <v>0</v>
      </c>
      <c r="AY66" s="27">
        <f t="shared" ref="AY66" si="218">IF(OR(AY65&lt;$D58,AY65&gt;$D59),0,MIN(MAX($D61,$D62)/$D60,AX67))</f>
        <v>0</v>
      </c>
      <c r="AZ66" s="27">
        <f t="shared" ref="AZ66" si="219">IF(OR(AZ65&lt;$D58,AZ65&gt;$D59),0,MIN(MAX($D61,$D62)/$D60,AY67))</f>
        <v>0</v>
      </c>
      <c r="BA66" s="27">
        <f t="shared" ref="BA66:BB66" si="220">IF(OR(BA65&lt;$D58,BA65&gt;$D59),0,MIN(MAX($D61,$D62)/$D60,AZ67))</f>
        <v>0</v>
      </c>
      <c r="BB66" s="27">
        <f t="shared" si="220"/>
        <v>0</v>
      </c>
      <c r="BC66" s="27">
        <f t="shared" ref="BC66" si="221">IF(OR(BC65&lt;$D58,BC65&gt;$D59),0,MIN(MAX($D61,$D62)/$D60,BB67))</f>
        <v>0</v>
      </c>
      <c r="BD66" s="27">
        <f t="shared" ref="BD66" si="222">IF(OR(BD65&lt;$D58,BD65&gt;$D59),0,MIN(MAX($D61,$D62)/$D60,BC67))</f>
        <v>0</v>
      </c>
      <c r="BE66" s="27">
        <f t="shared" ref="BE66" si="223">IF(OR(BE65&lt;$D58,BE65&gt;$D59),0,MIN(MAX($D61,$D62)/$D60,BD67))</f>
        <v>0</v>
      </c>
      <c r="BF66" s="27">
        <f t="shared" ref="BF66" si="224">IF(OR(BF65&lt;$D58,BF65&gt;$D59),0,MIN(MAX($D61,$D62)/$D60,BE67))</f>
        <v>0</v>
      </c>
      <c r="BG66" s="27">
        <f t="shared" ref="BG66:BH66" si="225">IF(OR(BG65&lt;$D58,BG65&gt;$D59),0,MIN(MAX($D61,$D62)/$D60,BF67))</f>
        <v>0</v>
      </c>
      <c r="BH66" s="27">
        <f t="shared" si="225"/>
        <v>0</v>
      </c>
      <c r="BI66" s="27">
        <f t="shared" ref="BI66" si="226">IF(OR(BI65&lt;$D58,BI65&gt;$D59),0,MIN(MAX($D61,$D62)/$D60,BH67))</f>
        <v>0</v>
      </c>
      <c r="BJ66" s="27">
        <f t="shared" ref="BJ66" si="227">IF(OR(BJ65&lt;$D58,BJ65&gt;$D59),0,MIN(MAX($D61,$D62)/$D60,BI67))</f>
        <v>0</v>
      </c>
      <c r="BK66" s="27">
        <f t="shared" ref="BK66" si="228">IF(OR(BK65&lt;$D58,BK65&gt;$D59),0,MIN(MAX($D61,$D62)/$D60,BJ67))</f>
        <v>0</v>
      </c>
      <c r="BL66" s="27">
        <f t="shared" ref="BL66" si="229">IF(OR(BL65&lt;$D58,BL65&gt;$D59),0,MIN(MAX($D61,$D62)/$D60,BK67))</f>
        <v>0</v>
      </c>
      <c r="BM66" s="27">
        <f t="shared" ref="BM66:BN66" si="230">IF(OR(BM65&lt;$D58,BM65&gt;$D59),0,MIN(MAX($D61,$D62)/$D60,BL67))</f>
        <v>0</v>
      </c>
      <c r="BN66" s="27">
        <f t="shared" si="230"/>
        <v>0</v>
      </c>
      <c r="BO66" s="27">
        <f t="shared" ref="BO66" si="231">IF(OR(BO65&lt;$D58,BO65&gt;$D59),0,MIN(MAX($D61,$D62)/$D60,BN67))</f>
        <v>0</v>
      </c>
      <c r="BP66" s="27">
        <f t="shared" ref="BP66" si="232">IF(OR(BP65&lt;$D58,BP65&gt;$D59),0,MIN(MAX($D61,$D62)/$D60,BO67))</f>
        <v>0</v>
      </c>
      <c r="BQ66" s="27">
        <f t="shared" ref="BQ66" si="233">IF(OR(BQ65&lt;$D58,BQ65&gt;$D59),0,MIN(MAX($D61,$D62)/$D60,BP67))</f>
        <v>0</v>
      </c>
      <c r="BR66" s="27">
        <f t="shared" ref="BR66" si="234">IF(OR(BR65&lt;$D58,BR65&gt;$D59),0,MIN(MAX($D61,$D62)/$D60,BQ67))</f>
        <v>0</v>
      </c>
      <c r="BS66" s="27">
        <f t="shared" ref="BS66:BT66" si="235">IF(OR(BS65&lt;$D58,BS65&gt;$D59),0,MIN(MAX($D61,$D62)/$D60,BR67))</f>
        <v>0</v>
      </c>
      <c r="BT66" s="27">
        <f t="shared" si="235"/>
        <v>0</v>
      </c>
      <c r="BU66" s="27">
        <f t="shared" ref="BU66" si="236">IF(OR(BU65&lt;$D58,BU65&gt;$D59),0,MIN(MAX($D61,$D62)/$D60,BT67))</f>
        <v>0</v>
      </c>
      <c r="BV66" s="27">
        <f t="shared" ref="BV66" si="237">IF(OR(BV65&lt;$D58,BV65&gt;$D59),0,MIN(MAX($D61,$D62)/$D60,BU67))</f>
        <v>0</v>
      </c>
      <c r="BW66" s="27">
        <f t="shared" ref="BW66" si="238">IF(OR(BW65&lt;$D58,BW65&gt;$D59),0,MIN(MAX($D61,$D62)/$D60,BV67))</f>
        <v>0</v>
      </c>
      <c r="BX66" s="27">
        <f t="shared" ref="BX66" si="239">IF(OR(BX65&lt;$D58,BX65&gt;$D59),0,MIN(MAX($D61,$D62)/$D60,BW67))</f>
        <v>0</v>
      </c>
      <c r="BY66" s="27">
        <f t="shared" ref="BY66:BZ66" si="240">IF(OR(BY65&lt;$D58,BY65&gt;$D59),0,MIN(MAX($D61,$D62)/$D60,BX67))</f>
        <v>0</v>
      </c>
      <c r="BZ66" s="27">
        <f t="shared" si="240"/>
        <v>0</v>
      </c>
      <c r="CA66" s="27">
        <f t="shared" ref="CA66" si="241">IF(OR(CA65&lt;$D58,CA65&gt;$D59),0,MIN(MAX($D61,$D62)/$D60,BZ67))</f>
        <v>0</v>
      </c>
      <c r="CB66" s="27">
        <f t="shared" ref="CB66" si="242">IF(OR(CB65&lt;$D58,CB65&gt;$D59),0,MIN(MAX($D61,$D62)/$D60,CA67))</f>
        <v>0</v>
      </c>
      <c r="CC66" s="27">
        <f t="shared" ref="CC66" si="243">IF(OR(CC65&lt;$D58,CC65&gt;$D59),0,MIN(MAX($D61,$D62)/$D60,CB67))</f>
        <v>0</v>
      </c>
      <c r="CD66" s="27">
        <f t="shared" ref="CD66" si="244">IF(OR(CD65&lt;$D58,CD65&gt;$D59),0,MIN(MAX($D61,$D62)/$D60,CC67))</f>
        <v>0</v>
      </c>
      <c r="CE66" s="27">
        <f t="shared" ref="CE66:CF66" si="245">IF(OR(CE65&lt;$D58,CE65&gt;$D59),0,MIN(MAX($D61,$D62)/$D60,CD67))</f>
        <v>0</v>
      </c>
      <c r="CF66" s="27">
        <f t="shared" si="245"/>
        <v>0</v>
      </c>
      <c r="CG66" s="27">
        <f t="shared" ref="CG66" si="246">IF(OR(CG65&lt;$D58,CG65&gt;$D59),0,MIN(MAX($D61,$D62)/$D60,CF67))</f>
        <v>0</v>
      </c>
      <c r="CH66" s="27">
        <f t="shared" ref="CH66" si="247">IF(OR(CH65&lt;$D58,CH65&gt;$D59),0,MIN(MAX($D61,$D62)/$D60,CG67))</f>
        <v>0</v>
      </c>
      <c r="CI66" s="27">
        <f t="shared" ref="CI66" si="248">IF(OR(CI65&lt;$D58,CI65&gt;$D59),0,MIN(MAX($D61,$D62)/$D60,CH67))</f>
        <v>0</v>
      </c>
      <c r="CJ66" s="27">
        <f t="shared" ref="CJ66" si="249">IF(OR(CJ65&lt;$D58,CJ65&gt;$D59),0,MIN(MAX($D61,$D62)/$D60,CI67))</f>
        <v>0</v>
      </c>
      <c r="CK66" s="27">
        <f t="shared" ref="CK66:CL66" si="250">IF(OR(CK65&lt;$D58,CK65&gt;$D59),0,MIN(MAX($D61,$D62)/$D60,CJ67))</f>
        <v>0</v>
      </c>
      <c r="CL66" s="27">
        <f t="shared" si="250"/>
        <v>0</v>
      </c>
      <c r="CM66" s="27">
        <f t="shared" ref="CM66" si="251">IF(OR(CM65&lt;$D58,CM65&gt;$D59),0,MIN(MAX($D61,$D62)/$D60,CL67))</f>
        <v>0</v>
      </c>
      <c r="CN66" s="27">
        <f t="shared" ref="CN66" si="252">IF(OR(CN65&lt;$D58,CN65&gt;$D59),0,MIN(MAX($D61,$D62)/$D60,CM67))</f>
        <v>0</v>
      </c>
      <c r="CO66" s="27">
        <f t="shared" ref="CO66" si="253">IF(OR(CO65&lt;$D58,CO65&gt;$D59),0,MIN(MAX($D61,$D62)/$D60,CN67))</f>
        <v>0</v>
      </c>
      <c r="CP66" s="27">
        <f t="shared" ref="CP66" si="254">IF(OR(CP65&lt;$D58,CP65&gt;$D59),0,MIN(MAX($D61,$D62)/$D60,CO67))</f>
        <v>0</v>
      </c>
      <c r="CQ66" s="27">
        <f t="shared" ref="CQ66:CR66" si="255">IF(OR(CQ65&lt;$D58,CQ65&gt;$D59),0,MIN(MAX($D61,$D62)/$D60,CP67))</f>
        <v>0</v>
      </c>
      <c r="CR66" s="27">
        <f t="shared" si="255"/>
        <v>0</v>
      </c>
      <c r="CS66" s="27">
        <f t="shared" ref="CS66" si="256">IF(OR(CS65&lt;$D58,CS65&gt;$D59),0,MIN(MAX($D61,$D62)/$D60,CR67))</f>
        <v>0</v>
      </c>
      <c r="CT66" s="27">
        <f t="shared" ref="CT66" si="257">IF(OR(CT65&lt;$D58,CT65&gt;$D59),0,MIN(MAX($D61,$D62)/$D60,CS67))</f>
        <v>0</v>
      </c>
      <c r="CU66" s="27">
        <f t="shared" ref="CU66" si="258">IF(OR(CU65&lt;$D58,CU65&gt;$D59),0,MIN(MAX($D61,$D62)/$D60,CT67))</f>
        <v>0</v>
      </c>
      <c r="CV66" s="27">
        <f t="shared" ref="CV66" si="259">IF(OR(CV65&lt;$D58,CV65&gt;$D59),0,MIN(MAX($D61,$D62)/$D60,CU67))</f>
        <v>0</v>
      </c>
      <c r="CW66" s="27">
        <f t="shared" ref="CW66:CX66" si="260">IF(OR(CW65&lt;$D58,CW65&gt;$D59),0,MIN(MAX($D61,$D62)/$D60,CV67))</f>
        <v>0</v>
      </c>
      <c r="CX66" s="27">
        <f t="shared" si="260"/>
        <v>0</v>
      </c>
      <c r="CY66" s="27">
        <f t="shared" ref="CY66" si="261">IF(OR(CY65&lt;$D58,CY65&gt;$D59),0,MIN(MAX($D61,$D62)/$D60,CX67))</f>
        <v>0</v>
      </c>
      <c r="CZ66" s="27">
        <f t="shared" ref="CZ66" si="262">IF(OR(CZ65&lt;$D58,CZ65&gt;$D59),0,MIN(MAX($D61,$D62)/$D60,CY67))</f>
        <v>0</v>
      </c>
      <c r="DA66" s="27">
        <f t="shared" ref="DA66" si="263">IF(OR(DA65&lt;$D58,DA65&gt;$D59),0,MIN(MAX($D61,$D62)/$D60,CZ67))</f>
        <v>0</v>
      </c>
      <c r="DB66" s="27">
        <f t="shared" ref="DB66" si="264">IF(OR(DB65&lt;$D58,DB65&gt;$D59),0,MIN(MAX($D61,$D62)/$D60,DA67))</f>
        <v>0</v>
      </c>
      <c r="DC66" s="27">
        <f t="shared" ref="DC66:DD66" si="265">IF(OR(DC65&lt;$D58,DC65&gt;$D59),0,MIN(MAX($D61,$D62)/$D60,DB67))</f>
        <v>0</v>
      </c>
      <c r="DD66" s="27">
        <f t="shared" si="265"/>
        <v>0</v>
      </c>
      <c r="DE66" s="27">
        <f t="shared" ref="DE66" si="266">IF(OR(DE65&lt;$D58,DE65&gt;$D59),0,MIN(MAX($D61,$D62)/$D60,DD67))</f>
        <v>0</v>
      </c>
      <c r="DF66" s="27">
        <f t="shared" ref="DF66" si="267">IF(OR(DF65&lt;$D58,DF65&gt;$D59),0,MIN(MAX($D61,$D62)/$D60,DE67))</f>
        <v>0</v>
      </c>
      <c r="DG66" s="27">
        <f t="shared" ref="DG66" si="268">IF(OR(DG65&lt;$D58,DG65&gt;$D59),0,MIN(MAX($D61,$D62)/$D60,DF67))</f>
        <v>0</v>
      </c>
      <c r="DH66" s="27">
        <f t="shared" ref="DH66" si="269">IF(OR(DH65&lt;$D58,DH65&gt;$D59),0,MIN(MAX($D61,$D62)/$D60,DG67))</f>
        <v>0</v>
      </c>
      <c r="DI66" s="27">
        <f t="shared" ref="DI66:DJ66" si="270">IF(OR(DI65&lt;$D58,DI65&gt;$D59),0,MIN(MAX($D61,$D62)/$D60,DH67))</f>
        <v>0</v>
      </c>
      <c r="DJ66" s="27">
        <f t="shared" si="270"/>
        <v>0</v>
      </c>
      <c r="DK66" s="27">
        <f t="shared" ref="DK66" si="271">IF(OR(DK65&lt;$D58,DK65&gt;$D59),0,MIN(MAX($D61,$D62)/$D60,DJ67))</f>
        <v>0</v>
      </c>
      <c r="DL66" s="27">
        <f t="shared" ref="DL66" si="272">IF(OR(DL65&lt;$D58,DL65&gt;$D59),0,MIN(MAX($D61,$D62)/$D60,DK67))</f>
        <v>0</v>
      </c>
      <c r="DM66" s="27">
        <f t="shared" ref="DM66" si="273">IF(OR(DM65&lt;$D58,DM65&gt;$D59),0,MIN(MAX($D61,$D62)/$D60,DL67))</f>
        <v>0</v>
      </c>
      <c r="DN66" s="27">
        <f t="shared" ref="DN66" si="274">IF(OR(DN65&lt;$D58,DN65&gt;$D59),0,MIN(MAX($D61,$D62)/$D60,DM67))</f>
        <v>0</v>
      </c>
      <c r="DO66" s="27">
        <f t="shared" ref="DO66:DP66" si="275">IF(OR(DO65&lt;$D58,DO65&gt;$D59),0,MIN(MAX($D61,$D62)/$D60,DN67))</f>
        <v>0</v>
      </c>
      <c r="DP66" s="27">
        <f t="shared" si="275"/>
        <v>0</v>
      </c>
      <c r="DQ66" s="27">
        <f t="shared" ref="DQ66" si="276">IF(OR(DQ65&lt;$D58,DQ65&gt;$D59),0,MIN(MAX($D61,$D62)/$D60,DP67))</f>
        <v>0</v>
      </c>
      <c r="DR66" s="27">
        <f t="shared" ref="DR66" si="277">IF(OR(DR65&lt;$D58,DR65&gt;$D59),0,MIN(MAX($D61,$D62)/$D60,DQ67))</f>
        <v>0</v>
      </c>
      <c r="DS66" s="27">
        <f t="shared" ref="DS66" si="278">IF(OR(DS65&lt;$D58,DS65&gt;$D59),0,MIN(MAX($D61,$D62)/$D60,DR67))</f>
        <v>0</v>
      </c>
      <c r="DT66" s="27">
        <f t="shared" ref="DT66" si="279">IF(OR(DT65&lt;$D58,DT65&gt;$D59),0,MIN(MAX($D61,$D62)/$D60,DS67))</f>
        <v>0</v>
      </c>
      <c r="DU66" s="27">
        <f t="shared" ref="DU66:DV66" si="280">IF(OR(DU65&lt;$D58,DU65&gt;$D59),0,MIN(MAX($D61,$D62)/$D60,DT67))</f>
        <v>0</v>
      </c>
      <c r="DV66" s="27">
        <f t="shared" si="280"/>
        <v>0</v>
      </c>
      <c r="DW66" s="27">
        <f t="shared" ref="DW66" si="281">IF(OR(DW65&lt;$D58,DW65&gt;$D59),0,MIN(MAX($D61,$D62)/$D60,DV67))</f>
        <v>0</v>
      </c>
      <c r="DX66" s="27">
        <f t="shared" ref="DX66" si="282">IF(OR(DX65&lt;$D58,DX65&gt;$D59),0,MIN(MAX($D61,$D62)/$D60,DW67))</f>
        <v>0</v>
      </c>
      <c r="DY66" s="27">
        <f t="shared" ref="DY66" si="283">IF(OR(DY65&lt;$D58,DY65&gt;$D59),0,MIN(MAX($D61,$D62)/$D60,DX67))</f>
        <v>0</v>
      </c>
      <c r="DZ66" s="27">
        <f t="shared" ref="DZ66" si="284">IF(OR(DZ65&lt;$D58,DZ65&gt;$D59),0,MIN(MAX($D61,$D62)/$D60,DY67))</f>
        <v>0</v>
      </c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</row>
    <row r="67" spans="1:207" s="20" customFormat="1" x14ac:dyDescent="0.15">
      <c r="C67" s="20" t="s">
        <v>64</v>
      </c>
      <c r="F67" s="63">
        <f>$D49-SUM($F$66:F66)</f>
        <v>59205882.352941178</v>
      </c>
      <c r="G67" s="63">
        <f>$D49-SUM($F$66:G66)</f>
        <v>57411764.705882356</v>
      </c>
      <c r="H67" s="63">
        <f>$D49-SUM($F$66:H66)</f>
        <v>55617647.058823526</v>
      </c>
      <c r="I67" s="63">
        <f>$D49-SUM($F$66:I66)</f>
        <v>53823529.411764704</v>
      </c>
      <c r="J67" s="63">
        <f>$D49-SUM($F$66:J66)</f>
        <v>52029411.764705881</v>
      </c>
      <c r="K67" s="63">
        <f>$D49-SUM($F$66:K66)</f>
        <v>50235294.117647059</v>
      </c>
      <c r="L67" s="63">
        <f>$D49-SUM($F$66:L66)</f>
        <v>48441176.470588237</v>
      </c>
      <c r="M67" s="63">
        <f>$D49-SUM($F$66:M66)</f>
        <v>46647058.823529407</v>
      </c>
      <c r="N67" s="63">
        <f>$D49-SUM($F$66:N66)</f>
        <v>44852941.176470585</v>
      </c>
      <c r="O67" s="63">
        <f>$D49-SUM($F$66:O66)</f>
        <v>43058823.529411763</v>
      </c>
      <c r="P67" s="63">
        <f>$D49-SUM($F$66:P66)</f>
        <v>41264705.882352941</v>
      </c>
      <c r="Q67" s="63">
        <f>$D49-SUM($F$66:Q66)</f>
        <v>39470588.235294119</v>
      </c>
      <c r="R67" s="63">
        <f>$D49-SUM($F$66:R66)</f>
        <v>37676470.588235296</v>
      </c>
      <c r="S67" s="63">
        <f>$D49-SUM($F$66:S66)</f>
        <v>35882352.941176474</v>
      </c>
      <c r="T67" s="63">
        <f>$D49-SUM($F$66:T66)</f>
        <v>34088235.294117652</v>
      </c>
      <c r="U67" s="63">
        <f>$D49-SUM($F$66:U66)</f>
        <v>32294117.64705883</v>
      </c>
      <c r="V67" s="63">
        <f>$D49-SUM($F$66:V66)</f>
        <v>30500000.000000007</v>
      </c>
      <c r="W67" s="63">
        <f>$D49-SUM($F$66:W66)</f>
        <v>28705882.352941185</v>
      </c>
      <c r="X67" s="63">
        <f>$D49-SUM($F$66:X66)</f>
        <v>26911764.705882363</v>
      </c>
      <c r="Y67" s="63">
        <f>$D49-SUM($F$66:Y66)</f>
        <v>25117647.058823541</v>
      </c>
      <c r="Z67" s="63">
        <f>$D49-SUM($F$66:Z66)</f>
        <v>23323529.411764719</v>
      </c>
      <c r="AA67" s="63">
        <f>$D49-SUM($F$66:AA66)</f>
        <v>21529411.764705896</v>
      </c>
      <c r="AB67" s="63">
        <f>$D49-SUM($F$66:AB66)</f>
        <v>19735294.117647074</v>
      </c>
      <c r="AC67" s="63">
        <f>$D49-SUM($F$66:AC66)</f>
        <v>17941176.470588252</v>
      </c>
      <c r="AD67" s="63">
        <f>$D49-SUM($F$66:AD66)</f>
        <v>16147058.82352943</v>
      </c>
      <c r="AE67" s="63">
        <f>$D49-SUM($F$66:AE66)</f>
        <v>14352941.176470608</v>
      </c>
      <c r="AF67" s="63">
        <f>$D49-SUM($F$66:AF66)</f>
        <v>12558823.529411785</v>
      </c>
      <c r="AG67" s="63">
        <f>$D49-SUM($F$66:AG66)</f>
        <v>10764705.882352963</v>
      </c>
      <c r="AH67" s="63">
        <f>$D49-SUM($F$66:AH66)</f>
        <v>8970588.2352941409</v>
      </c>
      <c r="AI67" s="63">
        <f>$D49-SUM($F$66:AI66)</f>
        <v>7176470.5882353187</v>
      </c>
      <c r="AJ67" s="63">
        <f>$D49-SUM($F$66:AJ66)</f>
        <v>5382352.9411764964</v>
      </c>
      <c r="AK67" s="63">
        <f>$D49-SUM($F$66:AK66)</f>
        <v>3588235.2941176742</v>
      </c>
      <c r="AL67" s="63">
        <f>$D49-SUM($F$66:AL66)</f>
        <v>1794117.647058852</v>
      </c>
      <c r="AM67" s="63">
        <f>$D49-SUM($F$66:AM66)</f>
        <v>0</v>
      </c>
      <c r="AN67" s="63">
        <f>$D49-SUM($F$66:AN66)</f>
        <v>0</v>
      </c>
      <c r="AO67" s="63">
        <f>$D49-SUM($F$66:AO66)</f>
        <v>0</v>
      </c>
      <c r="AP67" s="63">
        <f>$D49-SUM($F$66:AP66)</f>
        <v>0</v>
      </c>
      <c r="AQ67" s="63">
        <f>$D49-SUM($F$66:AQ66)</f>
        <v>0</v>
      </c>
      <c r="AR67" s="63">
        <f>$D49-SUM($F$66:AR66)</f>
        <v>0</v>
      </c>
      <c r="AS67" s="63">
        <f>$D49-SUM($F$66:AS66)</f>
        <v>0</v>
      </c>
      <c r="AT67" s="63">
        <f>$D49-SUM($F$66:AT66)</f>
        <v>0</v>
      </c>
      <c r="AU67" s="63">
        <f>$D49-SUM($F$66:AU66)</f>
        <v>0</v>
      </c>
      <c r="AV67" s="63">
        <f>$D49-SUM($F$66:AV66)</f>
        <v>0</v>
      </c>
      <c r="AW67" s="63">
        <f>$D49-SUM($F$66:AW66)</f>
        <v>0</v>
      </c>
      <c r="AX67" s="63">
        <f>$D49-SUM($F$66:AX66)</f>
        <v>0</v>
      </c>
      <c r="AY67" s="63">
        <f>$D49-SUM($F$66:AY66)</f>
        <v>0</v>
      </c>
      <c r="AZ67" s="63">
        <f>$D49-SUM($F$66:AZ66)</f>
        <v>0</v>
      </c>
      <c r="BA67" s="63">
        <f>$D49-SUM($F$66:BA66)</f>
        <v>0</v>
      </c>
      <c r="BB67" s="63">
        <f>$D49-SUM($F$66:BB66)</f>
        <v>0</v>
      </c>
      <c r="BC67" s="63">
        <f>$D49-SUM($F$66:BC66)</f>
        <v>0</v>
      </c>
      <c r="BD67" s="63">
        <f>$D49-SUM($F$66:BD66)</f>
        <v>0</v>
      </c>
      <c r="BE67" s="63">
        <f>$D49-SUM($F$66:BE66)</f>
        <v>0</v>
      </c>
      <c r="BF67" s="63">
        <f>$D49-SUM($F$66:BF66)</f>
        <v>0</v>
      </c>
      <c r="BG67" s="63">
        <f>$D49-SUM($F$66:BG66)</f>
        <v>0</v>
      </c>
      <c r="BH67" s="63">
        <f>$D49-SUM($F$66:BH66)</f>
        <v>0</v>
      </c>
      <c r="BI67" s="63">
        <f>$D49-SUM($F$66:BI66)</f>
        <v>0</v>
      </c>
      <c r="BJ67" s="63">
        <f>$D49-SUM($F$66:BJ66)</f>
        <v>0</v>
      </c>
      <c r="BK67" s="63">
        <f>$D49-SUM($F$66:BK66)</f>
        <v>0</v>
      </c>
      <c r="BL67" s="63">
        <f>$D49-SUM($F$66:BL66)</f>
        <v>0</v>
      </c>
      <c r="BM67" s="63">
        <f>$D49-SUM($F$66:BM66)</f>
        <v>0</v>
      </c>
      <c r="BN67" s="63">
        <f>$D49-SUM($F$66:BN66)</f>
        <v>0</v>
      </c>
      <c r="BO67" s="63">
        <f>$D49-SUM($F$66:BO66)</f>
        <v>0</v>
      </c>
      <c r="BP67" s="63">
        <f>$D49-SUM($F$66:BP66)</f>
        <v>0</v>
      </c>
      <c r="BQ67" s="63">
        <f>$D49-SUM($F$66:BQ66)</f>
        <v>0</v>
      </c>
      <c r="BR67" s="63">
        <f>$D49-SUM($F$66:BR66)</f>
        <v>0</v>
      </c>
      <c r="BS67" s="63">
        <f>$D49-SUM($F$66:BS66)</f>
        <v>0</v>
      </c>
      <c r="BT67" s="63">
        <f>$D49-SUM($F$66:BT66)</f>
        <v>0</v>
      </c>
      <c r="BU67" s="63">
        <f>$D49-SUM($F$66:BU66)</f>
        <v>0</v>
      </c>
      <c r="BV67" s="63">
        <f>$D49-SUM($F$66:BV66)</f>
        <v>0</v>
      </c>
      <c r="BW67" s="63">
        <f>$D49-SUM($F$66:BW66)</f>
        <v>0</v>
      </c>
      <c r="BX67" s="63">
        <f>$D49-SUM($F$66:BX66)</f>
        <v>0</v>
      </c>
      <c r="BY67" s="63">
        <f>$D49-SUM($F$66:BY66)</f>
        <v>0</v>
      </c>
      <c r="BZ67" s="63">
        <f>$D49-SUM($F$66:BZ66)</f>
        <v>0</v>
      </c>
      <c r="CA67" s="63">
        <f>$D49-SUM($F$66:CA66)</f>
        <v>0</v>
      </c>
      <c r="CB67" s="63">
        <f>$D49-SUM($F$66:CB66)</f>
        <v>0</v>
      </c>
      <c r="CC67" s="63">
        <f>$D49-SUM($F$66:CC66)</f>
        <v>0</v>
      </c>
      <c r="CD67" s="63">
        <f>$D49-SUM($F$66:CD66)</f>
        <v>0</v>
      </c>
      <c r="CE67" s="63">
        <f>$D49-SUM($F$66:CE66)</f>
        <v>0</v>
      </c>
      <c r="CF67" s="63">
        <f>$D49-SUM($F$66:CF66)</f>
        <v>0</v>
      </c>
      <c r="CG67" s="63">
        <f>$D49-SUM($F$66:CG66)</f>
        <v>0</v>
      </c>
      <c r="CH67" s="63">
        <f>$D49-SUM($F$66:CH66)</f>
        <v>0</v>
      </c>
      <c r="CI67" s="63">
        <f>$D49-SUM($F$66:CI66)</f>
        <v>0</v>
      </c>
      <c r="CJ67" s="63">
        <f>$D49-SUM($F$66:CJ66)</f>
        <v>0</v>
      </c>
      <c r="CK67" s="63">
        <f>$D49-SUM($F$66:CK66)</f>
        <v>0</v>
      </c>
      <c r="CL67" s="63">
        <f>$D49-SUM($F$66:CL66)</f>
        <v>0</v>
      </c>
      <c r="CM67" s="63">
        <f>$D49-SUM($F$66:CM66)</f>
        <v>0</v>
      </c>
      <c r="CN67" s="63">
        <f>$D49-SUM($F$66:CN66)</f>
        <v>0</v>
      </c>
      <c r="CO67" s="63">
        <f>$D49-SUM($F$66:CO66)</f>
        <v>0</v>
      </c>
      <c r="CP67" s="63">
        <f>$D49-SUM($F$66:CP66)</f>
        <v>0</v>
      </c>
      <c r="CQ67" s="63">
        <f>$D49-SUM($F$66:CQ66)</f>
        <v>0</v>
      </c>
      <c r="CR67" s="63">
        <f>$D49-SUM($F$66:CR66)</f>
        <v>0</v>
      </c>
      <c r="CS67" s="63">
        <f>$D49-SUM($F$66:CS66)</f>
        <v>0</v>
      </c>
      <c r="CT67" s="63">
        <f>$D49-SUM($F$66:CT66)</f>
        <v>0</v>
      </c>
      <c r="CU67" s="63">
        <f>$D49-SUM($F$66:CU66)</f>
        <v>0</v>
      </c>
      <c r="CV67" s="63">
        <f>$D49-SUM($F$66:CV66)</f>
        <v>0</v>
      </c>
      <c r="CW67" s="63">
        <f>$D49-SUM($F$66:CW66)</f>
        <v>0</v>
      </c>
      <c r="CX67" s="63">
        <f>$D49-SUM($F$66:CX66)</f>
        <v>0</v>
      </c>
      <c r="CY67" s="63">
        <f>$D49-SUM($F$66:CY66)</f>
        <v>0</v>
      </c>
      <c r="CZ67" s="63">
        <f>$D49-SUM($F$66:CZ66)</f>
        <v>0</v>
      </c>
      <c r="DA67" s="63">
        <f>$D49-SUM($F$66:DA66)</f>
        <v>0</v>
      </c>
      <c r="DB67" s="63">
        <f>$D49-SUM($F$66:DB66)</f>
        <v>0</v>
      </c>
      <c r="DC67" s="63">
        <f>$D49-SUM($F$66:DC66)</f>
        <v>0</v>
      </c>
      <c r="DD67" s="63">
        <f>$D49-SUM($F$66:DD66)</f>
        <v>0</v>
      </c>
      <c r="DE67" s="63">
        <f>$D49-SUM($F$66:DE66)</f>
        <v>0</v>
      </c>
      <c r="DF67" s="63">
        <f>$D49-SUM($F$66:DF66)</f>
        <v>0</v>
      </c>
      <c r="DG67" s="63">
        <f>$D49-SUM($F$66:DG66)</f>
        <v>0</v>
      </c>
      <c r="DH67" s="63">
        <f>$D49-SUM($F$66:DH66)</f>
        <v>0</v>
      </c>
      <c r="DI67" s="63">
        <f>$D49-SUM($F$66:DI66)</f>
        <v>0</v>
      </c>
      <c r="DJ67" s="63">
        <f>$D49-SUM($F$66:DJ66)</f>
        <v>0</v>
      </c>
      <c r="DK67" s="63">
        <f>$D49-SUM($F$66:DK66)</f>
        <v>0</v>
      </c>
      <c r="DL67" s="63">
        <f>$D49-SUM($F$66:DL66)</f>
        <v>0</v>
      </c>
      <c r="DM67" s="63">
        <f>$D49-SUM($F$66:DM66)</f>
        <v>0</v>
      </c>
      <c r="DN67" s="63">
        <f>$D49-SUM($F$66:DN66)</f>
        <v>0</v>
      </c>
      <c r="DO67" s="63">
        <f>$D49-SUM($F$66:DO66)</f>
        <v>0</v>
      </c>
      <c r="DP67" s="63">
        <f>$D49-SUM($F$66:DP66)</f>
        <v>0</v>
      </c>
      <c r="DQ67" s="63">
        <f>$D49-SUM($F$66:DQ66)</f>
        <v>0</v>
      </c>
      <c r="DR67" s="63">
        <f>$D49-SUM($F$66:DR66)</f>
        <v>0</v>
      </c>
      <c r="DS67" s="63">
        <f>$D49-SUM($F$66:DS66)</f>
        <v>0</v>
      </c>
      <c r="DT67" s="63">
        <f>$D49-SUM($F$66:DT66)</f>
        <v>0</v>
      </c>
      <c r="DU67" s="63">
        <f>$D49-SUM($F$66:DU66)</f>
        <v>0</v>
      </c>
      <c r="DV67" s="63">
        <f>$D49-SUM($F$66:DV66)</f>
        <v>0</v>
      </c>
      <c r="DW67" s="63">
        <f>$D49-SUM($F$66:DW66)</f>
        <v>0</v>
      </c>
      <c r="DX67" s="63">
        <f>$D49-SUM($F$66:DX66)</f>
        <v>0</v>
      </c>
      <c r="DY67" s="63">
        <f>$D49-SUM($F$66:DY66)</f>
        <v>0</v>
      </c>
      <c r="DZ67" s="63">
        <f>$D49-SUM($F$66:DZ66)</f>
        <v>0</v>
      </c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</row>
    <row r="69" spans="1:207" s="20" customFormat="1" x14ac:dyDescent="0.15">
      <c r="A69" s="20" t="s">
        <v>383</v>
      </c>
      <c r="B69" s="20" t="s">
        <v>153</v>
      </c>
      <c r="C69" s="20" t="s">
        <v>273</v>
      </c>
      <c r="D69" s="133">
        <v>43466</v>
      </c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  <c r="CT69" s="135"/>
      <c r="CU69" s="135"/>
      <c r="CV69" s="135"/>
      <c r="CW69" s="135"/>
      <c r="CX69" s="135"/>
      <c r="CY69" s="135"/>
      <c r="CZ69" s="135"/>
      <c r="DA69" s="135"/>
      <c r="DB69" s="135"/>
      <c r="DC69" s="135"/>
      <c r="DD69" s="135"/>
      <c r="DE69" s="135"/>
      <c r="DF69" s="135"/>
      <c r="DG69" s="135"/>
      <c r="DH69" s="135"/>
      <c r="DI69" s="135"/>
      <c r="DJ69" s="135"/>
      <c r="DK69" s="135"/>
      <c r="DL69" s="135"/>
      <c r="DM69" s="135"/>
      <c r="DN69" s="135"/>
      <c r="DO69" s="135"/>
      <c r="DP69" s="135"/>
      <c r="DQ69" s="135"/>
      <c r="DR69" s="135"/>
      <c r="DS69" s="135"/>
      <c r="DT69" s="135"/>
      <c r="DU69" s="135"/>
      <c r="DV69" s="135"/>
      <c r="DW69" s="135"/>
      <c r="DX69" s="135"/>
      <c r="DY69" s="135"/>
      <c r="DZ69" s="135"/>
    </row>
    <row r="70" spans="1:207" s="20" customFormat="1" x14ac:dyDescent="0.15">
      <c r="C70" s="20" t="s">
        <v>274</v>
      </c>
      <c r="D70" s="133">
        <v>44470</v>
      </c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  <c r="CT70" s="135"/>
      <c r="CU70" s="135"/>
      <c r="CV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135"/>
      <c r="DN70" s="135"/>
      <c r="DO70" s="135"/>
      <c r="DP70" s="135"/>
      <c r="DQ70" s="135"/>
      <c r="DR70" s="135"/>
      <c r="DS70" s="135"/>
      <c r="DT70" s="135"/>
      <c r="DU70" s="135"/>
      <c r="DV70" s="135"/>
      <c r="DW70" s="135"/>
      <c r="DX70" s="135"/>
      <c r="DY70" s="135"/>
      <c r="DZ70" s="135"/>
    </row>
    <row r="71" spans="1:207" s="20" customFormat="1" x14ac:dyDescent="0.15">
      <c r="D71" s="145">
        <f>DATEDIF(D69,D70,"m")+1</f>
        <v>34</v>
      </c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  <c r="CT71" s="135"/>
      <c r="CU71" s="135"/>
      <c r="CV71" s="135"/>
      <c r="CW71" s="135"/>
      <c r="CX71" s="135"/>
      <c r="CY71" s="135"/>
      <c r="CZ71" s="135"/>
      <c r="DA71" s="135"/>
      <c r="DB71" s="135"/>
      <c r="DC71" s="135"/>
      <c r="DD71" s="135"/>
      <c r="DE71" s="135"/>
      <c r="DF71" s="135"/>
      <c r="DG71" s="135"/>
      <c r="DH71" s="135"/>
      <c r="DI71" s="135"/>
      <c r="DJ71" s="135"/>
      <c r="DK71" s="135"/>
      <c r="DL71" s="135"/>
      <c r="DM71" s="135"/>
      <c r="DN71" s="135"/>
      <c r="DO71" s="135"/>
      <c r="DP71" s="135"/>
      <c r="DQ71" s="135"/>
      <c r="DR71" s="135"/>
      <c r="DS71" s="135"/>
      <c r="DT71" s="135"/>
      <c r="DU71" s="135"/>
      <c r="DV71" s="135"/>
      <c r="DW71" s="135"/>
      <c r="DX71" s="135"/>
      <c r="DY71" s="135"/>
      <c r="DZ71" s="135"/>
    </row>
    <row r="72" spans="1:207" s="20" customFormat="1" x14ac:dyDescent="0.15">
      <c r="C72" s="20" t="s">
        <v>268</v>
      </c>
      <c r="D72" s="131">
        <v>12100000</v>
      </c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135"/>
      <c r="CS72" s="135"/>
      <c r="CT72" s="135"/>
      <c r="CU72" s="135"/>
      <c r="CV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135"/>
      <c r="DN72" s="135"/>
      <c r="DO72" s="135"/>
      <c r="DP72" s="135"/>
      <c r="DQ72" s="135"/>
      <c r="DR72" s="135"/>
      <c r="DS72" s="135"/>
      <c r="DT72" s="135"/>
      <c r="DU72" s="135"/>
      <c r="DV72" s="135"/>
      <c r="DW72" s="135"/>
      <c r="DX72" s="135"/>
      <c r="DY72" s="135"/>
      <c r="DZ72" s="135"/>
    </row>
    <row r="73" spans="1:207" x14ac:dyDescent="0.15">
      <c r="C73" s="20" t="s">
        <v>275</v>
      </c>
      <c r="D73" s="131">
        <v>61000000</v>
      </c>
    </row>
    <row r="74" spans="1:207" x14ac:dyDescent="0.15">
      <c r="C74" s="1" t="s">
        <v>56</v>
      </c>
      <c r="D74" s="136" t="s">
        <v>287</v>
      </c>
    </row>
    <row r="76" spans="1:207" s="20" customFormat="1" x14ac:dyDescent="0.15">
      <c r="B76" s="20" t="s">
        <v>152</v>
      </c>
      <c r="C76" s="20" t="s">
        <v>276</v>
      </c>
      <c r="F76" s="135">
        <f>D69</f>
        <v>43466</v>
      </c>
      <c r="G76" s="135">
        <f>EDATE(F76,1)</f>
        <v>43497</v>
      </c>
      <c r="H76" s="135">
        <f t="shared" ref="H76:BS76" si="285">EDATE(G76,1)</f>
        <v>43525</v>
      </c>
      <c r="I76" s="135">
        <f t="shared" si="285"/>
        <v>43556</v>
      </c>
      <c r="J76" s="135">
        <f t="shared" si="285"/>
        <v>43586</v>
      </c>
      <c r="K76" s="135">
        <f t="shared" si="285"/>
        <v>43617</v>
      </c>
      <c r="L76" s="135">
        <f t="shared" si="285"/>
        <v>43647</v>
      </c>
      <c r="M76" s="135">
        <f t="shared" si="285"/>
        <v>43678</v>
      </c>
      <c r="N76" s="135">
        <f t="shared" si="285"/>
        <v>43709</v>
      </c>
      <c r="O76" s="135">
        <f t="shared" si="285"/>
        <v>43739</v>
      </c>
      <c r="P76" s="135">
        <f t="shared" si="285"/>
        <v>43770</v>
      </c>
      <c r="Q76" s="135">
        <f t="shared" si="285"/>
        <v>43800</v>
      </c>
      <c r="R76" s="135">
        <f t="shared" si="285"/>
        <v>43831</v>
      </c>
      <c r="S76" s="135">
        <f t="shared" si="285"/>
        <v>43862</v>
      </c>
      <c r="T76" s="135">
        <f t="shared" si="285"/>
        <v>43891</v>
      </c>
      <c r="U76" s="135">
        <f t="shared" si="285"/>
        <v>43922</v>
      </c>
      <c r="V76" s="135">
        <f t="shared" si="285"/>
        <v>43952</v>
      </c>
      <c r="W76" s="135">
        <f t="shared" si="285"/>
        <v>43983</v>
      </c>
      <c r="X76" s="135">
        <f t="shared" si="285"/>
        <v>44013</v>
      </c>
      <c r="Y76" s="135">
        <f t="shared" si="285"/>
        <v>44044</v>
      </c>
      <c r="Z76" s="135">
        <f t="shared" si="285"/>
        <v>44075</v>
      </c>
      <c r="AA76" s="135">
        <f t="shared" si="285"/>
        <v>44105</v>
      </c>
      <c r="AB76" s="135">
        <f t="shared" si="285"/>
        <v>44136</v>
      </c>
      <c r="AC76" s="135">
        <f t="shared" si="285"/>
        <v>44166</v>
      </c>
      <c r="AD76" s="135">
        <f t="shared" si="285"/>
        <v>44197</v>
      </c>
      <c r="AE76" s="135">
        <f t="shared" si="285"/>
        <v>44228</v>
      </c>
      <c r="AF76" s="135">
        <f t="shared" si="285"/>
        <v>44256</v>
      </c>
      <c r="AG76" s="135">
        <f t="shared" si="285"/>
        <v>44287</v>
      </c>
      <c r="AH76" s="135">
        <f t="shared" si="285"/>
        <v>44317</v>
      </c>
      <c r="AI76" s="135">
        <f t="shared" si="285"/>
        <v>44348</v>
      </c>
      <c r="AJ76" s="135">
        <f t="shared" si="285"/>
        <v>44378</v>
      </c>
      <c r="AK76" s="135">
        <f t="shared" si="285"/>
        <v>44409</v>
      </c>
      <c r="AL76" s="135">
        <f t="shared" si="285"/>
        <v>44440</v>
      </c>
      <c r="AM76" s="135">
        <f t="shared" si="285"/>
        <v>44470</v>
      </c>
      <c r="AN76" s="135">
        <f t="shared" si="285"/>
        <v>44501</v>
      </c>
      <c r="AO76" s="135">
        <f t="shared" si="285"/>
        <v>44531</v>
      </c>
      <c r="AP76" s="135">
        <f t="shared" si="285"/>
        <v>44562</v>
      </c>
      <c r="AQ76" s="135">
        <f t="shared" si="285"/>
        <v>44593</v>
      </c>
      <c r="AR76" s="135">
        <f t="shared" si="285"/>
        <v>44621</v>
      </c>
      <c r="AS76" s="135">
        <f t="shared" si="285"/>
        <v>44652</v>
      </c>
      <c r="AT76" s="135">
        <f t="shared" si="285"/>
        <v>44682</v>
      </c>
      <c r="AU76" s="135">
        <f t="shared" si="285"/>
        <v>44713</v>
      </c>
      <c r="AV76" s="135">
        <f t="shared" si="285"/>
        <v>44743</v>
      </c>
      <c r="AW76" s="135">
        <f t="shared" si="285"/>
        <v>44774</v>
      </c>
      <c r="AX76" s="135">
        <f t="shared" si="285"/>
        <v>44805</v>
      </c>
      <c r="AY76" s="135">
        <f t="shared" si="285"/>
        <v>44835</v>
      </c>
      <c r="AZ76" s="135">
        <f t="shared" si="285"/>
        <v>44866</v>
      </c>
      <c r="BA76" s="135">
        <f t="shared" si="285"/>
        <v>44896</v>
      </c>
      <c r="BB76" s="135">
        <f t="shared" si="285"/>
        <v>44927</v>
      </c>
      <c r="BC76" s="135">
        <f t="shared" si="285"/>
        <v>44958</v>
      </c>
      <c r="BD76" s="135">
        <f t="shared" si="285"/>
        <v>44986</v>
      </c>
      <c r="BE76" s="135">
        <f t="shared" si="285"/>
        <v>45017</v>
      </c>
      <c r="BF76" s="135">
        <f t="shared" si="285"/>
        <v>45047</v>
      </c>
      <c r="BG76" s="135">
        <f t="shared" si="285"/>
        <v>45078</v>
      </c>
      <c r="BH76" s="135">
        <f t="shared" si="285"/>
        <v>45108</v>
      </c>
      <c r="BI76" s="135">
        <f t="shared" si="285"/>
        <v>45139</v>
      </c>
      <c r="BJ76" s="135">
        <f t="shared" si="285"/>
        <v>45170</v>
      </c>
      <c r="BK76" s="135">
        <f t="shared" si="285"/>
        <v>45200</v>
      </c>
      <c r="BL76" s="135">
        <f t="shared" si="285"/>
        <v>45231</v>
      </c>
      <c r="BM76" s="135">
        <f t="shared" si="285"/>
        <v>45261</v>
      </c>
      <c r="BN76" s="135">
        <f t="shared" si="285"/>
        <v>45292</v>
      </c>
      <c r="BO76" s="135">
        <f t="shared" si="285"/>
        <v>45323</v>
      </c>
      <c r="BP76" s="135">
        <f t="shared" si="285"/>
        <v>45352</v>
      </c>
      <c r="BQ76" s="135">
        <f t="shared" si="285"/>
        <v>45383</v>
      </c>
      <c r="BR76" s="135">
        <f t="shared" si="285"/>
        <v>45413</v>
      </c>
      <c r="BS76" s="135">
        <f t="shared" si="285"/>
        <v>45444</v>
      </c>
      <c r="BT76" s="135">
        <f t="shared" ref="BT76:DZ76" si="286">EDATE(BS76,1)</f>
        <v>45474</v>
      </c>
      <c r="BU76" s="135">
        <f t="shared" si="286"/>
        <v>45505</v>
      </c>
      <c r="BV76" s="135">
        <f t="shared" si="286"/>
        <v>45536</v>
      </c>
      <c r="BW76" s="135">
        <f t="shared" si="286"/>
        <v>45566</v>
      </c>
      <c r="BX76" s="135">
        <f t="shared" si="286"/>
        <v>45597</v>
      </c>
      <c r="BY76" s="135">
        <f t="shared" si="286"/>
        <v>45627</v>
      </c>
      <c r="BZ76" s="135">
        <f t="shared" si="286"/>
        <v>45658</v>
      </c>
      <c r="CA76" s="135">
        <f t="shared" si="286"/>
        <v>45689</v>
      </c>
      <c r="CB76" s="135">
        <f t="shared" si="286"/>
        <v>45717</v>
      </c>
      <c r="CC76" s="135">
        <f t="shared" si="286"/>
        <v>45748</v>
      </c>
      <c r="CD76" s="135">
        <f t="shared" si="286"/>
        <v>45778</v>
      </c>
      <c r="CE76" s="135">
        <f t="shared" si="286"/>
        <v>45809</v>
      </c>
      <c r="CF76" s="135">
        <f t="shared" si="286"/>
        <v>45839</v>
      </c>
      <c r="CG76" s="135">
        <f t="shared" si="286"/>
        <v>45870</v>
      </c>
      <c r="CH76" s="135">
        <f t="shared" si="286"/>
        <v>45901</v>
      </c>
      <c r="CI76" s="135">
        <f t="shared" si="286"/>
        <v>45931</v>
      </c>
      <c r="CJ76" s="135">
        <f t="shared" si="286"/>
        <v>45962</v>
      </c>
      <c r="CK76" s="135">
        <f t="shared" si="286"/>
        <v>45992</v>
      </c>
      <c r="CL76" s="135">
        <f t="shared" si="286"/>
        <v>46023</v>
      </c>
      <c r="CM76" s="135">
        <f t="shared" si="286"/>
        <v>46054</v>
      </c>
      <c r="CN76" s="135">
        <f t="shared" si="286"/>
        <v>46082</v>
      </c>
      <c r="CO76" s="135">
        <f t="shared" si="286"/>
        <v>46113</v>
      </c>
      <c r="CP76" s="135">
        <f t="shared" si="286"/>
        <v>46143</v>
      </c>
      <c r="CQ76" s="135">
        <f t="shared" si="286"/>
        <v>46174</v>
      </c>
      <c r="CR76" s="135">
        <f t="shared" si="286"/>
        <v>46204</v>
      </c>
      <c r="CS76" s="135">
        <f t="shared" si="286"/>
        <v>46235</v>
      </c>
      <c r="CT76" s="135">
        <f t="shared" si="286"/>
        <v>46266</v>
      </c>
      <c r="CU76" s="135">
        <f t="shared" si="286"/>
        <v>46296</v>
      </c>
      <c r="CV76" s="135">
        <f t="shared" si="286"/>
        <v>46327</v>
      </c>
      <c r="CW76" s="135">
        <f t="shared" si="286"/>
        <v>46357</v>
      </c>
      <c r="CX76" s="135">
        <f t="shared" si="286"/>
        <v>46388</v>
      </c>
      <c r="CY76" s="135">
        <f t="shared" si="286"/>
        <v>46419</v>
      </c>
      <c r="CZ76" s="135">
        <f t="shared" si="286"/>
        <v>46447</v>
      </c>
      <c r="DA76" s="135">
        <f t="shared" si="286"/>
        <v>46478</v>
      </c>
      <c r="DB76" s="135">
        <f t="shared" si="286"/>
        <v>46508</v>
      </c>
      <c r="DC76" s="135">
        <f t="shared" si="286"/>
        <v>46539</v>
      </c>
      <c r="DD76" s="135">
        <f t="shared" si="286"/>
        <v>46569</v>
      </c>
      <c r="DE76" s="135">
        <f t="shared" si="286"/>
        <v>46600</v>
      </c>
      <c r="DF76" s="135">
        <f t="shared" si="286"/>
        <v>46631</v>
      </c>
      <c r="DG76" s="135">
        <f t="shared" si="286"/>
        <v>46661</v>
      </c>
      <c r="DH76" s="135">
        <f t="shared" si="286"/>
        <v>46692</v>
      </c>
      <c r="DI76" s="135">
        <f t="shared" si="286"/>
        <v>46722</v>
      </c>
      <c r="DJ76" s="135">
        <f t="shared" si="286"/>
        <v>46753</v>
      </c>
      <c r="DK76" s="135">
        <f t="shared" si="286"/>
        <v>46784</v>
      </c>
      <c r="DL76" s="135">
        <f t="shared" si="286"/>
        <v>46813</v>
      </c>
      <c r="DM76" s="135">
        <f t="shared" si="286"/>
        <v>46844</v>
      </c>
      <c r="DN76" s="135">
        <f t="shared" si="286"/>
        <v>46874</v>
      </c>
      <c r="DO76" s="135">
        <f t="shared" si="286"/>
        <v>46905</v>
      </c>
      <c r="DP76" s="135">
        <f t="shared" si="286"/>
        <v>46935</v>
      </c>
      <c r="DQ76" s="135">
        <f t="shared" si="286"/>
        <v>46966</v>
      </c>
      <c r="DR76" s="135">
        <f t="shared" si="286"/>
        <v>46997</v>
      </c>
      <c r="DS76" s="135">
        <f t="shared" si="286"/>
        <v>47027</v>
      </c>
      <c r="DT76" s="135">
        <f t="shared" si="286"/>
        <v>47058</v>
      </c>
      <c r="DU76" s="135">
        <f t="shared" si="286"/>
        <v>47088</v>
      </c>
      <c r="DV76" s="135">
        <f t="shared" si="286"/>
        <v>47119</v>
      </c>
      <c r="DW76" s="135">
        <f t="shared" si="286"/>
        <v>47150</v>
      </c>
      <c r="DX76" s="135">
        <f t="shared" si="286"/>
        <v>47178</v>
      </c>
      <c r="DY76" s="135">
        <f t="shared" si="286"/>
        <v>47209</v>
      </c>
      <c r="DZ76" s="135">
        <f t="shared" si="286"/>
        <v>47239</v>
      </c>
    </row>
    <row r="77" spans="1:207" s="20" customFormat="1" x14ac:dyDescent="0.15">
      <c r="C77" s="20" t="s">
        <v>286</v>
      </c>
      <c r="F77" s="27">
        <f>IF(OR(F76&lt;$D69,F76&gt;$D70),0,MIN($D73/$D71,E78))</f>
        <v>1794117.6470588236</v>
      </c>
      <c r="G77" s="27">
        <f t="shared" ref="G77:BR77" si="287">IF(OR(G76&lt;$D69,G76&gt;$D70),0,MIN($D73/$D71,F78))</f>
        <v>1794117.6470588236</v>
      </c>
      <c r="H77" s="27">
        <f t="shared" si="287"/>
        <v>1794117.6470588236</v>
      </c>
      <c r="I77" s="27">
        <f t="shared" si="287"/>
        <v>1794117.6470588236</v>
      </c>
      <c r="J77" s="27">
        <f t="shared" si="287"/>
        <v>1794117.6470588236</v>
      </c>
      <c r="K77" s="27">
        <f t="shared" si="287"/>
        <v>1794117.6470588236</v>
      </c>
      <c r="L77" s="27">
        <f t="shared" si="287"/>
        <v>1794117.6470588236</v>
      </c>
      <c r="M77" s="27">
        <f t="shared" si="287"/>
        <v>1794117.6470588236</v>
      </c>
      <c r="N77" s="27">
        <f t="shared" si="287"/>
        <v>1794117.6470588236</v>
      </c>
      <c r="O77" s="27">
        <f t="shared" si="287"/>
        <v>1794117.6470588236</v>
      </c>
      <c r="P77" s="27">
        <f t="shared" si="287"/>
        <v>1794117.6470588236</v>
      </c>
      <c r="Q77" s="27">
        <f t="shared" si="287"/>
        <v>1794117.6470588236</v>
      </c>
      <c r="R77" s="27">
        <f t="shared" si="287"/>
        <v>1794117.6470588236</v>
      </c>
      <c r="S77" s="27">
        <f t="shared" si="287"/>
        <v>1794117.6470588236</v>
      </c>
      <c r="T77" s="27">
        <f t="shared" si="287"/>
        <v>1794117.6470588236</v>
      </c>
      <c r="U77" s="27">
        <f t="shared" si="287"/>
        <v>1794117.6470588236</v>
      </c>
      <c r="V77" s="27">
        <f t="shared" si="287"/>
        <v>1794117.6470588236</v>
      </c>
      <c r="W77" s="27">
        <f t="shared" si="287"/>
        <v>1794117.6470588236</v>
      </c>
      <c r="X77" s="27">
        <f t="shared" si="287"/>
        <v>1794117.6470588236</v>
      </c>
      <c r="Y77" s="27">
        <f t="shared" si="287"/>
        <v>1794117.6470588236</v>
      </c>
      <c r="Z77" s="27">
        <f t="shared" si="287"/>
        <v>1794117.6470588236</v>
      </c>
      <c r="AA77" s="27">
        <f t="shared" si="287"/>
        <v>1794117.6470588236</v>
      </c>
      <c r="AB77" s="27">
        <f t="shared" si="287"/>
        <v>1794117.6470588236</v>
      </c>
      <c r="AC77" s="27">
        <f t="shared" si="287"/>
        <v>1794117.6470588236</v>
      </c>
      <c r="AD77" s="27">
        <f t="shared" si="287"/>
        <v>1794117.6470588236</v>
      </c>
      <c r="AE77" s="27">
        <f t="shared" si="287"/>
        <v>1794117.6470588236</v>
      </c>
      <c r="AF77" s="27">
        <f t="shared" si="287"/>
        <v>1794117.6470588236</v>
      </c>
      <c r="AG77" s="27">
        <f t="shared" si="287"/>
        <v>1794117.6470588236</v>
      </c>
      <c r="AH77" s="27">
        <f t="shared" si="287"/>
        <v>1794117.6470588236</v>
      </c>
      <c r="AI77" s="27">
        <f t="shared" si="287"/>
        <v>1794117.6470588236</v>
      </c>
      <c r="AJ77" s="27">
        <f t="shared" si="287"/>
        <v>1794117.6470588236</v>
      </c>
      <c r="AK77" s="27">
        <f t="shared" si="287"/>
        <v>1794117.6470588236</v>
      </c>
      <c r="AL77" s="27">
        <f t="shared" si="287"/>
        <v>1794117.6470588236</v>
      </c>
      <c r="AM77" s="27">
        <f t="shared" si="287"/>
        <v>1794117.6470588236</v>
      </c>
      <c r="AN77" s="27">
        <f t="shared" si="287"/>
        <v>0</v>
      </c>
      <c r="AO77" s="27">
        <f t="shared" si="287"/>
        <v>0</v>
      </c>
      <c r="AP77" s="27">
        <f t="shared" si="287"/>
        <v>0</v>
      </c>
      <c r="AQ77" s="27">
        <f t="shared" si="287"/>
        <v>0</v>
      </c>
      <c r="AR77" s="27">
        <f t="shared" si="287"/>
        <v>0</v>
      </c>
      <c r="AS77" s="27">
        <f t="shared" si="287"/>
        <v>0</v>
      </c>
      <c r="AT77" s="27">
        <f t="shared" si="287"/>
        <v>0</v>
      </c>
      <c r="AU77" s="27">
        <f t="shared" si="287"/>
        <v>0</v>
      </c>
      <c r="AV77" s="27">
        <f t="shared" si="287"/>
        <v>0</v>
      </c>
      <c r="AW77" s="27">
        <f t="shared" si="287"/>
        <v>0</v>
      </c>
      <c r="AX77" s="27">
        <f t="shared" si="287"/>
        <v>0</v>
      </c>
      <c r="AY77" s="27">
        <f t="shared" si="287"/>
        <v>0</v>
      </c>
      <c r="AZ77" s="27">
        <f t="shared" si="287"/>
        <v>0</v>
      </c>
      <c r="BA77" s="27">
        <f t="shared" si="287"/>
        <v>0</v>
      </c>
      <c r="BB77" s="27">
        <f t="shared" si="287"/>
        <v>0</v>
      </c>
      <c r="BC77" s="27">
        <f t="shared" si="287"/>
        <v>0</v>
      </c>
      <c r="BD77" s="27">
        <f t="shared" si="287"/>
        <v>0</v>
      </c>
      <c r="BE77" s="27">
        <f t="shared" si="287"/>
        <v>0</v>
      </c>
      <c r="BF77" s="27">
        <f t="shared" si="287"/>
        <v>0</v>
      </c>
      <c r="BG77" s="27">
        <f t="shared" si="287"/>
        <v>0</v>
      </c>
      <c r="BH77" s="27">
        <f t="shared" si="287"/>
        <v>0</v>
      </c>
      <c r="BI77" s="27">
        <f t="shared" si="287"/>
        <v>0</v>
      </c>
      <c r="BJ77" s="27">
        <f t="shared" si="287"/>
        <v>0</v>
      </c>
      <c r="BK77" s="27">
        <f t="shared" si="287"/>
        <v>0</v>
      </c>
      <c r="BL77" s="27">
        <f t="shared" si="287"/>
        <v>0</v>
      </c>
      <c r="BM77" s="27">
        <f t="shared" si="287"/>
        <v>0</v>
      </c>
      <c r="BN77" s="27">
        <f t="shared" si="287"/>
        <v>0</v>
      </c>
      <c r="BO77" s="27">
        <f t="shared" si="287"/>
        <v>0</v>
      </c>
      <c r="BP77" s="27">
        <f t="shared" si="287"/>
        <v>0</v>
      </c>
      <c r="BQ77" s="27">
        <f t="shared" si="287"/>
        <v>0</v>
      </c>
      <c r="BR77" s="27">
        <f t="shared" si="287"/>
        <v>0</v>
      </c>
      <c r="BS77" s="27">
        <f t="shared" ref="BS77:DZ77" si="288">IF(OR(BS76&lt;$D69,BS76&gt;$D70),0,MIN($D73/$D71,BR78))</f>
        <v>0</v>
      </c>
      <c r="BT77" s="27">
        <f t="shared" si="288"/>
        <v>0</v>
      </c>
      <c r="BU77" s="27">
        <f t="shared" si="288"/>
        <v>0</v>
      </c>
      <c r="BV77" s="27">
        <f t="shared" si="288"/>
        <v>0</v>
      </c>
      <c r="BW77" s="27">
        <f t="shared" si="288"/>
        <v>0</v>
      </c>
      <c r="BX77" s="27">
        <f t="shared" si="288"/>
        <v>0</v>
      </c>
      <c r="BY77" s="27">
        <f t="shared" si="288"/>
        <v>0</v>
      </c>
      <c r="BZ77" s="27">
        <f t="shared" si="288"/>
        <v>0</v>
      </c>
      <c r="CA77" s="27">
        <f t="shared" si="288"/>
        <v>0</v>
      </c>
      <c r="CB77" s="27">
        <f t="shared" si="288"/>
        <v>0</v>
      </c>
      <c r="CC77" s="27">
        <f t="shared" si="288"/>
        <v>0</v>
      </c>
      <c r="CD77" s="27">
        <f t="shared" si="288"/>
        <v>0</v>
      </c>
      <c r="CE77" s="27">
        <f t="shared" si="288"/>
        <v>0</v>
      </c>
      <c r="CF77" s="27">
        <f t="shared" si="288"/>
        <v>0</v>
      </c>
      <c r="CG77" s="27">
        <f t="shared" si="288"/>
        <v>0</v>
      </c>
      <c r="CH77" s="27">
        <f t="shared" si="288"/>
        <v>0</v>
      </c>
      <c r="CI77" s="27">
        <f t="shared" si="288"/>
        <v>0</v>
      </c>
      <c r="CJ77" s="27">
        <f t="shared" si="288"/>
        <v>0</v>
      </c>
      <c r="CK77" s="27">
        <f t="shared" si="288"/>
        <v>0</v>
      </c>
      <c r="CL77" s="27">
        <f t="shared" si="288"/>
        <v>0</v>
      </c>
      <c r="CM77" s="27">
        <f t="shared" si="288"/>
        <v>0</v>
      </c>
      <c r="CN77" s="27">
        <f t="shared" si="288"/>
        <v>0</v>
      </c>
      <c r="CO77" s="27">
        <f t="shared" si="288"/>
        <v>0</v>
      </c>
      <c r="CP77" s="27">
        <f t="shared" si="288"/>
        <v>0</v>
      </c>
      <c r="CQ77" s="27">
        <f t="shared" si="288"/>
        <v>0</v>
      </c>
      <c r="CR77" s="27">
        <f t="shared" si="288"/>
        <v>0</v>
      </c>
      <c r="CS77" s="27">
        <f t="shared" si="288"/>
        <v>0</v>
      </c>
      <c r="CT77" s="27">
        <f t="shared" si="288"/>
        <v>0</v>
      </c>
      <c r="CU77" s="27">
        <f t="shared" si="288"/>
        <v>0</v>
      </c>
      <c r="CV77" s="27">
        <f t="shared" si="288"/>
        <v>0</v>
      </c>
      <c r="CW77" s="27">
        <f t="shared" si="288"/>
        <v>0</v>
      </c>
      <c r="CX77" s="27">
        <f t="shared" si="288"/>
        <v>0</v>
      </c>
      <c r="CY77" s="27">
        <f t="shared" si="288"/>
        <v>0</v>
      </c>
      <c r="CZ77" s="27">
        <f t="shared" si="288"/>
        <v>0</v>
      </c>
      <c r="DA77" s="27">
        <f t="shared" si="288"/>
        <v>0</v>
      </c>
      <c r="DB77" s="27">
        <f t="shared" si="288"/>
        <v>0</v>
      </c>
      <c r="DC77" s="27">
        <f t="shared" si="288"/>
        <v>0</v>
      </c>
      <c r="DD77" s="27">
        <f t="shared" si="288"/>
        <v>0</v>
      </c>
      <c r="DE77" s="27">
        <f t="shared" si="288"/>
        <v>0</v>
      </c>
      <c r="DF77" s="27">
        <f t="shared" si="288"/>
        <v>0</v>
      </c>
      <c r="DG77" s="27">
        <f t="shared" si="288"/>
        <v>0</v>
      </c>
      <c r="DH77" s="27">
        <f t="shared" si="288"/>
        <v>0</v>
      </c>
      <c r="DI77" s="27">
        <f t="shared" si="288"/>
        <v>0</v>
      </c>
      <c r="DJ77" s="27">
        <f t="shared" si="288"/>
        <v>0</v>
      </c>
      <c r="DK77" s="27">
        <f t="shared" si="288"/>
        <v>0</v>
      </c>
      <c r="DL77" s="27">
        <f t="shared" si="288"/>
        <v>0</v>
      </c>
      <c r="DM77" s="27">
        <f t="shared" si="288"/>
        <v>0</v>
      </c>
      <c r="DN77" s="27">
        <f t="shared" si="288"/>
        <v>0</v>
      </c>
      <c r="DO77" s="27">
        <f t="shared" si="288"/>
        <v>0</v>
      </c>
      <c r="DP77" s="27">
        <f t="shared" si="288"/>
        <v>0</v>
      </c>
      <c r="DQ77" s="27">
        <f t="shared" si="288"/>
        <v>0</v>
      </c>
      <c r="DR77" s="27">
        <f t="shared" si="288"/>
        <v>0</v>
      </c>
      <c r="DS77" s="27">
        <f t="shared" si="288"/>
        <v>0</v>
      </c>
      <c r="DT77" s="27">
        <f t="shared" si="288"/>
        <v>0</v>
      </c>
      <c r="DU77" s="27">
        <f t="shared" si="288"/>
        <v>0</v>
      </c>
      <c r="DV77" s="27">
        <f t="shared" si="288"/>
        <v>0</v>
      </c>
      <c r="DW77" s="27">
        <f t="shared" si="288"/>
        <v>0</v>
      </c>
      <c r="DX77" s="27">
        <f t="shared" si="288"/>
        <v>0</v>
      </c>
      <c r="DY77" s="27">
        <f t="shared" si="288"/>
        <v>0</v>
      </c>
      <c r="DZ77" s="27">
        <f t="shared" si="288"/>
        <v>0</v>
      </c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</row>
    <row r="78" spans="1:207" s="20" customFormat="1" x14ac:dyDescent="0.15">
      <c r="F78" s="63">
        <f>$D73-SUM($F$77:F77)</f>
        <v>59205882.352941178</v>
      </c>
      <c r="G78" s="63">
        <f>$D73-SUM($F$77:G77)</f>
        <v>57411764.705882356</v>
      </c>
      <c r="H78" s="63">
        <f>$D73-SUM($F$77:H77)</f>
        <v>55617647.058823526</v>
      </c>
      <c r="I78" s="63">
        <f>$D73-SUM($F$77:I77)</f>
        <v>53823529.411764704</v>
      </c>
      <c r="J78" s="63">
        <f>$D73-SUM($F$77:J77)</f>
        <v>52029411.764705881</v>
      </c>
      <c r="K78" s="63">
        <f>$D73-SUM($F$77:K77)</f>
        <v>50235294.117647059</v>
      </c>
      <c r="L78" s="63">
        <f>$D73-SUM($F$77:L77)</f>
        <v>48441176.470588237</v>
      </c>
      <c r="M78" s="63">
        <f>$D73-SUM($F$77:M77)</f>
        <v>46647058.823529407</v>
      </c>
      <c r="N78" s="63">
        <f>$D73-SUM($F$77:N77)</f>
        <v>44852941.176470585</v>
      </c>
      <c r="O78" s="63">
        <f>$D73-SUM($F$77:O77)</f>
        <v>43058823.529411763</v>
      </c>
      <c r="P78" s="63">
        <f>$D73-SUM($F$77:P77)</f>
        <v>41264705.882352941</v>
      </c>
      <c r="Q78" s="63">
        <f>$D73-SUM($F$77:Q77)</f>
        <v>39470588.235294119</v>
      </c>
      <c r="R78" s="63">
        <f>$D73-SUM($F$77:R77)</f>
        <v>37676470.588235296</v>
      </c>
      <c r="S78" s="63">
        <f>$D73-SUM($F$77:S77)</f>
        <v>35882352.941176474</v>
      </c>
      <c r="T78" s="63">
        <f>$D73-SUM($F$77:T77)</f>
        <v>34088235.294117652</v>
      </c>
      <c r="U78" s="63">
        <f>$D73-SUM($F$77:U77)</f>
        <v>32294117.64705883</v>
      </c>
      <c r="V78" s="63">
        <f>$D73-SUM($F$77:V77)</f>
        <v>30500000.000000007</v>
      </c>
      <c r="W78" s="63">
        <f>$D73-SUM($F$77:W77)</f>
        <v>28705882.352941185</v>
      </c>
      <c r="X78" s="63">
        <f>$D73-SUM($F$77:X77)</f>
        <v>26911764.705882363</v>
      </c>
      <c r="Y78" s="63">
        <f>$D73-SUM($F$77:Y77)</f>
        <v>25117647.058823541</v>
      </c>
      <c r="Z78" s="63">
        <f>$D73-SUM($F$77:Z77)</f>
        <v>23323529.411764719</v>
      </c>
      <c r="AA78" s="63">
        <f>$D73-SUM($F$77:AA77)</f>
        <v>21529411.764705896</v>
      </c>
      <c r="AB78" s="63">
        <f>$D73-SUM($F$77:AB77)</f>
        <v>19735294.117647074</v>
      </c>
      <c r="AC78" s="63">
        <f>$D73-SUM($F$77:AC77)</f>
        <v>17941176.470588252</v>
      </c>
      <c r="AD78" s="63">
        <f>$D73-SUM($F$77:AD77)</f>
        <v>16147058.82352943</v>
      </c>
      <c r="AE78" s="63">
        <f>$D73-SUM($F$77:AE77)</f>
        <v>14352941.176470608</v>
      </c>
      <c r="AF78" s="63">
        <f>$D73-SUM($F$77:AF77)</f>
        <v>12558823.529411785</v>
      </c>
      <c r="AG78" s="63">
        <f>$D73-SUM($F$77:AG77)</f>
        <v>10764705.882352963</v>
      </c>
      <c r="AH78" s="63">
        <f>$D73-SUM($F$77:AH77)</f>
        <v>8970588.2352941409</v>
      </c>
      <c r="AI78" s="63">
        <f>$D73-SUM($F$77:AI77)</f>
        <v>7176470.5882353187</v>
      </c>
      <c r="AJ78" s="63">
        <f>$D73-SUM($F$77:AJ77)</f>
        <v>5382352.9411764964</v>
      </c>
      <c r="AK78" s="63">
        <f>$D73-SUM($F$77:AK77)</f>
        <v>3588235.2941176742</v>
      </c>
      <c r="AL78" s="63">
        <f>$D73-SUM($F$77:AL77)</f>
        <v>1794117.647058852</v>
      </c>
      <c r="AM78" s="63">
        <f>$D73-SUM($F$77:AM77)</f>
        <v>0</v>
      </c>
      <c r="AN78" s="63">
        <f>$D73-SUM($F$77:AN77)</f>
        <v>0</v>
      </c>
      <c r="AO78" s="63">
        <f>$D73-SUM($F$77:AO77)</f>
        <v>0</v>
      </c>
      <c r="AP78" s="63">
        <f>$D73-SUM($F$77:AP77)</f>
        <v>0</v>
      </c>
      <c r="AQ78" s="63">
        <f>$D73-SUM($F$77:AQ77)</f>
        <v>0</v>
      </c>
      <c r="AR78" s="63">
        <f>$D73-SUM($F$77:AR77)</f>
        <v>0</v>
      </c>
      <c r="AS78" s="63">
        <f>$D73-SUM($F$77:AS77)</f>
        <v>0</v>
      </c>
      <c r="AT78" s="63">
        <f>$D73-SUM($F$77:AT77)</f>
        <v>0</v>
      </c>
      <c r="AU78" s="63">
        <f>$D73-SUM($F$77:AU77)</f>
        <v>0</v>
      </c>
      <c r="AV78" s="63">
        <f>$D73-SUM($F$77:AV77)</f>
        <v>0</v>
      </c>
      <c r="AW78" s="63">
        <f>$D73-SUM($F$77:AW77)</f>
        <v>0</v>
      </c>
      <c r="AX78" s="63">
        <f>$D73-SUM($F$77:AX77)</f>
        <v>0</v>
      </c>
      <c r="AY78" s="63">
        <f>$D73-SUM($F$77:AY77)</f>
        <v>0</v>
      </c>
      <c r="AZ78" s="63">
        <f>$D73-SUM($F$77:AZ77)</f>
        <v>0</v>
      </c>
      <c r="BA78" s="63">
        <f>$D73-SUM($F$77:BA77)</f>
        <v>0</v>
      </c>
      <c r="BB78" s="63">
        <f>$D73-SUM($F$77:BB77)</f>
        <v>0</v>
      </c>
      <c r="BC78" s="63">
        <f>$D73-SUM($F$77:BC77)</f>
        <v>0</v>
      </c>
      <c r="BD78" s="63">
        <f>$D73-SUM($F$77:BD77)</f>
        <v>0</v>
      </c>
      <c r="BE78" s="63">
        <f>$D73-SUM($F$77:BE77)</f>
        <v>0</v>
      </c>
      <c r="BF78" s="63">
        <f>$D73-SUM($F$77:BF77)</f>
        <v>0</v>
      </c>
      <c r="BG78" s="63">
        <f>$D73-SUM($F$77:BG77)</f>
        <v>0</v>
      </c>
      <c r="BH78" s="63">
        <f>$D73-SUM($F$77:BH77)</f>
        <v>0</v>
      </c>
      <c r="BI78" s="63">
        <f>$D73-SUM($F$77:BI77)</f>
        <v>0</v>
      </c>
      <c r="BJ78" s="63">
        <f>$D73-SUM($F$77:BJ77)</f>
        <v>0</v>
      </c>
      <c r="BK78" s="63">
        <f>$D73-SUM($F$77:BK77)</f>
        <v>0</v>
      </c>
      <c r="BL78" s="63">
        <f>$D73-SUM($F$77:BL77)</f>
        <v>0</v>
      </c>
      <c r="BM78" s="63">
        <f>$D73-SUM($F$77:BM77)</f>
        <v>0</v>
      </c>
      <c r="BN78" s="63">
        <f>$D73-SUM($F$77:BN77)</f>
        <v>0</v>
      </c>
      <c r="BO78" s="63">
        <f>$D73-SUM($F$77:BO77)</f>
        <v>0</v>
      </c>
      <c r="BP78" s="63">
        <f>$D73-SUM($F$77:BP77)</f>
        <v>0</v>
      </c>
      <c r="BQ78" s="63">
        <f>$D73-SUM($F$77:BQ77)</f>
        <v>0</v>
      </c>
      <c r="BR78" s="63">
        <f>$D73-SUM($F$77:BR77)</f>
        <v>0</v>
      </c>
      <c r="BS78" s="63">
        <f>$D73-SUM($F$77:BS77)</f>
        <v>0</v>
      </c>
      <c r="BT78" s="63">
        <f>$D73-SUM($F$77:BT77)</f>
        <v>0</v>
      </c>
      <c r="BU78" s="63">
        <f>$D73-SUM($F$77:BU77)</f>
        <v>0</v>
      </c>
      <c r="BV78" s="63">
        <f>$D73-SUM($F$77:BV77)</f>
        <v>0</v>
      </c>
      <c r="BW78" s="63">
        <f>$D73-SUM($F$77:BW77)</f>
        <v>0</v>
      </c>
      <c r="BX78" s="63">
        <f>$D73-SUM($F$77:BX77)</f>
        <v>0</v>
      </c>
      <c r="BY78" s="63">
        <f>$D73-SUM($F$77:BY77)</f>
        <v>0</v>
      </c>
      <c r="BZ78" s="63">
        <f>$D73-SUM($F$77:BZ77)</f>
        <v>0</v>
      </c>
      <c r="CA78" s="63">
        <f>$D73-SUM($F$77:CA77)</f>
        <v>0</v>
      </c>
      <c r="CB78" s="63">
        <f>$D73-SUM($F$77:CB77)</f>
        <v>0</v>
      </c>
      <c r="CC78" s="63">
        <f>$D73-SUM($F$77:CC77)</f>
        <v>0</v>
      </c>
      <c r="CD78" s="63">
        <f>$D73-SUM($F$77:CD77)</f>
        <v>0</v>
      </c>
      <c r="CE78" s="63">
        <f>$D73-SUM($F$77:CE77)</f>
        <v>0</v>
      </c>
      <c r="CF78" s="63">
        <f>$D73-SUM($F$77:CF77)</f>
        <v>0</v>
      </c>
      <c r="CG78" s="63">
        <f>$D73-SUM($F$77:CG77)</f>
        <v>0</v>
      </c>
      <c r="CH78" s="63">
        <f>$D73-SUM($F$77:CH77)</f>
        <v>0</v>
      </c>
      <c r="CI78" s="63">
        <f>$D73-SUM($F$77:CI77)</f>
        <v>0</v>
      </c>
      <c r="CJ78" s="63">
        <f>$D73-SUM($F$77:CJ77)</f>
        <v>0</v>
      </c>
      <c r="CK78" s="63">
        <f>$D73-SUM($F$77:CK77)</f>
        <v>0</v>
      </c>
      <c r="CL78" s="63">
        <f>$D73-SUM($F$77:CL77)</f>
        <v>0</v>
      </c>
      <c r="CM78" s="63">
        <f>$D73-SUM($F$77:CM77)</f>
        <v>0</v>
      </c>
      <c r="CN78" s="63">
        <f>$D73-SUM($F$77:CN77)</f>
        <v>0</v>
      </c>
      <c r="CO78" s="63">
        <f>$D73-SUM($F$77:CO77)</f>
        <v>0</v>
      </c>
      <c r="CP78" s="63">
        <f>$D73-SUM($F$77:CP77)</f>
        <v>0</v>
      </c>
      <c r="CQ78" s="63">
        <f>$D73-SUM($F$77:CQ77)</f>
        <v>0</v>
      </c>
      <c r="CR78" s="63">
        <f>$D73-SUM($F$77:CR77)</f>
        <v>0</v>
      </c>
      <c r="CS78" s="63">
        <f>$D73-SUM($F$77:CS77)</f>
        <v>0</v>
      </c>
      <c r="CT78" s="63">
        <f>$D73-SUM($F$77:CT77)</f>
        <v>0</v>
      </c>
      <c r="CU78" s="63">
        <f>$D73-SUM($F$77:CU77)</f>
        <v>0</v>
      </c>
      <c r="CV78" s="63">
        <f>$D73-SUM($F$77:CV77)</f>
        <v>0</v>
      </c>
      <c r="CW78" s="63">
        <f>$D73-SUM($F$77:CW77)</f>
        <v>0</v>
      </c>
      <c r="CX78" s="63">
        <f>$D73-SUM($F$77:CX77)</f>
        <v>0</v>
      </c>
      <c r="CY78" s="63">
        <f>$D73-SUM($F$77:CY77)</f>
        <v>0</v>
      </c>
      <c r="CZ78" s="63">
        <f>$D73-SUM($F$77:CZ77)</f>
        <v>0</v>
      </c>
      <c r="DA78" s="63">
        <f>$D73-SUM($F$77:DA77)</f>
        <v>0</v>
      </c>
      <c r="DB78" s="63">
        <f>$D73-SUM($F$77:DB77)</f>
        <v>0</v>
      </c>
      <c r="DC78" s="63">
        <f>$D73-SUM($F$77:DC77)</f>
        <v>0</v>
      </c>
      <c r="DD78" s="63">
        <f>$D73-SUM($F$77:DD77)</f>
        <v>0</v>
      </c>
      <c r="DE78" s="63">
        <f>$D73-SUM($F$77:DE77)</f>
        <v>0</v>
      </c>
      <c r="DF78" s="63">
        <f>$D73-SUM($F$77:DF77)</f>
        <v>0</v>
      </c>
      <c r="DG78" s="63">
        <f>$D73-SUM($F$77:DG77)</f>
        <v>0</v>
      </c>
      <c r="DH78" s="63">
        <f>$D73-SUM($F$77:DH77)</f>
        <v>0</v>
      </c>
      <c r="DI78" s="63">
        <f>$D73-SUM($F$77:DI77)</f>
        <v>0</v>
      </c>
      <c r="DJ78" s="63">
        <f>$D73-SUM($F$77:DJ77)</f>
        <v>0</v>
      </c>
      <c r="DK78" s="63">
        <f>$D73-SUM($F$77:DK77)</f>
        <v>0</v>
      </c>
      <c r="DL78" s="63">
        <f>$D73-SUM($F$77:DL77)</f>
        <v>0</v>
      </c>
      <c r="DM78" s="63">
        <f>$D73-SUM($F$77:DM77)</f>
        <v>0</v>
      </c>
      <c r="DN78" s="63">
        <f>$D73-SUM($F$77:DN77)</f>
        <v>0</v>
      </c>
      <c r="DO78" s="63">
        <f>$D73-SUM($F$77:DO77)</f>
        <v>0</v>
      </c>
      <c r="DP78" s="63">
        <f>$D73-SUM($F$77:DP77)</f>
        <v>0</v>
      </c>
      <c r="DQ78" s="63">
        <f>$D73-SUM($F$77:DQ77)</f>
        <v>0</v>
      </c>
      <c r="DR78" s="63">
        <f>$D73-SUM($F$77:DR77)</f>
        <v>0</v>
      </c>
      <c r="DS78" s="63">
        <f>$D73-SUM($F$77:DS77)</f>
        <v>0</v>
      </c>
      <c r="DT78" s="63">
        <f>$D73-SUM($F$77:DT77)</f>
        <v>0</v>
      </c>
      <c r="DU78" s="63">
        <f>$D73-SUM($F$77:DU77)</f>
        <v>0</v>
      </c>
      <c r="DV78" s="63">
        <f>$D73-SUM($F$77:DV77)</f>
        <v>0</v>
      </c>
      <c r="DW78" s="63">
        <f>$D73-SUM($F$77:DW77)</f>
        <v>0</v>
      </c>
      <c r="DX78" s="63">
        <f>$D73-SUM($F$77:DX77)</f>
        <v>0</v>
      </c>
      <c r="DY78" s="63">
        <f>$D73-SUM($F$77:DY77)</f>
        <v>0</v>
      </c>
      <c r="DZ78" s="63">
        <f>$D73-SUM($F$77:DZ77)</f>
        <v>0</v>
      </c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</row>
    <row r="79" spans="1:207" s="20" customFormat="1" x14ac:dyDescent="0.15"/>
    <row r="80" spans="1:207" s="148" customFormat="1" x14ac:dyDescent="0.15">
      <c r="A80" s="148" t="s">
        <v>296</v>
      </c>
      <c r="C80" s="149"/>
    </row>
    <row r="81" spans="1:142" x14ac:dyDescent="0.15">
      <c r="A81" t="s">
        <v>384</v>
      </c>
      <c r="B81" s="20" t="s">
        <v>153</v>
      </c>
      <c r="C81" s="19" t="s">
        <v>292</v>
      </c>
      <c r="D81" s="152">
        <v>42491</v>
      </c>
    </row>
    <row r="82" spans="1:142" s="20" customFormat="1" x14ac:dyDescent="0.15">
      <c r="C82" s="20" t="s">
        <v>43</v>
      </c>
      <c r="F82" s="15">
        <f>D81</f>
        <v>42491</v>
      </c>
      <c r="G82" s="15">
        <f>EDATE(F82,1)</f>
        <v>42522</v>
      </c>
      <c r="H82" s="15">
        <f t="shared" ref="H82:BS82" si="289">EDATE(G82,1)</f>
        <v>42552</v>
      </c>
      <c r="I82" s="15">
        <f t="shared" si="289"/>
        <v>42583</v>
      </c>
      <c r="J82" s="15">
        <f t="shared" si="289"/>
        <v>42614</v>
      </c>
      <c r="K82" s="15">
        <f t="shared" si="289"/>
        <v>42644</v>
      </c>
      <c r="L82" s="15">
        <f t="shared" si="289"/>
        <v>42675</v>
      </c>
      <c r="M82" s="15">
        <f t="shared" si="289"/>
        <v>42705</v>
      </c>
      <c r="N82" s="15">
        <f t="shared" si="289"/>
        <v>42736</v>
      </c>
      <c r="O82" s="15">
        <f t="shared" si="289"/>
        <v>42767</v>
      </c>
      <c r="P82" s="15">
        <f t="shared" si="289"/>
        <v>42795</v>
      </c>
      <c r="Q82" s="15">
        <f t="shared" si="289"/>
        <v>42826</v>
      </c>
      <c r="R82" s="15">
        <f t="shared" si="289"/>
        <v>42856</v>
      </c>
      <c r="S82" s="15">
        <f t="shared" si="289"/>
        <v>42887</v>
      </c>
      <c r="T82" s="15">
        <f t="shared" si="289"/>
        <v>42917</v>
      </c>
      <c r="U82" s="15">
        <f t="shared" si="289"/>
        <v>42948</v>
      </c>
      <c r="V82" s="15">
        <f t="shared" si="289"/>
        <v>42979</v>
      </c>
      <c r="W82" s="15">
        <f t="shared" si="289"/>
        <v>43009</v>
      </c>
      <c r="X82" s="15">
        <f t="shared" si="289"/>
        <v>43040</v>
      </c>
      <c r="Y82" s="15">
        <f t="shared" si="289"/>
        <v>43070</v>
      </c>
      <c r="Z82" s="15">
        <f t="shared" si="289"/>
        <v>43101</v>
      </c>
      <c r="AA82" s="15">
        <f t="shared" si="289"/>
        <v>43132</v>
      </c>
      <c r="AB82" s="15">
        <f t="shared" si="289"/>
        <v>43160</v>
      </c>
      <c r="AC82" s="15">
        <f t="shared" si="289"/>
        <v>43191</v>
      </c>
      <c r="AD82" s="15">
        <f t="shared" si="289"/>
        <v>43221</v>
      </c>
      <c r="AE82" s="15">
        <f t="shared" si="289"/>
        <v>43252</v>
      </c>
      <c r="AF82" s="15">
        <f t="shared" si="289"/>
        <v>43282</v>
      </c>
      <c r="AG82" s="15">
        <f t="shared" si="289"/>
        <v>43313</v>
      </c>
      <c r="AH82" s="15">
        <f t="shared" si="289"/>
        <v>43344</v>
      </c>
      <c r="AI82" s="15">
        <f t="shared" si="289"/>
        <v>43374</v>
      </c>
      <c r="AJ82" s="15">
        <f t="shared" si="289"/>
        <v>43405</v>
      </c>
      <c r="AK82" s="15">
        <f t="shared" si="289"/>
        <v>43435</v>
      </c>
      <c r="AL82" s="15">
        <f t="shared" si="289"/>
        <v>43466</v>
      </c>
      <c r="AM82" s="15">
        <f t="shared" si="289"/>
        <v>43497</v>
      </c>
      <c r="AN82" s="15">
        <f t="shared" si="289"/>
        <v>43525</v>
      </c>
      <c r="AO82" s="15">
        <f t="shared" si="289"/>
        <v>43556</v>
      </c>
      <c r="AP82" s="15">
        <f t="shared" si="289"/>
        <v>43586</v>
      </c>
      <c r="AQ82" s="15">
        <f t="shared" si="289"/>
        <v>43617</v>
      </c>
      <c r="AR82" s="15">
        <f t="shared" si="289"/>
        <v>43647</v>
      </c>
      <c r="AS82" s="15">
        <f t="shared" si="289"/>
        <v>43678</v>
      </c>
      <c r="AT82" s="15">
        <f t="shared" si="289"/>
        <v>43709</v>
      </c>
      <c r="AU82" s="15">
        <f t="shared" si="289"/>
        <v>43739</v>
      </c>
      <c r="AV82" s="15">
        <f t="shared" si="289"/>
        <v>43770</v>
      </c>
      <c r="AW82" s="15">
        <f t="shared" si="289"/>
        <v>43800</v>
      </c>
      <c r="AX82" s="15">
        <f t="shared" si="289"/>
        <v>43831</v>
      </c>
      <c r="AY82" s="15">
        <f t="shared" si="289"/>
        <v>43862</v>
      </c>
      <c r="AZ82" s="15">
        <f t="shared" si="289"/>
        <v>43891</v>
      </c>
      <c r="BA82" s="15">
        <f t="shared" si="289"/>
        <v>43922</v>
      </c>
      <c r="BB82" s="15">
        <f t="shared" si="289"/>
        <v>43952</v>
      </c>
      <c r="BC82" s="15">
        <f t="shared" si="289"/>
        <v>43983</v>
      </c>
      <c r="BD82" s="15">
        <f t="shared" si="289"/>
        <v>44013</v>
      </c>
      <c r="BE82" s="15">
        <f t="shared" si="289"/>
        <v>44044</v>
      </c>
      <c r="BF82" s="15">
        <f t="shared" si="289"/>
        <v>44075</v>
      </c>
      <c r="BG82" s="15">
        <f t="shared" si="289"/>
        <v>44105</v>
      </c>
      <c r="BH82" s="15">
        <f t="shared" si="289"/>
        <v>44136</v>
      </c>
      <c r="BI82" s="15">
        <f t="shared" si="289"/>
        <v>44166</v>
      </c>
      <c r="BJ82" s="15">
        <f t="shared" si="289"/>
        <v>44197</v>
      </c>
      <c r="BK82" s="15">
        <f t="shared" si="289"/>
        <v>44228</v>
      </c>
      <c r="BL82" s="15">
        <f t="shared" si="289"/>
        <v>44256</v>
      </c>
      <c r="BM82" s="15">
        <f t="shared" si="289"/>
        <v>44287</v>
      </c>
      <c r="BN82" s="15">
        <f t="shared" si="289"/>
        <v>44317</v>
      </c>
      <c r="BO82" s="15">
        <f t="shared" si="289"/>
        <v>44348</v>
      </c>
      <c r="BP82" s="15">
        <f t="shared" si="289"/>
        <v>44378</v>
      </c>
      <c r="BQ82" s="15">
        <f t="shared" si="289"/>
        <v>44409</v>
      </c>
      <c r="BR82" s="15">
        <f t="shared" si="289"/>
        <v>44440</v>
      </c>
      <c r="BS82" s="15">
        <f t="shared" si="289"/>
        <v>44470</v>
      </c>
      <c r="BT82" s="15">
        <f t="shared" ref="BT82:EE82" si="290">EDATE(BS82,1)</f>
        <v>44501</v>
      </c>
      <c r="BU82" s="15">
        <f t="shared" si="290"/>
        <v>44531</v>
      </c>
      <c r="BV82" s="15">
        <f t="shared" si="290"/>
        <v>44562</v>
      </c>
      <c r="BW82" s="15">
        <f t="shared" si="290"/>
        <v>44593</v>
      </c>
      <c r="BX82" s="15">
        <f t="shared" si="290"/>
        <v>44621</v>
      </c>
      <c r="BY82" s="15">
        <f t="shared" si="290"/>
        <v>44652</v>
      </c>
      <c r="BZ82" s="15">
        <f t="shared" si="290"/>
        <v>44682</v>
      </c>
      <c r="CA82" s="15">
        <f t="shared" si="290"/>
        <v>44713</v>
      </c>
      <c r="CB82" s="15">
        <f t="shared" si="290"/>
        <v>44743</v>
      </c>
      <c r="CC82" s="15">
        <f t="shared" si="290"/>
        <v>44774</v>
      </c>
      <c r="CD82" s="15">
        <f t="shared" si="290"/>
        <v>44805</v>
      </c>
      <c r="CE82" s="15">
        <f t="shared" si="290"/>
        <v>44835</v>
      </c>
      <c r="CF82" s="15">
        <f t="shared" si="290"/>
        <v>44866</v>
      </c>
      <c r="CG82" s="15">
        <f t="shared" si="290"/>
        <v>44896</v>
      </c>
      <c r="CH82" s="15">
        <f t="shared" si="290"/>
        <v>44927</v>
      </c>
      <c r="CI82" s="15">
        <f t="shared" si="290"/>
        <v>44958</v>
      </c>
      <c r="CJ82" s="15">
        <f t="shared" si="290"/>
        <v>44986</v>
      </c>
      <c r="CK82" s="15">
        <f t="shared" si="290"/>
        <v>45017</v>
      </c>
      <c r="CL82" s="15">
        <f t="shared" si="290"/>
        <v>45047</v>
      </c>
      <c r="CM82" s="15">
        <f t="shared" si="290"/>
        <v>45078</v>
      </c>
      <c r="CN82" s="15">
        <f t="shared" si="290"/>
        <v>45108</v>
      </c>
      <c r="CO82" s="15">
        <f t="shared" si="290"/>
        <v>45139</v>
      </c>
      <c r="CP82" s="15">
        <f t="shared" si="290"/>
        <v>45170</v>
      </c>
      <c r="CQ82" s="15">
        <f t="shared" si="290"/>
        <v>45200</v>
      </c>
      <c r="CR82" s="15">
        <f t="shared" si="290"/>
        <v>45231</v>
      </c>
      <c r="CS82" s="15">
        <f t="shared" si="290"/>
        <v>45261</v>
      </c>
      <c r="CT82" s="15">
        <f t="shared" si="290"/>
        <v>45292</v>
      </c>
      <c r="CU82" s="15">
        <f t="shared" si="290"/>
        <v>45323</v>
      </c>
      <c r="CV82" s="15">
        <f t="shared" si="290"/>
        <v>45352</v>
      </c>
      <c r="CW82" s="15">
        <f t="shared" si="290"/>
        <v>45383</v>
      </c>
      <c r="CX82" s="15">
        <f t="shared" si="290"/>
        <v>45413</v>
      </c>
      <c r="CY82" s="15">
        <f t="shared" si="290"/>
        <v>45444</v>
      </c>
      <c r="CZ82" s="15">
        <f t="shared" si="290"/>
        <v>45474</v>
      </c>
      <c r="DA82" s="15">
        <f t="shared" si="290"/>
        <v>45505</v>
      </c>
      <c r="DB82" s="15">
        <f t="shared" si="290"/>
        <v>45536</v>
      </c>
      <c r="DC82" s="15">
        <f t="shared" si="290"/>
        <v>45566</v>
      </c>
      <c r="DD82" s="15">
        <f t="shared" si="290"/>
        <v>45597</v>
      </c>
      <c r="DE82" s="15">
        <f t="shared" si="290"/>
        <v>45627</v>
      </c>
      <c r="DF82" s="15">
        <f t="shared" si="290"/>
        <v>45658</v>
      </c>
      <c r="DG82" s="15">
        <f t="shared" si="290"/>
        <v>45689</v>
      </c>
      <c r="DH82" s="15">
        <f t="shared" si="290"/>
        <v>45717</v>
      </c>
      <c r="DI82" s="15">
        <f t="shared" si="290"/>
        <v>45748</v>
      </c>
      <c r="DJ82" s="15">
        <f t="shared" si="290"/>
        <v>45778</v>
      </c>
      <c r="DK82" s="15">
        <f t="shared" si="290"/>
        <v>45809</v>
      </c>
      <c r="DL82" s="15">
        <f t="shared" si="290"/>
        <v>45839</v>
      </c>
      <c r="DM82" s="15">
        <f t="shared" si="290"/>
        <v>45870</v>
      </c>
      <c r="DN82" s="15">
        <f t="shared" si="290"/>
        <v>45901</v>
      </c>
      <c r="DO82" s="15">
        <f t="shared" si="290"/>
        <v>45931</v>
      </c>
      <c r="DP82" s="15">
        <f t="shared" si="290"/>
        <v>45962</v>
      </c>
      <c r="DQ82" s="15">
        <f t="shared" si="290"/>
        <v>45992</v>
      </c>
      <c r="DR82" s="15">
        <f t="shared" si="290"/>
        <v>46023</v>
      </c>
      <c r="DS82" s="15">
        <f t="shared" si="290"/>
        <v>46054</v>
      </c>
      <c r="DT82" s="15">
        <f t="shared" si="290"/>
        <v>46082</v>
      </c>
      <c r="DU82" s="15">
        <f t="shared" si="290"/>
        <v>46113</v>
      </c>
      <c r="DV82" s="15">
        <f t="shared" si="290"/>
        <v>46143</v>
      </c>
      <c r="DW82" s="15">
        <f t="shared" si="290"/>
        <v>46174</v>
      </c>
      <c r="DX82" s="15">
        <f t="shared" si="290"/>
        <v>46204</v>
      </c>
      <c r="DY82" s="15">
        <f t="shared" si="290"/>
        <v>46235</v>
      </c>
      <c r="DZ82" s="15">
        <f t="shared" si="290"/>
        <v>46266</v>
      </c>
      <c r="EA82" s="15">
        <f t="shared" si="290"/>
        <v>46296</v>
      </c>
      <c r="EB82" s="15">
        <f t="shared" si="290"/>
        <v>46327</v>
      </c>
      <c r="EC82" s="15">
        <f t="shared" si="290"/>
        <v>46357</v>
      </c>
      <c r="ED82" s="15">
        <f t="shared" si="290"/>
        <v>46388</v>
      </c>
      <c r="EE82" s="15">
        <f t="shared" si="290"/>
        <v>46419</v>
      </c>
      <c r="EF82" s="15">
        <f t="shared" ref="EF82:EL82" si="291">EDATE(EE82,1)</f>
        <v>46447</v>
      </c>
      <c r="EG82" s="15">
        <f t="shared" si="291"/>
        <v>46478</v>
      </c>
      <c r="EH82" s="15">
        <f t="shared" si="291"/>
        <v>46508</v>
      </c>
      <c r="EI82" s="15">
        <f t="shared" si="291"/>
        <v>46539</v>
      </c>
      <c r="EJ82" s="15">
        <f t="shared" si="291"/>
        <v>46569</v>
      </c>
      <c r="EK82" s="15">
        <f t="shared" si="291"/>
        <v>46600</v>
      </c>
      <c r="EL82" s="15">
        <f t="shared" si="291"/>
        <v>46631</v>
      </c>
    </row>
    <row r="83" spans="1:142" s="20" customFormat="1" x14ac:dyDescent="0.15">
      <c r="C83" s="16" t="s">
        <v>141</v>
      </c>
      <c r="F83" s="65">
        <v>1666666.6666666667</v>
      </c>
      <c r="G83" s="65">
        <v>1666666.6666666667</v>
      </c>
      <c r="H83" s="65">
        <v>1666666.6666666667</v>
      </c>
      <c r="I83" s="65">
        <v>1666666.6666666667</v>
      </c>
      <c r="J83" s="65">
        <v>1666666.6666666667</v>
      </c>
      <c r="K83" s="65">
        <v>1466666.6666666667</v>
      </c>
      <c r="L83" s="65">
        <v>833333.33333333337</v>
      </c>
      <c r="M83" s="65">
        <v>833333.33333333337</v>
      </c>
      <c r="N83" s="65">
        <v>833333.33333333337</v>
      </c>
      <c r="O83" s="65">
        <v>833333.33333333337</v>
      </c>
      <c r="P83" s="65">
        <v>833333.33333333337</v>
      </c>
      <c r="Q83" s="65">
        <v>833333.33333333337</v>
      </c>
      <c r="R83" s="65">
        <v>833333.33333333337</v>
      </c>
      <c r="S83" s="65">
        <v>833333.33333333337</v>
      </c>
      <c r="T83" s="65">
        <v>833333.33333333337</v>
      </c>
      <c r="U83" s="65">
        <v>833333.33333333337</v>
      </c>
      <c r="V83" s="65">
        <v>833333.33333333337</v>
      </c>
      <c r="W83" s="65">
        <v>633333.33333333337</v>
      </c>
      <c r="X83" s="65">
        <v>833333.33333333337</v>
      </c>
      <c r="Y83" s="65">
        <v>833333.33333333337</v>
      </c>
      <c r="Z83" s="65">
        <v>833333.33333333337</v>
      </c>
      <c r="AA83" s="65">
        <v>833333.33333333337</v>
      </c>
      <c r="AB83" s="65">
        <v>833333.33333333337</v>
      </c>
      <c r="AC83" s="65">
        <v>833333.33333333337</v>
      </c>
      <c r="AD83" s="65">
        <v>833333.33333333337</v>
      </c>
      <c r="AE83" s="65">
        <v>833333.33333333337</v>
      </c>
      <c r="AF83" s="65">
        <v>833333.33333333337</v>
      </c>
      <c r="AG83" s="65">
        <v>833333.33333333337</v>
      </c>
      <c r="AH83" s="65">
        <v>833333.33333333337</v>
      </c>
      <c r="AI83" s="65">
        <v>633333.33333333337</v>
      </c>
      <c r="AJ83" s="65">
        <v>833333.33333333337</v>
      </c>
      <c r="AK83" s="65">
        <v>833333.33333333337</v>
      </c>
      <c r="AL83" s="65">
        <v>833333.33333333337</v>
      </c>
      <c r="AM83" s="65">
        <v>833333.33333333337</v>
      </c>
      <c r="AN83" s="65">
        <v>833333.33333333337</v>
      </c>
      <c r="AO83" s="65">
        <v>833333.33333333337</v>
      </c>
      <c r="AP83" s="65">
        <v>833333.33333333337</v>
      </c>
      <c r="AQ83" s="65">
        <v>833333.33333333337</v>
      </c>
      <c r="AR83" s="65">
        <v>833333.33333333337</v>
      </c>
      <c r="AS83" s="65">
        <v>833333.33333333337</v>
      </c>
      <c r="AT83" s="65">
        <v>833333.33333333337</v>
      </c>
      <c r="AU83" s="65">
        <v>633333.33333333337</v>
      </c>
      <c r="AV83" s="65">
        <v>833333.33333333337</v>
      </c>
      <c r="AW83" s="65">
        <v>833333.33333333337</v>
      </c>
      <c r="AX83" s="65">
        <v>833333.33333333337</v>
      </c>
      <c r="AY83" s="65">
        <v>833333.33333333337</v>
      </c>
      <c r="AZ83" s="65">
        <v>833333.33333333337</v>
      </c>
      <c r="BA83" s="65">
        <v>833333.33333333337</v>
      </c>
      <c r="BB83" s="65">
        <v>833333.33333333337</v>
      </c>
      <c r="BC83" s="65">
        <v>833333.33333333337</v>
      </c>
      <c r="BD83" s="65">
        <v>833333.33333333337</v>
      </c>
      <c r="BE83" s="65">
        <v>833333.33333333337</v>
      </c>
      <c r="BF83" s="65">
        <v>833333.33333333337</v>
      </c>
      <c r="BG83" s="65">
        <v>633333.33333333337</v>
      </c>
      <c r="BH83" s="65">
        <v>833333.33333333337</v>
      </c>
      <c r="BI83" s="65">
        <v>833333.33333333337</v>
      </c>
      <c r="BJ83" s="65">
        <v>833333.33333333337</v>
      </c>
      <c r="BK83" s="65">
        <v>833333.33333333337</v>
      </c>
      <c r="BL83" s="65">
        <v>833333.33333333337</v>
      </c>
      <c r="BM83" s="65">
        <v>833333.33333333337</v>
      </c>
      <c r="BN83" s="65">
        <v>833333.33333333337</v>
      </c>
      <c r="BO83" s="65">
        <v>833333.33333333337</v>
      </c>
      <c r="BP83" s="65">
        <v>833333.33333333337</v>
      </c>
      <c r="BQ83" s="65">
        <v>833333.33333333337</v>
      </c>
      <c r="BR83" s="65">
        <v>833333.33333333337</v>
      </c>
      <c r="BS83" s="65">
        <v>633333.33333333337</v>
      </c>
      <c r="BT83" s="65">
        <v>833333.33333333337</v>
      </c>
      <c r="BU83" s="65">
        <v>833333.33333333337</v>
      </c>
      <c r="BV83" s="65">
        <v>833333.33333333337</v>
      </c>
      <c r="BW83" s="65">
        <v>833333.33333333337</v>
      </c>
      <c r="BX83" s="65">
        <v>833333.33333333337</v>
      </c>
      <c r="BY83" s="65">
        <v>833333.33333333337</v>
      </c>
      <c r="BZ83" s="65">
        <v>833333.33333333337</v>
      </c>
      <c r="CA83" s="65">
        <v>833333.33333333337</v>
      </c>
      <c r="CB83" s="65">
        <v>-7443283.9676690111</v>
      </c>
      <c r="CC83" s="65">
        <v>-450220.81526731711</v>
      </c>
      <c r="CD83" s="65">
        <v>-393160.69118349394</v>
      </c>
      <c r="CE83" s="65">
        <v>-791069.76307015459</v>
      </c>
      <c r="CF83" s="65">
        <v>533104.73471621051</v>
      </c>
      <c r="CG83" s="65">
        <v>502479.89542909467</v>
      </c>
      <c r="CH83" s="65">
        <v>502246.63861620252</v>
      </c>
      <c r="CI83" s="65">
        <v>623251.48970617435</v>
      </c>
      <c r="CJ83" s="65">
        <v>642826.87377621885</v>
      </c>
      <c r="CK83" s="65">
        <v>662402.2578462637</v>
      </c>
      <c r="CL83" s="65">
        <v>1178746.0653128391</v>
      </c>
      <c r="CM83" s="65">
        <v>1198321.4493828835</v>
      </c>
      <c r="CN83" s="65">
        <v>1228552.0214122981</v>
      </c>
      <c r="CO83" s="65">
        <v>1311048.0449501665</v>
      </c>
      <c r="CP83" s="65">
        <v>1322704.6716508425</v>
      </c>
      <c r="CQ83" s="65">
        <v>1017908.3738276199</v>
      </c>
      <c r="CR83" s="65">
        <v>1331579.7500150865</v>
      </c>
      <c r="CS83" s="65">
        <v>1331579.7500150865</v>
      </c>
      <c r="CT83" s="65">
        <v>1331579.7500150865</v>
      </c>
      <c r="CU83" s="65">
        <v>1331579.7500150865</v>
      </c>
      <c r="CV83" s="65">
        <v>1331579.7500150865</v>
      </c>
      <c r="CW83" s="65">
        <v>1331579.7500150865</v>
      </c>
      <c r="CX83" s="65">
        <v>1331579.7500150865</v>
      </c>
      <c r="CY83" s="65">
        <v>1331579.7500150865</v>
      </c>
      <c r="CZ83" s="65">
        <v>1094622.7877741177</v>
      </c>
      <c r="DA83" s="65">
        <v>1319074.7696167775</v>
      </c>
      <c r="DB83" s="65">
        <v>1397455.5124208115</v>
      </c>
      <c r="DC83" s="65">
        <v>991976.65110832313</v>
      </c>
      <c r="DD83" s="65">
        <v>1409778.4169066143</v>
      </c>
      <c r="DE83" s="65">
        <v>1409778.4169066143</v>
      </c>
      <c r="DF83" s="65">
        <v>1409778.4169066143</v>
      </c>
      <c r="DG83" s="65">
        <v>1409778.4169066143</v>
      </c>
      <c r="DH83" s="65">
        <v>1409778.4169066143</v>
      </c>
      <c r="DI83" s="65">
        <v>1409778.4169066143</v>
      </c>
      <c r="DJ83" s="65">
        <v>1409778.4169066143</v>
      </c>
      <c r="DK83" s="65">
        <v>1409778.4169066143</v>
      </c>
      <c r="DL83" s="65">
        <v>936089.35547020868</v>
      </c>
      <c r="DM83" s="65">
        <v>1330640.0244115212</v>
      </c>
      <c r="DN83" s="65">
        <v>1330640.0244115212</v>
      </c>
      <c r="DO83" s="65">
        <v>1059822.4683731387</v>
      </c>
      <c r="DP83" s="65">
        <v>1491830.0373567897</v>
      </c>
      <c r="DQ83" s="65">
        <v>1491830.0373567897</v>
      </c>
      <c r="DR83" s="65">
        <v>1491830.0373567897</v>
      </c>
      <c r="DS83" s="65">
        <v>1491830.0373567897</v>
      </c>
      <c r="DT83" s="65">
        <v>1491830.0373567897</v>
      </c>
      <c r="DU83" s="65">
        <v>1491830.0373567897</v>
      </c>
      <c r="DV83" s="65">
        <v>1491830.0373567897</v>
      </c>
      <c r="DW83" s="65">
        <v>1491830.0373567897</v>
      </c>
      <c r="DX83" s="65">
        <v>-104228.71217114502</v>
      </c>
      <c r="DY83" s="65">
        <v>981415.16677832697</v>
      </c>
      <c r="DZ83" s="65">
        <v>1071944.9247169865</v>
      </c>
      <c r="EA83" s="65">
        <v>912553.69879684411</v>
      </c>
      <c r="EB83" s="65">
        <v>1572402.5965130934</v>
      </c>
      <c r="EC83" s="65">
        <v>1572402.5965130934</v>
      </c>
      <c r="ED83" s="65">
        <v>1572402.5965130934</v>
      </c>
      <c r="EE83" s="65">
        <v>1572402.5965130934</v>
      </c>
      <c r="EF83" s="65">
        <v>1572402.5965130934</v>
      </c>
      <c r="EG83" s="65">
        <v>1572402.5965130934</v>
      </c>
      <c r="EH83" s="65">
        <v>1572402.5965130934</v>
      </c>
      <c r="EI83" s="65">
        <v>1572402.5965130934</v>
      </c>
      <c r="EJ83" s="65">
        <v>1548806.8857237904</v>
      </c>
      <c r="EK83" s="65">
        <v>1651891.2098950045</v>
      </c>
      <c r="EL83" s="65">
        <v>1651891.2098950045</v>
      </c>
    </row>
    <row r="84" spans="1:142" s="20" customFormat="1" x14ac:dyDescent="0.15">
      <c r="C84" s="16" t="s">
        <v>45</v>
      </c>
      <c r="F84" s="65">
        <v>-1980000</v>
      </c>
      <c r="G84" s="65">
        <v>-1980000</v>
      </c>
      <c r="H84" s="65">
        <v>-1980000</v>
      </c>
      <c r="I84" s="65">
        <v>-1980000</v>
      </c>
      <c r="J84" s="65">
        <v>-1980000</v>
      </c>
      <c r="K84" s="65">
        <v>-1980000</v>
      </c>
      <c r="L84" s="65">
        <v>-1980000</v>
      </c>
      <c r="M84" s="65">
        <v>-1980000</v>
      </c>
      <c r="N84" s="65">
        <v>-1980000</v>
      </c>
      <c r="O84" s="65">
        <v>-1980000</v>
      </c>
      <c r="P84" s="65">
        <v>-1980000</v>
      </c>
      <c r="Q84" s="65">
        <v>-1980000</v>
      </c>
      <c r="R84" s="65">
        <v>-1980000</v>
      </c>
      <c r="S84" s="65">
        <v>-1980000</v>
      </c>
      <c r="T84" s="65">
        <v>-1980000</v>
      </c>
      <c r="U84" s="65">
        <v>-1980000</v>
      </c>
      <c r="V84" s="65">
        <v>-1980000</v>
      </c>
      <c r="W84" s="65">
        <v>-1980000</v>
      </c>
      <c r="X84" s="65">
        <v>-1980000</v>
      </c>
      <c r="Y84" s="65">
        <v>-1980000</v>
      </c>
      <c r="Z84" s="65">
        <v>-1980000</v>
      </c>
      <c r="AA84" s="65">
        <v>-1980000</v>
      </c>
      <c r="AB84" s="65">
        <v>-1980000</v>
      </c>
      <c r="AC84" s="65">
        <v>-1980000</v>
      </c>
      <c r="AD84" s="65">
        <v>-1980000</v>
      </c>
      <c r="AE84" s="65">
        <v>-1980000</v>
      </c>
      <c r="AF84" s="65">
        <v>-1980000</v>
      </c>
      <c r="AG84" s="65">
        <v>-1980000</v>
      </c>
      <c r="AH84" s="65">
        <v>-1980000</v>
      </c>
      <c r="AI84" s="65">
        <v>-8579999.9999999981</v>
      </c>
      <c r="AJ84" s="65">
        <v>-5280000</v>
      </c>
      <c r="AK84" s="65">
        <v>-5280000</v>
      </c>
      <c r="AL84" s="65">
        <v>-5280000</v>
      </c>
      <c r="AM84" s="65">
        <v>-5280000</v>
      </c>
      <c r="AN84" s="65">
        <v>-5280000</v>
      </c>
      <c r="AO84" s="65">
        <v>-5280000</v>
      </c>
      <c r="AP84" s="65">
        <v>-5280000</v>
      </c>
      <c r="AQ84" s="65">
        <v>-5280000</v>
      </c>
      <c r="AR84" s="65">
        <v>-5280000</v>
      </c>
      <c r="AS84" s="65">
        <v>-5280000</v>
      </c>
      <c r="AT84" s="65">
        <v>-5280000</v>
      </c>
      <c r="AU84" s="65">
        <v>-5280000</v>
      </c>
      <c r="AV84" s="65">
        <v>-5280000</v>
      </c>
      <c r="AW84" s="65">
        <v>-5280000</v>
      </c>
      <c r="AX84" s="65">
        <v>-5280000</v>
      </c>
      <c r="AY84" s="65">
        <v>-5280000</v>
      </c>
      <c r="AZ84" s="65">
        <v>-5280000</v>
      </c>
      <c r="BA84" s="65">
        <v>-5280000</v>
      </c>
      <c r="BB84" s="65">
        <v>-5280000</v>
      </c>
      <c r="BC84" s="65">
        <v>-5280000</v>
      </c>
      <c r="BD84" s="65">
        <v>-5280000</v>
      </c>
      <c r="BE84" s="65">
        <v>-5280000</v>
      </c>
      <c r="BF84" s="65">
        <v>-5280000</v>
      </c>
      <c r="BG84" s="65">
        <v>-5280000</v>
      </c>
      <c r="BH84" s="65">
        <v>-5280000</v>
      </c>
      <c r="BI84" s="65">
        <v>-5280000</v>
      </c>
      <c r="BJ84" s="65">
        <v>-5280000</v>
      </c>
      <c r="BK84" s="65">
        <v>-5280000</v>
      </c>
      <c r="BL84" s="65">
        <v>-5280000</v>
      </c>
      <c r="BM84" s="65">
        <v>-5280000</v>
      </c>
      <c r="BN84" s="65">
        <v>-5280000</v>
      </c>
      <c r="BO84" s="65">
        <v>-5280000</v>
      </c>
      <c r="BP84" s="65">
        <v>-5280000</v>
      </c>
      <c r="BQ84" s="65">
        <v>-5280000</v>
      </c>
      <c r="BR84" s="65">
        <v>-5280000</v>
      </c>
      <c r="BS84" s="65">
        <v>-5280000</v>
      </c>
      <c r="BT84" s="65">
        <v>-5280000</v>
      </c>
      <c r="BU84" s="65">
        <v>-5280000</v>
      </c>
      <c r="BV84" s="65">
        <v>-5280000</v>
      </c>
      <c r="BW84" s="65">
        <v>-5280000</v>
      </c>
      <c r="BX84" s="65">
        <v>-5280000</v>
      </c>
      <c r="BY84" s="65">
        <v>-14519999.999999976</v>
      </c>
      <c r="BZ84" s="65">
        <v>-2640000</v>
      </c>
      <c r="CA84" s="65">
        <v>-2640000</v>
      </c>
      <c r="CB84" s="65">
        <v>-2640000</v>
      </c>
      <c r="CC84" s="65">
        <v>-2640000</v>
      </c>
      <c r="CD84" s="65">
        <v>-2640000</v>
      </c>
      <c r="CE84" s="65">
        <v>-2640000</v>
      </c>
      <c r="CF84" s="65">
        <v>-2640000</v>
      </c>
      <c r="CG84" s="65">
        <v>-2640000</v>
      </c>
      <c r="CH84" s="65">
        <v>-2640000</v>
      </c>
      <c r="CI84" s="65">
        <v>-2640000</v>
      </c>
      <c r="CJ84" s="65">
        <v>-2640000</v>
      </c>
      <c r="CK84" s="65">
        <v>-3960000.0000000037</v>
      </c>
      <c r="CL84" s="65">
        <v>0</v>
      </c>
      <c r="CM84" s="65">
        <v>0</v>
      </c>
      <c r="CN84" s="65">
        <v>0</v>
      </c>
      <c r="CO84" s="65">
        <v>0</v>
      </c>
      <c r="CP84" s="65">
        <v>0</v>
      </c>
      <c r="CQ84" s="65">
        <v>0</v>
      </c>
      <c r="CR84" s="65">
        <v>0</v>
      </c>
      <c r="CS84" s="65">
        <v>0</v>
      </c>
      <c r="CT84" s="65">
        <v>0</v>
      </c>
      <c r="CU84" s="65">
        <v>0</v>
      </c>
      <c r="CV84" s="65">
        <v>0</v>
      </c>
      <c r="CW84" s="65">
        <v>0</v>
      </c>
      <c r="CX84" s="65">
        <v>0</v>
      </c>
      <c r="CY84" s="65">
        <v>0</v>
      </c>
      <c r="CZ84" s="65">
        <v>0</v>
      </c>
      <c r="DA84" s="65">
        <v>0</v>
      </c>
      <c r="DB84" s="65">
        <v>0</v>
      </c>
      <c r="DC84" s="65">
        <v>0</v>
      </c>
      <c r="DD84" s="65">
        <v>0</v>
      </c>
      <c r="DE84" s="65">
        <v>0</v>
      </c>
      <c r="DF84" s="65">
        <v>0</v>
      </c>
      <c r="DG84" s="65">
        <v>0</v>
      </c>
      <c r="DH84" s="65">
        <v>0</v>
      </c>
      <c r="DI84" s="65">
        <v>0</v>
      </c>
      <c r="DJ84" s="65">
        <v>0</v>
      </c>
      <c r="DK84" s="65">
        <v>0</v>
      </c>
      <c r="DL84" s="65">
        <v>0</v>
      </c>
      <c r="DM84" s="65">
        <v>0</v>
      </c>
      <c r="DN84" s="65">
        <v>0</v>
      </c>
      <c r="DO84" s="65">
        <v>0</v>
      </c>
      <c r="DP84" s="65">
        <v>0</v>
      </c>
      <c r="DQ84" s="65">
        <v>0</v>
      </c>
      <c r="DR84" s="65">
        <v>0</v>
      </c>
      <c r="DS84" s="65">
        <v>0</v>
      </c>
      <c r="DT84" s="65">
        <v>0</v>
      </c>
      <c r="DU84" s="65">
        <v>0</v>
      </c>
      <c r="DV84" s="65">
        <v>0</v>
      </c>
      <c r="DW84" s="65">
        <v>0</v>
      </c>
      <c r="DX84" s="65">
        <v>0</v>
      </c>
      <c r="DY84" s="65">
        <v>0</v>
      </c>
      <c r="DZ84" s="65">
        <v>0</v>
      </c>
      <c r="EA84" s="65">
        <v>0</v>
      </c>
      <c r="EB84" s="65">
        <v>0</v>
      </c>
      <c r="EC84" s="65">
        <v>0</v>
      </c>
      <c r="ED84" s="65">
        <v>0</v>
      </c>
      <c r="EE84" s="65">
        <v>0</v>
      </c>
      <c r="EF84" s="65">
        <v>0</v>
      </c>
      <c r="EG84" s="65">
        <v>0</v>
      </c>
      <c r="EH84" s="65">
        <v>0</v>
      </c>
      <c r="EI84" s="65">
        <v>0</v>
      </c>
      <c r="EJ84" s="65">
        <v>0</v>
      </c>
      <c r="EK84" s="65">
        <v>0</v>
      </c>
      <c r="EL84" s="65">
        <v>0</v>
      </c>
    </row>
    <row r="85" spans="1:142" x14ac:dyDescent="0.15">
      <c r="C85" s="9"/>
    </row>
    <row r="86" spans="1:142" s="21" customFormat="1" x14ac:dyDescent="0.15">
      <c r="B86" s="21" t="s">
        <v>152</v>
      </c>
      <c r="C86" s="19" t="s">
        <v>134</v>
      </c>
      <c r="F86" s="153">
        <v>-313333.33333333326</v>
      </c>
      <c r="G86" s="153">
        <v>-313333.33333333326</v>
      </c>
      <c r="H86" s="153">
        <v>-313333.33333333326</v>
      </c>
      <c r="I86" s="153">
        <v>-313333.33333333326</v>
      </c>
      <c r="J86" s="153">
        <v>-313333.33333333326</v>
      </c>
      <c r="K86" s="153">
        <v>-513333.33333333326</v>
      </c>
      <c r="L86" s="153">
        <v>-1146666.6666666665</v>
      </c>
      <c r="M86" s="153">
        <v>-1146666.6666666665</v>
      </c>
      <c r="N86" s="153">
        <v>-1146666.6666666665</v>
      </c>
      <c r="O86" s="153">
        <v>-1146666.6666666665</v>
      </c>
      <c r="P86" s="153">
        <v>-1146666.6666666665</v>
      </c>
      <c r="Q86" s="153">
        <v>-1146666.6666666665</v>
      </c>
      <c r="R86" s="153">
        <v>-1146666.6666666665</v>
      </c>
      <c r="S86" s="153">
        <v>-1146666.6666666665</v>
      </c>
      <c r="T86" s="153">
        <v>-1146666.6666666665</v>
      </c>
      <c r="U86" s="153">
        <v>-1146666.6666666665</v>
      </c>
      <c r="V86" s="153">
        <v>-1146666.6666666665</v>
      </c>
      <c r="W86" s="153">
        <v>-1346666.6666666665</v>
      </c>
      <c r="X86" s="153">
        <v>-1146666.6666666665</v>
      </c>
      <c r="Y86" s="153">
        <v>-1146666.6666666665</v>
      </c>
      <c r="Z86" s="153">
        <v>-1146666.6666666665</v>
      </c>
      <c r="AA86" s="153">
        <v>-1146666.6666666665</v>
      </c>
      <c r="AB86" s="153">
        <v>-1146666.6666666665</v>
      </c>
      <c r="AC86" s="153">
        <v>-1146666.6666666665</v>
      </c>
      <c r="AD86" s="153">
        <v>-1146666.6666666665</v>
      </c>
      <c r="AE86" s="153">
        <v>-1146666.6666666665</v>
      </c>
      <c r="AF86" s="153">
        <v>-1146666.6666666665</v>
      </c>
      <c r="AG86" s="153">
        <v>-1146666.6666666665</v>
      </c>
      <c r="AH86" s="153">
        <v>-1146666.6666666665</v>
      </c>
      <c r="AI86" s="153">
        <v>-7946666.6666666651</v>
      </c>
      <c r="AJ86" s="153">
        <v>-4446666.666666667</v>
      </c>
      <c r="AK86" s="153">
        <v>-4446666.666666667</v>
      </c>
      <c r="AL86" s="153">
        <v>-4446666.666666667</v>
      </c>
      <c r="AM86" s="153">
        <v>-4446666.666666667</v>
      </c>
      <c r="AN86" s="153">
        <v>-4446666.666666667</v>
      </c>
      <c r="AO86" s="153">
        <v>-4446666.666666667</v>
      </c>
      <c r="AP86" s="153">
        <v>-4446666.666666667</v>
      </c>
      <c r="AQ86" s="153">
        <v>-4446666.666666667</v>
      </c>
      <c r="AR86" s="153">
        <v>-4446666.666666667</v>
      </c>
      <c r="AS86" s="153">
        <v>-4446666.666666667</v>
      </c>
      <c r="AT86" s="153">
        <v>-4446666.666666667</v>
      </c>
      <c r="AU86" s="153">
        <v>-4646666.666666667</v>
      </c>
      <c r="AV86" s="153">
        <v>-4446666.666666667</v>
      </c>
      <c r="AW86" s="153">
        <v>-4446666.666666667</v>
      </c>
      <c r="AX86" s="153">
        <v>-4446666.666666667</v>
      </c>
      <c r="AY86" s="153">
        <v>-4446666.666666667</v>
      </c>
      <c r="AZ86" s="153">
        <v>-4446666.666666667</v>
      </c>
      <c r="BA86" s="153">
        <v>-4446666.666666667</v>
      </c>
      <c r="BB86" s="153">
        <v>-4446666.666666667</v>
      </c>
      <c r="BC86" s="153">
        <v>-4446666.666666667</v>
      </c>
      <c r="BD86" s="153">
        <v>-4446666.666666667</v>
      </c>
      <c r="BE86" s="153">
        <v>-4446666.666666667</v>
      </c>
      <c r="BF86" s="153">
        <v>-4446666.666666667</v>
      </c>
      <c r="BG86" s="153">
        <v>-4646666.666666667</v>
      </c>
      <c r="BH86" s="153">
        <v>-4446666.666666667</v>
      </c>
      <c r="BI86" s="153">
        <v>-4446666.666666667</v>
      </c>
      <c r="BJ86" s="153">
        <v>-4446666.666666667</v>
      </c>
      <c r="BK86" s="153">
        <v>-4446666.666666667</v>
      </c>
      <c r="BL86" s="153">
        <v>-4446666.666666667</v>
      </c>
      <c r="BM86" s="153">
        <v>-4446666.666666667</v>
      </c>
      <c r="BN86" s="153">
        <v>-4446666.666666667</v>
      </c>
      <c r="BO86" s="153">
        <v>-4446666.666666667</v>
      </c>
      <c r="BP86" s="153">
        <v>-4446666.666666667</v>
      </c>
      <c r="BQ86" s="153">
        <v>-4446666.666666667</v>
      </c>
      <c r="BR86" s="153">
        <v>-4446666.666666667</v>
      </c>
      <c r="BS86" s="153">
        <v>-4646666.666666667</v>
      </c>
      <c r="BT86" s="153">
        <v>-4446666.666666667</v>
      </c>
      <c r="BU86" s="153">
        <v>-4446666.666666667</v>
      </c>
      <c r="BV86" s="153">
        <v>-4446666.666666667</v>
      </c>
      <c r="BW86" s="153">
        <v>-4446666.666666667</v>
      </c>
      <c r="BX86" s="153">
        <v>-4446666.666666667</v>
      </c>
      <c r="BY86" s="153">
        <v>-13686666.666666642</v>
      </c>
      <c r="BZ86" s="153">
        <v>-1806666.6666666665</v>
      </c>
      <c r="CA86" s="153">
        <v>-1806666.6666666665</v>
      </c>
      <c r="CB86" s="153">
        <v>-10083283.96766901</v>
      </c>
      <c r="CC86" s="153">
        <v>-3090220.815267317</v>
      </c>
      <c r="CD86" s="153">
        <v>-3033160.6911834939</v>
      </c>
      <c r="CE86" s="153">
        <v>-3431069.7630701545</v>
      </c>
      <c r="CF86" s="153">
        <v>-2106895.2652837895</v>
      </c>
      <c r="CG86" s="153">
        <v>-2137520.1045709052</v>
      </c>
      <c r="CH86" s="153">
        <v>-2137753.3613837976</v>
      </c>
      <c r="CI86" s="153">
        <v>-2016748.5102938255</v>
      </c>
      <c r="CJ86" s="153">
        <v>-1997173.1262237811</v>
      </c>
      <c r="CK86" s="153">
        <v>-3297597.74215374</v>
      </c>
      <c r="CL86" s="153">
        <v>1178746.0653128391</v>
      </c>
      <c r="CM86" s="153">
        <v>1198321.4493828835</v>
      </c>
      <c r="CN86" s="153">
        <v>1228552.0214122981</v>
      </c>
      <c r="CO86" s="153">
        <v>1311048.0449501665</v>
      </c>
      <c r="CP86" s="153">
        <v>1322704.6716508425</v>
      </c>
      <c r="CQ86" s="153">
        <v>1017908.3738276199</v>
      </c>
      <c r="CR86" s="153">
        <v>1331579.7500150865</v>
      </c>
      <c r="CS86" s="153">
        <v>1331579.7500150865</v>
      </c>
      <c r="CT86" s="153">
        <v>1331579.7500150865</v>
      </c>
      <c r="CU86" s="153">
        <v>1331579.7500150865</v>
      </c>
      <c r="CV86" s="153">
        <v>1331579.7500150865</v>
      </c>
      <c r="CW86" s="153">
        <v>1331579.7500150865</v>
      </c>
      <c r="CX86" s="153">
        <v>1331579.7500150865</v>
      </c>
      <c r="CY86" s="153">
        <v>1331579.7500150865</v>
      </c>
      <c r="CZ86" s="153">
        <v>1094622.7877741177</v>
      </c>
      <c r="DA86" s="153">
        <v>1319074.7696167775</v>
      </c>
      <c r="DB86" s="153">
        <v>1397455.5124208115</v>
      </c>
      <c r="DC86" s="153">
        <v>991976.65110832313</v>
      </c>
      <c r="DD86" s="153">
        <v>1409778.4169066143</v>
      </c>
      <c r="DE86" s="153">
        <v>1409778.4169066143</v>
      </c>
      <c r="DF86" s="153">
        <v>1409778.4169066143</v>
      </c>
      <c r="DG86" s="153">
        <v>1409778.4169066143</v>
      </c>
      <c r="DH86" s="153">
        <v>1409778.4169066143</v>
      </c>
      <c r="DI86" s="153">
        <v>1409778.4169066143</v>
      </c>
      <c r="DJ86" s="153">
        <v>1409778.4169066143</v>
      </c>
      <c r="DK86" s="153">
        <v>1409778.4169066143</v>
      </c>
      <c r="DL86" s="153">
        <v>936089.35547020868</v>
      </c>
      <c r="DM86" s="153">
        <v>1330640.0244115212</v>
      </c>
      <c r="DN86" s="153">
        <v>1330640.0244115212</v>
      </c>
      <c r="DO86" s="153">
        <v>1059822.4683731387</v>
      </c>
      <c r="DP86" s="153">
        <v>1491830.0373567897</v>
      </c>
      <c r="DQ86" s="153">
        <v>1491830.0373567897</v>
      </c>
      <c r="DR86" s="153">
        <v>1491830.0373567897</v>
      </c>
      <c r="DS86" s="153">
        <v>1491830.0373567897</v>
      </c>
      <c r="DT86" s="153">
        <v>1491830.0373567897</v>
      </c>
      <c r="DU86" s="153">
        <v>1491830.0373567897</v>
      </c>
      <c r="DV86" s="153">
        <v>1491830.0373567897</v>
      </c>
      <c r="DW86" s="153">
        <v>1491830.0373567897</v>
      </c>
      <c r="DX86" s="153">
        <v>-104228.71217114502</v>
      </c>
      <c r="DY86" s="153">
        <v>981415.16677832697</v>
      </c>
      <c r="DZ86" s="153">
        <v>1071944.9247169865</v>
      </c>
      <c r="EA86" s="153">
        <v>912553.69879684411</v>
      </c>
      <c r="EB86" s="153">
        <v>1572402.5965130934</v>
      </c>
      <c r="EC86" s="153">
        <v>1572402.5965130934</v>
      </c>
      <c r="ED86" s="153">
        <v>1572402.5965130934</v>
      </c>
      <c r="EE86" s="153">
        <v>1572402.5965130934</v>
      </c>
      <c r="EF86" s="153">
        <v>1572402.5965130934</v>
      </c>
      <c r="EG86" s="153">
        <v>1572402.5965130934</v>
      </c>
      <c r="EH86" s="153">
        <v>1572402.5965130934</v>
      </c>
      <c r="EI86" s="153">
        <v>1572402.5965130934</v>
      </c>
      <c r="EJ86" s="153">
        <v>1548806.8857237904</v>
      </c>
      <c r="EK86" s="153">
        <v>1651891.2098950045</v>
      </c>
      <c r="EL86" s="153">
        <v>1651891.2098950045</v>
      </c>
    </row>
    <row r="87" spans="1:142" s="20" customFormat="1" x14ac:dyDescent="0.15"/>
    <row r="88" spans="1:142" s="21" customFormat="1" x14ac:dyDescent="0.15">
      <c r="A88" s="21" t="s">
        <v>54</v>
      </c>
      <c r="B88" s="20" t="s">
        <v>153</v>
      </c>
      <c r="C88" s="19" t="s">
        <v>292</v>
      </c>
      <c r="D88" s="152">
        <v>42491</v>
      </c>
    </row>
    <row r="89" spans="1:142" s="20" customFormat="1" x14ac:dyDescent="0.15">
      <c r="C89" s="20" t="s">
        <v>273</v>
      </c>
      <c r="D89" s="133">
        <v>42736</v>
      </c>
    </row>
    <row r="90" spans="1:142" s="20" customFormat="1" x14ac:dyDescent="0.15">
      <c r="B90"/>
      <c r="C90" s="20" t="s">
        <v>274</v>
      </c>
      <c r="D90" s="133">
        <v>44470</v>
      </c>
    </row>
    <row r="91" spans="1:142" s="20" customFormat="1" x14ac:dyDescent="0.15">
      <c r="C91" s="20" t="s">
        <v>129</v>
      </c>
      <c r="D91" s="151">
        <v>0.5</v>
      </c>
    </row>
    <row r="92" spans="1:142" s="20" customFormat="1" x14ac:dyDescent="0.15">
      <c r="C92" s="20" t="s">
        <v>130</v>
      </c>
      <c r="D92" s="132">
        <v>0.05</v>
      </c>
    </row>
    <row r="93" spans="1:142" s="20" customFormat="1" x14ac:dyDescent="0.15">
      <c r="C93" s="20" t="s">
        <v>37</v>
      </c>
      <c r="D93" s="132">
        <v>330000000</v>
      </c>
    </row>
    <row r="94" spans="1:142" s="20" customFormat="1" x14ac:dyDescent="0.15">
      <c r="C94" s="20" t="s">
        <v>131</v>
      </c>
      <c r="D94" s="132">
        <v>165000000</v>
      </c>
    </row>
    <row r="95" spans="1:142" s="20" customFormat="1" x14ac:dyDescent="0.15">
      <c r="C95" s="20" t="s">
        <v>132</v>
      </c>
      <c r="D95" s="131" t="s">
        <v>54</v>
      </c>
    </row>
    <row r="96" spans="1:142" s="20" customFormat="1" x14ac:dyDescent="0.15">
      <c r="C96" s="20" t="s">
        <v>43</v>
      </c>
      <c r="F96" s="15">
        <f>D88</f>
        <v>42491</v>
      </c>
      <c r="G96" s="15">
        <f>EDATE(F96,1)</f>
        <v>42522</v>
      </c>
      <c r="H96" s="15">
        <f t="shared" ref="H96:BS96" si="292">EDATE(G96,1)</f>
        <v>42552</v>
      </c>
      <c r="I96" s="15">
        <f t="shared" si="292"/>
        <v>42583</v>
      </c>
      <c r="J96" s="15">
        <f t="shared" si="292"/>
        <v>42614</v>
      </c>
      <c r="K96" s="15">
        <f t="shared" si="292"/>
        <v>42644</v>
      </c>
      <c r="L96" s="15">
        <f t="shared" si="292"/>
        <v>42675</v>
      </c>
      <c r="M96" s="15">
        <f t="shared" si="292"/>
        <v>42705</v>
      </c>
      <c r="N96" s="15">
        <f t="shared" si="292"/>
        <v>42736</v>
      </c>
      <c r="O96" s="15">
        <f t="shared" si="292"/>
        <v>42767</v>
      </c>
      <c r="P96" s="15">
        <f t="shared" si="292"/>
        <v>42795</v>
      </c>
      <c r="Q96" s="15">
        <f t="shared" si="292"/>
        <v>42826</v>
      </c>
      <c r="R96" s="15">
        <f t="shared" si="292"/>
        <v>42856</v>
      </c>
      <c r="S96" s="15">
        <f t="shared" si="292"/>
        <v>42887</v>
      </c>
      <c r="T96" s="15">
        <f t="shared" si="292"/>
        <v>42917</v>
      </c>
      <c r="U96" s="15">
        <f t="shared" si="292"/>
        <v>42948</v>
      </c>
      <c r="V96" s="15">
        <f t="shared" si="292"/>
        <v>42979</v>
      </c>
      <c r="W96" s="15">
        <f t="shared" si="292"/>
        <v>43009</v>
      </c>
      <c r="X96" s="15">
        <f t="shared" si="292"/>
        <v>43040</v>
      </c>
      <c r="Y96" s="15">
        <f t="shared" si="292"/>
        <v>43070</v>
      </c>
      <c r="Z96" s="15">
        <f t="shared" si="292"/>
        <v>43101</v>
      </c>
      <c r="AA96" s="15">
        <f t="shared" si="292"/>
        <v>43132</v>
      </c>
      <c r="AB96" s="15">
        <f t="shared" si="292"/>
        <v>43160</v>
      </c>
      <c r="AC96" s="15">
        <f t="shared" si="292"/>
        <v>43191</v>
      </c>
      <c r="AD96" s="15">
        <f t="shared" si="292"/>
        <v>43221</v>
      </c>
      <c r="AE96" s="15">
        <f t="shared" si="292"/>
        <v>43252</v>
      </c>
      <c r="AF96" s="15">
        <f t="shared" si="292"/>
        <v>43282</v>
      </c>
      <c r="AG96" s="15">
        <f t="shared" si="292"/>
        <v>43313</v>
      </c>
      <c r="AH96" s="15">
        <f t="shared" si="292"/>
        <v>43344</v>
      </c>
      <c r="AI96" s="15">
        <f t="shared" si="292"/>
        <v>43374</v>
      </c>
      <c r="AJ96" s="15">
        <f t="shared" si="292"/>
        <v>43405</v>
      </c>
      <c r="AK96" s="15">
        <f t="shared" si="292"/>
        <v>43435</v>
      </c>
      <c r="AL96" s="15">
        <f t="shared" si="292"/>
        <v>43466</v>
      </c>
      <c r="AM96" s="15">
        <f t="shared" si="292"/>
        <v>43497</v>
      </c>
      <c r="AN96" s="15">
        <f t="shared" si="292"/>
        <v>43525</v>
      </c>
      <c r="AO96" s="15">
        <f t="shared" si="292"/>
        <v>43556</v>
      </c>
      <c r="AP96" s="15">
        <f t="shared" si="292"/>
        <v>43586</v>
      </c>
      <c r="AQ96" s="15">
        <f t="shared" si="292"/>
        <v>43617</v>
      </c>
      <c r="AR96" s="15">
        <f t="shared" si="292"/>
        <v>43647</v>
      </c>
      <c r="AS96" s="15">
        <f t="shared" si="292"/>
        <v>43678</v>
      </c>
      <c r="AT96" s="15">
        <f t="shared" si="292"/>
        <v>43709</v>
      </c>
      <c r="AU96" s="15">
        <f t="shared" si="292"/>
        <v>43739</v>
      </c>
      <c r="AV96" s="15">
        <f t="shared" si="292"/>
        <v>43770</v>
      </c>
      <c r="AW96" s="15">
        <f t="shared" si="292"/>
        <v>43800</v>
      </c>
      <c r="AX96" s="15">
        <f t="shared" si="292"/>
        <v>43831</v>
      </c>
      <c r="AY96" s="15">
        <f t="shared" si="292"/>
        <v>43862</v>
      </c>
      <c r="AZ96" s="15">
        <f t="shared" si="292"/>
        <v>43891</v>
      </c>
      <c r="BA96" s="15">
        <f t="shared" si="292"/>
        <v>43922</v>
      </c>
      <c r="BB96" s="15">
        <f t="shared" si="292"/>
        <v>43952</v>
      </c>
      <c r="BC96" s="15">
        <f t="shared" si="292"/>
        <v>43983</v>
      </c>
      <c r="BD96" s="15">
        <f t="shared" si="292"/>
        <v>44013</v>
      </c>
      <c r="BE96" s="15">
        <f t="shared" si="292"/>
        <v>44044</v>
      </c>
      <c r="BF96" s="15">
        <f t="shared" si="292"/>
        <v>44075</v>
      </c>
      <c r="BG96" s="15">
        <f t="shared" si="292"/>
        <v>44105</v>
      </c>
      <c r="BH96" s="15">
        <f t="shared" si="292"/>
        <v>44136</v>
      </c>
      <c r="BI96" s="15">
        <f t="shared" si="292"/>
        <v>44166</v>
      </c>
      <c r="BJ96" s="15">
        <f t="shared" si="292"/>
        <v>44197</v>
      </c>
      <c r="BK96" s="15">
        <f t="shared" si="292"/>
        <v>44228</v>
      </c>
      <c r="BL96" s="15">
        <f t="shared" si="292"/>
        <v>44256</v>
      </c>
      <c r="BM96" s="15">
        <f t="shared" si="292"/>
        <v>44287</v>
      </c>
      <c r="BN96" s="15">
        <f t="shared" si="292"/>
        <v>44317</v>
      </c>
      <c r="BO96" s="15">
        <f t="shared" si="292"/>
        <v>44348</v>
      </c>
      <c r="BP96" s="15">
        <f t="shared" si="292"/>
        <v>44378</v>
      </c>
      <c r="BQ96" s="15">
        <f t="shared" si="292"/>
        <v>44409</v>
      </c>
      <c r="BR96" s="15">
        <f t="shared" si="292"/>
        <v>44440</v>
      </c>
      <c r="BS96" s="15">
        <f t="shared" si="292"/>
        <v>44470</v>
      </c>
      <c r="BT96" s="15">
        <f t="shared" ref="BT96:EE96" si="293">EDATE(BS96,1)</f>
        <v>44501</v>
      </c>
      <c r="BU96" s="15">
        <f t="shared" si="293"/>
        <v>44531</v>
      </c>
      <c r="BV96" s="15">
        <f t="shared" si="293"/>
        <v>44562</v>
      </c>
      <c r="BW96" s="15">
        <f t="shared" si="293"/>
        <v>44593</v>
      </c>
      <c r="BX96" s="15">
        <f t="shared" si="293"/>
        <v>44621</v>
      </c>
      <c r="BY96" s="15">
        <f t="shared" si="293"/>
        <v>44652</v>
      </c>
      <c r="BZ96" s="15">
        <f t="shared" si="293"/>
        <v>44682</v>
      </c>
      <c r="CA96" s="15">
        <f t="shared" si="293"/>
        <v>44713</v>
      </c>
      <c r="CB96" s="15">
        <f t="shared" si="293"/>
        <v>44743</v>
      </c>
      <c r="CC96" s="15">
        <f t="shared" si="293"/>
        <v>44774</v>
      </c>
      <c r="CD96" s="15">
        <f t="shared" si="293"/>
        <v>44805</v>
      </c>
      <c r="CE96" s="15">
        <f t="shared" si="293"/>
        <v>44835</v>
      </c>
      <c r="CF96" s="15">
        <f t="shared" si="293"/>
        <v>44866</v>
      </c>
      <c r="CG96" s="15">
        <f t="shared" si="293"/>
        <v>44896</v>
      </c>
      <c r="CH96" s="15">
        <f t="shared" si="293"/>
        <v>44927</v>
      </c>
      <c r="CI96" s="15">
        <f t="shared" si="293"/>
        <v>44958</v>
      </c>
      <c r="CJ96" s="15">
        <f t="shared" si="293"/>
        <v>44986</v>
      </c>
      <c r="CK96" s="15">
        <f t="shared" si="293"/>
        <v>45017</v>
      </c>
      <c r="CL96" s="15">
        <f t="shared" si="293"/>
        <v>45047</v>
      </c>
      <c r="CM96" s="15">
        <f t="shared" si="293"/>
        <v>45078</v>
      </c>
      <c r="CN96" s="15">
        <f t="shared" si="293"/>
        <v>45108</v>
      </c>
      <c r="CO96" s="15">
        <f t="shared" si="293"/>
        <v>45139</v>
      </c>
      <c r="CP96" s="15">
        <f t="shared" si="293"/>
        <v>45170</v>
      </c>
      <c r="CQ96" s="15">
        <f t="shared" si="293"/>
        <v>45200</v>
      </c>
      <c r="CR96" s="15">
        <f t="shared" si="293"/>
        <v>45231</v>
      </c>
      <c r="CS96" s="15">
        <f t="shared" si="293"/>
        <v>45261</v>
      </c>
      <c r="CT96" s="15">
        <f t="shared" si="293"/>
        <v>45292</v>
      </c>
      <c r="CU96" s="15">
        <f t="shared" si="293"/>
        <v>45323</v>
      </c>
      <c r="CV96" s="15">
        <f t="shared" si="293"/>
        <v>45352</v>
      </c>
      <c r="CW96" s="15">
        <f t="shared" si="293"/>
        <v>45383</v>
      </c>
      <c r="CX96" s="15">
        <f t="shared" si="293"/>
        <v>45413</v>
      </c>
      <c r="CY96" s="15">
        <f t="shared" si="293"/>
        <v>45444</v>
      </c>
      <c r="CZ96" s="15">
        <f t="shared" si="293"/>
        <v>45474</v>
      </c>
      <c r="DA96" s="15">
        <f t="shared" si="293"/>
        <v>45505</v>
      </c>
      <c r="DB96" s="15">
        <f t="shared" si="293"/>
        <v>45536</v>
      </c>
      <c r="DC96" s="15">
        <f t="shared" si="293"/>
        <v>45566</v>
      </c>
      <c r="DD96" s="15">
        <f t="shared" si="293"/>
        <v>45597</v>
      </c>
      <c r="DE96" s="15">
        <f t="shared" si="293"/>
        <v>45627</v>
      </c>
      <c r="DF96" s="15">
        <f t="shared" si="293"/>
        <v>45658</v>
      </c>
      <c r="DG96" s="15">
        <f t="shared" si="293"/>
        <v>45689</v>
      </c>
      <c r="DH96" s="15">
        <f t="shared" si="293"/>
        <v>45717</v>
      </c>
      <c r="DI96" s="15">
        <f t="shared" si="293"/>
        <v>45748</v>
      </c>
      <c r="DJ96" s="15">
        <f t="shared" si="293"/>
        <v>45778</v>
      </c>
      <c r="DK96" s="15">
        <f t="shared" si="293"/>
        <v>45809</v>
      </c>
      <c r="DL96" s="15">
        <f t="shared" si="293"/>
        <v>45839</v>
      </c>
      <c r="DM96" s="15">
        <f t="shared" si="293"/>
        <v>45870</v>
      </c>
      <c r="DN96" s="15">
        <f t="shared" si="293"/>
        <v>45901</v>
      </c>
      <c r="DO96" s="15">
        <f t="shared" si="293"/>
        <v>45931</v>
      </c>
      <c r="DP96" s="15">
        <f t="shared" si="293"/>
        <v>45962</v>
      </c>
      <c r="DQ96" s="15">
        <f t="shared" si="293"/>
        <v>45992</v>
      </c>
      <c r="DR96" s="15">
        <f t="shared" si="293"/>
        <v>46023</v>
      </c>
      <c r="DS96" s="15">
        <f t="shared" si="293"/>
        <v>46054</v>
      </c>
      <c r="DT96" s="15">
        <f t="shared" si="293"/>
        <v>46082</v>
      </c>
      <c r="DU96" s="15">
        <f t="shared" si="293"/>
        <v>46113</v>
      </c>
      <c r="DV96" s="15">
        <f t="shared" si="293"/>
        <v>46143</v>
      </c>
      <c r="DW96" s="15">
        <f t="shared" si="293"/>
        <v>46174</v>
      </c>
      <c r="DX96" s="15">
        <f t="shared" si="293"/>
        <v>46204</v>
      </c>
      <c r="DY96" s="15">
        <f t="shared" si="293"/>
        <v>46235</v>
      </c>
      <c r="DZ96" s="15">
        <f t="shared" si="293"/>
        <v>46266</v>
      </c>
      <c r="EA96" s="15">
        <f t="shared" si="293"/>
        <v>46296</v>
      </c>
      <c r="EB96" s="15">
        <f t="shared" si="293"/>
        <v>46327</v>
      </c>
      <c r="EC96" s="15">
        <f t="shared" si="293"/>
        <v>46357</v>
      </c>
      <c r="ED96" s="15">
        <f t="shared" si="293"/>
        <v>46388</v>
      </c>
      <c r="EE96" s="15">
        <f t="shared" si="293"/>
        <v>46419</v>
      </c>
      <c r="EF96" s="15">
        <f t="shared" ref="EF96:EL96" si="294">EDATE(EE96,1)</f>
        <v>46447</v>
      </c>
      <c r="EG96" s="15">
        <f t="shared" si="294"/>
        <v>46478</v>
      </c>
      <c r="EH96" s="15">
        <f t="shared" si="294"/>
        <v>46508</v>
      </c>
      <c r="EI96" s="15">
        <f t="shared" si="294"/>
        <v>46539</v>
      </c>
      <c r="EJ96" s="15">
        <f t="shared" si="294"/>
        <v>46569</v>
      </c>
      <c r="EK96" s="15">
        <f t="shared" si="294"/>
        <v>46600</v>
      </c>
      <c r="EL96" s="15">
        <f t="shared" si="294"/>
        <v>46631</v>
      </c>
    </row>
    <row r="97" spans="1:142" s="21" customFormat="1" x14ac:dyDescent="0.15">
      <c r="C97" s="19" t="s">
        <v>134</v>
      </c>
      <c r="F97" s="154">
        <v>-313333.33333333326</v>
      </c>
      <c r="G97" s="154">
        <v>-313333.33333333326</v>
      </c>
      <c r="H97" s="154">
        <v>-313333.33333333326</v>
      </c>
      <c r="I97" s="154">
        <v>-313333.33333333326</v>
      </c>
      <c r="J97" s="154">
        <v>-313333.33333333326</v>
      </c>
      <c r="K97" s="154">
        <v>-513333.33333333326</v>
      </c>
      <c r="L97" s="154">
        <v>-1146666.6666666665</v>
      </c>
      <c r="M97" s="154">
        <v>-1146666.6666666665</v>
      </c>
      <c r="N97" s="154">
        <v>-1146666.6666666665</v>
      </c>
      <c r="O97" s="154">
        <v>-1146666.6666666665</v>
      </c>
      <c r="P97" s="154">
        <v>-1146666.6666666665</v>
      </c>
      <c r="Q97" s="154">
        <v>-1146666.6666666665</v>
      </c>
      <c r="R97" s="154">
        <v>-1146666.6666666665</v>
      </c>
      <c r="S97" s="154">
        <v>-1146666.6666666665</v>
      </c>
      <c r="T97" s="154">
        <v>-1146666.6666666665</v>
      </c>
      <c r="U97" s="154">
        <v>-1146666.6666666665</v>
      </c>
      <c r="V97" s="154">
        <v>-1146666.6666666665</v>
      </c>
      <c r="W97" s="154">
        <v>-1346666.6666666665</v>
      </c>
      <c r="X97" s="154">
        <v>-1146666.6666666665</v>
      </c>
      <c r="Y97" s="154">
        <v>-1146666.6666666665</v>
      </c>
      <c r="Z97" s="154">
        <v>-1146666.6666666665</v>
      </c>
      <c r="AA97" s="154">
        <v>-1146666.6666666665</v>
      </c>
      <c r="AB97" s="154">
        <v>-1146666.6666666665</v>
      </c>
      <c r="AC97" s="154">
        <v>-1146666.6666666665</v>
      </c>
      <c r="AD97" s="154">
        <v>-1146666.6666666665</v>
      </c>
      <c r="AE97" s="154">
        <v>-1146666.6666666665</v>
      </c>
      <c r="AF97" s="154">
        <v>-1146666.6666666665</v>
      </c>
      <c r="AG97" s="154">
        <v>-1146666.6666666665</v>
      </c>
      <c r="AH97" s="154">
        <v>-1146666.6666666665</v>
      </c>
      <c r="AI97" s="154">
        <v>-7946666.6666666651</v>
      </c>
      <c r="AJ97" s="154">
        <v>-4446666.666666667</v>
      </c>
      <c r="AK97" s="154">
        <v>-4446666.666666667</v>
      </c>
      <c r="AL97" s="154">
        <v>-4446666.666666667</v>
      </c>
      <c r="AM97" s="154">
        <v>-4446666.666666667</v>
      </c>
      <c r="AN97" s="154">
        <v>-4446666.666666667</v>
      </c>
      <c r="AO97" s="154">
        <v>-4446666.666666667</v>
      </c>
      <c r="AP97" s="154">
        <v>-4446666.666666667</v>
      </c>
      <c r="AQ97" s="154">
        <v>-4446666.666666667</v>
      </c>
      <c r="AR97" s="154">
        <v>-4446666.666666667</v>
      </c>
      <c r="AS97" s="154">
        <v>-4446666.666666667</v>
      </c>
      <c r="AT97" s="154">
        <v>-4446666.666666667</v>
      </c>
      <c r="AU97" s="154">
        <v>-4646666.666666667</v>
      </c>
      <c r="AV97" s="154">
        <v>-4446666.666666667</v>
      </c>
      <c r="AW97" s="154">
        <v>-4446666.666666667</v>
      </c>
      <c r="AX97" s="154">
        <v>-4446666.666666667</v>
      </c>
      <c r="AY97" s="154">
        <v>-4446666.666666667</v>
      </c>
      <c r="AZ97" s="154">
        <v>-4446666.666666667</v>
      </c>
      <c r="BA97" s="154">
        <v>-4446666.666666667</v>
      </c>
      <c r="BB97" s="154">
        <v>-4446666.666666667</v>
      </c>
      <c r="BC97" s="154">
        <v>-4446666.666666667</v>
      </c>
      <c r="BD97" s="154">
        <v>-4446666.666666667</v>
      </c>
      <c r="BE97" s="154">
        <v>-4446666.666666667</v>
      </c>
      <c r="BF97" s="154">
        <v>-4446666.666666667</v>
      </c>
      <c r="BG97" s="154">
        <v>-4646666.666666667</v>
      </c>
      <c r="BH97" s="154">
        <v>-4446666.666666667</v>
      </c>
      <c r="BI97" s="154">
        <v>-4446666.666666667</v>
      </c>
      <c r="BJ97" s="154">
        <v>-4446666.666666667</v>
      </c>
      <c r="BK97" s="154">
        <v>-4446666.666666667</v>
      </c>
      <c r="BL97" s="154">
        <v>-4446666.666666667</v>
      </c>
      <c r="BM97" s="154">
        <v>-4446666.666666667</v>
      </c>
      <c r="BN97" s="154">
        <v>-4446666.666666667</v>
      </c>
      <c r="BO97" s="154">
        <v>-4446666.666666667</v>
      </c>
      <c r="BP97" s="154">
        <v>-4446666.666666667</v>
      </c>
      <c r="BQ97" s="154">
        <v>-4446666.666666667</v>
      </c>
      <c r="BR97" s="154">
        <v>-4446666.666666667</v>
      </c>
      <c r="BS97" s="154">
        <v>-4646666.666666667</v>
      </c>
      <c r="BT97" s="154">
        <v>-4446666.666666667</v>
      </c>
      <c r="BU97" s="154">
        <v>-4446666.666666667</v>
      </c>
      <c r="BV97" s="154">
        <v>-4446666.666666667</v>
      </c>
      <c r="BW97" s="154">
        <v>-4446666.666666667</v>
      </c>
      <c r="BX97" s="154">
        <v>-4446666.666666667</v>
      </c>
      <c r="BY97" s="154">
        <v>-13686666.666666642</v>
      </c>
      <c r="BZ97" s="154">
        <v>-1806666.6666666665</v>
      </c>
      <c r="CA97" s="154">
        <v>-1806666.6666666665</v>
      </c>
      <c r="CB97" s="154">
        <v>-10083283.96766901</v>
      </c>
      <c r="CC97" s="154">
        <v>-3090220.815267317</v>
      </c>
      <c r="CD97" s="154">
        <v>-3033160.6911834939</v>
      </c>
      <c r="CE97" s="154">
        <v>-3431069.7630701545</v>
      </c>
      <c r="CF97" s="154">
        <v>-2106895.2652837895</v>
      </c>
      <c r="CG97" s="154">
        <v>-2137520.1045709052</v>
      </c>
      <c r="CH97" s="154">
        <v>-2137753.3613837976</v>
      </c>
      <c r="CI97" s="154">
        <v>-2016748.5102938255</v>
      </c>
      <c r="CJ97" s="154">
        <v>-1997173.1262237811</v>
      </c>
      <c r="CK97" s="154">
        <v>-3297597.74215374</v>
      </c>
      <c r="CL97" s="154">
        <v>1178746.0653128391</v>
      </c>
      <c r="CM97" s="154">
        <v>1198321.4493828835</v>
      </c>
      <c r="CN97" s="154">
        <v>1228552.0214122981</v>
      </c>
      <c r="CO97" s="154">
        <v>1311048.0449501665</v>
      </c>
      <c r="CP97" s="154">
        <v>1322704.6716508425</v>
      </c>
      <c r="CQ97" s="154">
        <v>1017908.3738276199</v>
      </c>
      <c r="CR97" s="154">
        <v>1331579.7500150865</v>
      </c>
      <c r="CS97" s="154">
        <v>1331579.7500150865</v>
      </c>
      <c r="CT97" s="154">
        <v>1331579.7500150865</v>
      </c>
      <c r="CU97" s="154">
        <v>1331579.7500150865</v>
      </c>
      <c r="CV97" s="154">
        <v>1331579.7500150865</v>
      </c>
      <c r="CW97" s="154">
        <v>1331579.7500150865</v>
      </c>
      <c r="CX97" s="154">
        <v>1331579.7500150865</v>
      </c>
      <c r="CY97" s="154">
        <v>1331579.7500150865</v>
      </c>
      <c r="CZ97" s="154">
        <v>1094622.7877741177</v>
      </c>
      <c r="DA97" s="154">
        <v>1319074.7696167775</v>
      </c>
      <c r="DB97" s="154">
        <v>1397455.5124208115</v>
      </c>
      <c r="DC97" s="154">
        <v>991976.65110832313</v>
      </c>
      <c r="DD97" s="154">
        <v>1409778.4169066143</v>
      </c>
      <c r="DE97" s="154">
        <v>1409778.4169066143</v>
      </c>
      <c r="DF97" s="154">
        <v>1409778.4169066143</v>
      </c>
      <c r="DG97" s="154">
        <v>1409778.4169066143</v>
      </c>
      <c r="DH97" s="154">
        <v>1409778.4169066143</v>
      </c>
      <c r="DI97" s="154">
        <v>1409778.4169066143</v>
      </c>
      <c r="DJ97" s="154">
        <v>1409778.4169066143</v>
      </c>
      <c r="DK97" s="154">
        <v>1409778.4169066143</v>
      </c>
      <c r="DL97" s="154">
        <v>936089.35547020868</v>
      </c>
      <c r="DM97" s="154">
        <v>1330640.0244115212</v>
      </c>
      <c r="DN97" s="154">
        <v>1330640.0244115212</v>
      </c>
      <c r="DO97" s="154">
        <v>1059822.4683731387</v>
      </c>
      <c r="DP97" s="154">
        <v>1491830.0373567897</v>
      </c>
      <c r="DQ97" s="154">
        <v>1491830.0373567897</v>
      </c>
      <c r="DR97" s="154">
        <v>1491830.0373567897</v>
      </c>
      <c r="DS97" s="154">
        <v>1491830.0373567897</v>
      </c>
      <c r="DT97" s="154">
        <v>1491830.0373567897</v>
      </c>
      <c r="DU97" s="154">
        <v>1491830.0373567897</v>
      </c>
      <c r="DV97" s="154">
        <v>1491830.0373567897</v>
      </c>
      <c r="DW97" s="154">
        <v>1491830.0373567897</v>
      </c>
      <c r="DX97" s="154">
        <v>-104228.71217114502</v>
      </c>
      <c r="DY97" s="154">
        <v>981415.16677832697</v>
      </c>
      <c r="DZ97" s="154">
        <v>1071944.9247169865</v>
      </c>
      <c r="EA97" s="154">
        <v>912553.69879684411</v>
      </c>
      <c r="EB97" s="154">
        <v>1572402.5965130934</v>
      </c>
      <c r="EC97" s="154">
        <v>1572402.5965130934</v>
      </c>
      <c r="ED97" s="154">
        <v>1572402.5965130934</v>
      </c>
      <c r="EE97" s="154">
        <v>1572402.5965130934</v>
      </c>
      <c r="EF97" s="154">
        <v>1572402.5965130934</v>
      </c>
      <c r="EG97" s="154">
        <v>1572402.5965130934</v>
      </c>
      <c r="EH97" s="154">
        <v>1572402.5965130934</v>
      </c>
      <c r="EI97" s="154">
        <v>1572402.5965130934</v>
      </c>
      <c r="EJ97" s="154">
        <v>1548806.8857237904</v>
      </c>
      <c r="EK97" s="154">
        <v>1651891.2098950045</v>
      </c>
      <c r="EL97" s="154">
        <v>1651891.2098950045</v>
      </c>
    </row>
    <row r="98" spans="1:142" s="20" customFormat="1" x14ac:dyDescent="0.15"/>
    <row r="99" spans="1:142" s="20" customFormat="1" x14ac:dyDescent="0.15">
      <c r="B99" s="20" t="s">
        <v>216</v>
      </c>
      <c r="C99" s="20" t="s">
        <v>43</v>
      </c>
      <c r="F99" s="15">
        <f>F96</f>
        <v>42491</v>
      </c>
      <c r="G99" s="15">
        <f>EDATE(F99,1)</f>
        <v>42522</v>
      </c>
      <c r="H99" s="15">
        <f t="shared" ref="H99:BS99" si="295">EDATE(G99,1)</f>
        <v>42552</v>
      </c>
      <c r="I99" s="15">
        <f t="shared" si="295"/>
        <v>42583</v>
      </c>
      <c r="J99" s="15">
        <f t="shared" si="295"/>
        <v>42614</v>
      </c>
      <c r="K99" s="15">
        <f t="shared" si="295"/>
        <v>42644</v>
      </c>
      <c r="L99" s="15">
        <f t="shared" si="295"/>
        <v>42675</v>
      </c>
      <c r="M99" s="15">
        <f t="shared" si="295"/>
        <v>42705</v>
      </c>
      <c r="N99" s="15">
        <f t="shared" si="295"/>
        <v>42736</v>
      </c>
      <c r="O99" s="15">
        <f t="shared" si="295"/>
        <v>42767</v>
      </c>
      <c r="P99" s="15">
        <f t="shared" si="295"/>
        <v>42795</v>
      </c>
      <c r="Q99" s="15">
        <f t="shared" si="295"/>
        <v>42826</v>
      </c>
      <c r="R99" s="15">
        <f t="shared" si="295"/>
        <v>42856</v>
      </c>
      <c r="S99" s="15">
        <f t="shared" si="295"/>
        <v>42887</v>
      </c>
      <c r="T99" s="15">
        <f t="shared" si="295"/>
        <v>42917</v>
      </c>
      <c r="U99" s="15">
        <f t="shared" si="295"/>
        <v>42948</v>
      </c>
      <c r="V99" s="15">
        <f t="shared" si="295"/>
        <v>42979</v>
      </c>
      <c r="W99" s="15">
        <f t="shared" si="295"/>
        <v>43009</v>
      </c>
      <c r="X99" s="15">
        <f t="shared" si="295"/>
        <v>43040</v>
      </c>
      <c r="Y99" s="15">
        <f t="shared" si="295"/>
        <v>43070</v>
      </c>
      <c r="Z99" s="15">
        <f t="shared" si="295"/>
        <v>43101</v>
      </c>
      <c r="AA99" s="15">
        <f t="shared" si="295"/>
        <v>43132</v>
      </c>
      <c r="AB99" s="15">
        <f t="shared" si="295"/>
        <v>43160</v>
      </c>
      <c r="AC99" s="15">
        <f t="shared" si="295"/>
        <v>43191</v>
      </c>
      <c r="AD99" s="15">
        <f t="shared" si="295"/>
        <v>43221</v>
      </c>
      <c r="AE99" s="15">
        <f t="shared" si="295"/>
        <v>43252</v>
      </c>
      <c r="AF99" s="15">
        <f t="shared" si="295"/>
        <v>43282</v>
      </c>
      <c r="AG99" s="15">
        <f t="shared" si="295"/>
        <v>43313</v>
      </c>
      <c r="AH99" s="15">
        <f t="shared" si="295"/>
        <v>43344</v>
      </c>
      <c r="AI99" s="15">
        <f t="shared" si="295"/>
        <v>43374</v>
      </c>
      <c r="AJ99" s="15">
        <f t="shared" si="295"/>
        <v>43405</v>
      </c>
      <c r="AK99" s="15">
        <f t="shared" si="295"/>
        <v>43435</v>
      </c>
      <c r="AL99" s="15">
        <f t="shared" si="295"/>
        <v>43466</v>
      </c>
      <c r="AM99" s="15">
        <f t="shared" si="295"/>
        <v>43497</v>
      </c>
      <c r="AN99" s="15">
        <f t="shared" si="295"/>
        <v>43525</v>
      </c>
      <c r="AO99" s="15">
        <f t="shared" si="295"/>
        <v>43556</v>
      </c>
      <c r="AP99" s="15">
        <f t="shared" si="295"/>
        <v>43586</v>
      </c>
      <c r="AQ99" s="15">
        <f t="shared" si="295"/>
        <v>43617</v>
      </c>
      <c r="AR99" s="15">
        <f t="shared" si="295"/>
        <v>43647</v>
      </c>
      <c r="AS99" s="15">
        <f t="shared" si="295"/>
        <v>43678</v>
      </c>
      <c r="AT99" s="15">
        <f t="shared" si="295"/>
        <v>43709</v>
      </c>
      <c r="AU99" s="15">
        <f t="shared" si="295"/>
        <v>43739</v>
      </c>
      <c r="AV99" s="15">
        <f t="shared" si="295"/>
        <v>43770</v>
      </c>
      <c r="AW99" s="15">
        <f t="shared" si="295"/>
        <v>43800</v>
      </c>
      <c r="AX99" s="15">
        <f t="shared" si="295"/>
        <v>43831</v>
      </c>
      <c r="AY99" s="15">
        <f t="shared" si="295"/>
        <v>43862</v>
      </c>
      <c r="AZ99" s="15">
        <f t="shared" si="295"/>
        <v>43891</v>
      </c>
      <c r="BA99" s="15">
        <f t="shared" si="295"/>
        <v>43922</v>
      </c>
      <c r="BB99" s="15">
        <f t="shared" si="295"/>
        <v>43952</v>
      </c>
      <c r="BC99" s="15">
        <f t="shared" si="295"/>
        <v>43983</v>
      </c>
      <c r="BD99" s="15">
        <f t="shared" si="295"/>
        <v>44013</v>
      </c>
      <c r="BE99" s="15">
        <f t="shared" si="295"/>
        <v>44044</v>
      </c>
      <c r="BF99" s="15">
        <f t="shared" si="295"/>
        <v>44075</v>
      </c>
      <c r="BG99" s="15">
        <f t="shared" si="295"/>
        <v>44105</v>
      </c>
      <c r="BH99" s="15">
        <f t="shared" si="295"/>
        <v>44136</v>
      </c>
      <c r="BI99" s="15">
        <f t="shared" si="295"/>
        <v>44166</v>
      </c>
      <c r="BJ99" s="15">
        <f t="shared" si="295"/>
        <v>44197</v>
      </c>
      <c r="BK99" s="15">
        <f t="shared" si="295"/>
        <v>44228</v>
      </c>
      <c r="BL99" s="15">
        <f t="shared" si="295"/>
        <v>44256</v>
      </c>
      <c r="BM99" s="15">
        <f t="shared" si="295"/>
        <v>44287</v>
      </c>
      <c r="BN99" s="15">
        <f t="shared" si="295"/>
        <v>44317</v>
      </c>
      <c r="BO99" s="15">
        <f t="shared" si="295"/>
        <v>44348</v>
      </c>
      <c r="BP99" s="15">
        <f t="shared" si="295"/>
        <v>44378</v>
      </c>
      <c r="BQ99" s="15">
        <f t="shared" si="295"/>
        <v>44409</v>
      </c>
      <c r="BR99" s="15">
        <f t="shared" si="295"/>
        <v>44440</v>
      </c>
      <c r="BS99" s="15">
        <f t="shared" si="295"/>
        <v>44470</v>
      </c>
      <c r="BT99" s="15">
        <f t="shared" ref="BT99:EE99" si="296">EDATE(BS99,1)</f>
        <v>44501</v>
      </c>
      <c r="BU99" s="15">
        <f t="shared" si="296"/>
        <v>44531</v>
      </c>
      <c r="BV99" s="15">
        <f t="shared" si="296"/>
        <v>44562</v>
      </c>
      <c r="BW99" s="15">
        <f t="shared" si="296"/>
        <v>44593</v>
      </c>
      <c r="BX99" s="15">
        <f t="shared" si="296"/>
        <v>44621</v>
      </c>
      <c r="BY99" s="15">
        <f t="shared" si="296"/>
        <v>44652</v>
      </c>
      <c r="BZ99" s="15">
        <f t="shared" si="296"/>
        <v>44682</v>
      </c>
      <c r="CA99" s="15">
        <f t="shared" si="296"/>
        <v>44713</v>
      </c>
      <c r="CB99" s="15">
        <f t="shared" si="296"/>
        <v>44743</v>
      </c>
      <c r="CC99" s="15">
        <f t="shared" si="296"/>
        <v>44774</v>
      </c>
      <c r="CD99" s="15">
        <f t="shared" si="296"/>
        <v>44805</v>
      </c>
      <c r="CE99" s="15">
        <f t="shared" si="296"/>
        <v>44835</v>
      </c>
      <c r="CF99" s="15">
        <f t="shared" si="296"/>
        <v>44866</v>
      </c>
      <c r="CG99" s="15">
        <f t="shared" si="296"/>
        <v>44896</v>
      </c>
      <c r="CH99" s="15">
        <f t="shared" si="296"/>
        <v>44927</v>
      </c>
      <c r="CI99" s="15">
        <f t="shared" si="296"/>
        <v>44958</v>
      </c>
      <c r="CJ99" s="15">
        <f t="shared" si="296"/>
        <v>44986</v>
      </c>
      <c r="CK99" s="15">
        <f t="shared" si="296"/>
        <v>45017</v>
      </c>
      <c r="CL99" s="15">
        <f t="shared" si="296"/>
        <v>45047</v>
      </c>
      <c r="CM99" s="15">
        <f t="shared" si="296"/>
        <v>45078</v>
      </c>
      <c r="CN99" s="15">
        <f t="shared" si="296"/>
        <v>45108</v>
      </c>
      <c r="CO99" s="15">
        <f t="shared" si="296"/>
        <v>45139</v>
      </c>
      <c r="CP99" s="15">
        <f t="shared" si="296"/>
        <v>45170</v>
      </c>
      <c r="CQ99" s="15">
        <f t="shared" si="296"/>
        <v>45200</v>
      </c>
      <c r="CR99" s="15">
        <f t="shared" si="296"/>
        <v>45231</v>
      </c>
      <c r="CS99" s="15">
        <f t="shared" si="296"/>
        <v>45261</v>
      </c>
      <c r="CT99" s="15">
        <f t="shared" si="296"/>
        <v>45292</v>
      </c>
      <c r="CU99" s="15">
        <f t="shared" si="296"/>
        <v>45323</v>
      </c>
      <c r="CV99" s="15">
        <f t="shared" si="296"/>
        <v>45352</v>
      </c>
      <c r="CW99" s="15">
        <f t="shared" si="296"/>
        <v>45383</v>
      </c>
      <c r="CX99" s="15">
        <f t="shared" si="296"/>
        <v>45413</v>
      </c>
      <c r="CY99" s="15">
        <f t="shared" si="296"/>
        <v>45444</v>
      </c>
      <c r="CZ99" s="15">
        <f t="shared" si="296"/>
        <v>45474</v>
      </c>
      <c r="DA99" s="15">
        <f t="shared" si="296"/>
        <v>45505</v>
      </c>
      <c r="DB99" s="15">
        <f t="shared" si="296"/>
        <v>45536</v>
      </c>
      <c r="DC99" s="15">
        <f t="shared" si="296"/>
        <v>45566</v>
      </c>
      <c r="DD99" s="15">
        <f t="shared" si="296"/>
        <v>45597</v>
      </c>
      <c r="DE99" s="15">
        <f t="shared" si="296"/>
        <v>45627</v>
      </c>
      <c r="DF99" s="15">
        <f t="shared" si="296"/>
        <v>45658</v>
      </c>
      <c r="DG99" s="15">
        <f t="shared" si="296"/>
        <v>45689</v>
      </c>
      <c r="DH99" s="15">
        <f t="shared" si="296"/>
        <v>45717</v>
      </c>
      <c r="DI99" s="15">
        <f t="shared" si="296"/>
        <v>45748</v>
      </c>
      <c r="DJ99" s="15">
        <f t="shared" si="296"/>
        <v>45778</v>
      </c>
      <c r="DK99" s="15">
        <f t="shared" si="296"/>
        <v>45809</v>
      </c>
      <c r="DL99" s="15">
        <f t="shared" si="296"/>
        <v>45839</v>
      </c>
      <c r="DM99" s="15">
        <f t="shared" si="296"/>
        <v>45870</v>
      </c>
      <c r="DN99" s="15">
        <f t="shared" si="296"/>
        <v>45901</v>
      </c>
      <c r="DO99" s="15">
        <f t="shared" si="296"/>
        <v>45931</v>
      </c>
      <c r="DP99" s="15">
        <f t="shared" si="296"/>
        <v>45962</v>
      </c>
      <c r="DQ99" s="15">
        <f t="shared" si="296"/>
        <v>45992</v>
      </c>
      <c r="DR99" s="15">
        <f t="shared" si="296"/>
        <v>46023</v>
      </c>
      <c r="DS99" s="15">
        <f t="shared" si="296"/>
        <v>46054</v>
      </c>
      <c r="DT99" s="15">
        <f t="shared" si="296"/>
        <v>46082</v>
      </c>
      <c r="DU99" s="15">
        <f t="shared" si="296"/>
        <v>46113</v>
      </c>
      <c r="DV99" s="15">
        <f t="shared" si="296"/>
        <v>46143</v>
      </c>
      <c r="DW99" s="15">
        <f t="shared" si="296"/>
        <v>46174</v>
      </c>
      <c r="DX99" s="15">
        <f t="shared" si="296"/>
        <v>46204</v>
      </c>
      <c r="DY99" s="15">
        <f t="shared" si="296"/>
        <v>46235</v>
      </c>
      <c r="DZ99" s="15">
        <f t="shared" si="296"/>
        <v>46266</v>
      </c>
      <c r="EA99" s="15">
        <f t="shared" si="296"/>
        <v>46296</v>
      </c>
      <c r="EB99" s="15">
        <f t="shared" si="296"/>
        <v>46327</v>
      </c>
      <c r="EC99" s="15">
        <f t="shared" si="296"/>
        <v>46357</v>
      </c>
      <c r="ED99" s="15">
        <f t="shared" si="296"/>
        <v>46388</v>
      </c>
      <c r="EE99" s="15">
        <f t="shared" si="296"/>
        <v>46419</v>
      </c>
      <c r="EF99" s="15">
        <f t="shared" ref="EF99:EL99" si="297">EDATE(EE99,1)</f>
        <v>46447</v>
      </c>
      <c r="EG99" s="15">
        <f t="shared" si="297"/>
        <v>46478</v>
      </c>
      <c r="EH99" s="15">
        <f t="shared" si="297"/>
        <v>46508</v>
      </c>
      <c r="EI99" s="15">
        <f t="shared" si="297"/>
        <v>46539</v>
      </c>
      <c r="EJ99" s="15">
        <f t="shared" si="297"/>
        <v>46569</v>
      </c>
      <c r="EK99" s="15">
        <f t="shared" si="297"/>
        <v>46600</v>
      </c>
      <c r="EL99" s="15">
        <f t="shared" si="297"/>
        <v>46631</v>
      </c>
    </row>
    <row r="100" spans="1:142" s="20" customFormat="1" x14ac:dyDescent="0.15">
      <c r="C100" s="66" t="s">
        <v>127</v>
      </c>
      <c r="D100" s="66"/>
      <c r="E100" s="66"/>
      <c r="F100" s="63">
        <f>IF(OR(F99&lt;$D89,F99&gt;$D90),0,IF(F97&lt;0,IF(E106&gt;0,MIN(ABS(F97)*$D91,E106),0),0))</f>
        <v>0</v>
      </c>
      <c r="G100" s="63">
        <f t="shared" ref="G100:BR100" si="298">IF(OR(G99&lt;$D89,G99&gt;$D90),0,IF(G97&lt;0,IF(F106&gt;0,MIN(ABS(G97)*$D91,F106),0),0))</f>
        <v>0</v>
      </c>
      <c r="H100" s="63">
        <f t="shared" si="298"/>
        <v>0</v>
      </c>
      <c r="I100" s="63">
        <f t="shared" si="298"/>
        <v>0</v>
      </c>
      <c r="J100" s="63">
        <f t="shared" si="298"/>
        <v>0</v>
      </c>
      <c r="K100" s="63">
        <f t="shared" si="298"/>
        <v>0</v>
      </c>
      <c r="L100" s="63">
        <f t="shared" si="298"/>
        <v>0</v>
      </c>
      <c r="M100" s="63">
        <f t="shared" si="298"/>
        <v>0</v>
      </c>
      <c r="N100" s="63">
        <f t="shared" si="298"/>
        <v>573333.33333333326</v>
      </c>
      <c r="O100" s="63">
        <f t="shared" si="298"/>
        <v>573333.33333333326</v>
      </c>
      <c r="P100" s="63">
        <f t="shared" si="298"/>
        <v>573333.33333333326</v>
      </c>
      <c r="Q100" s="63">
        <f t="shared" si="298"/>
        <v>573333.33333333326</v>
      </c>
      <c r="R100" s="63">
        <f t="shared" si="298"/>
        <v>573333.33333333326</v>
      </c>
      <c r="S100" s="63">
        <f t="shared" si="298"/>
        <v>573333.33333333326</v>
      </c>
      <c r="T100" s="63">
        <f t="shared" si="298"/>
        <v>573333.33333333326</v>
      </c>
      <c r="U100" s="63">
        <f t="shared" si="298"/>
        <v>573333.33333333326</v>
      </c>
      <c r="V100" s="63">
        <f t="shared" si="298"/>
        <v>573333.33333333326</v>
      </c>
      <c r="W100" s="63">
        <f t="shared" si="298"/>
        <v>673333.33333333326</v>
      </c>
      <c r="X100" s="63">
        <f t="shared" si="298"/>
        <v>573333.33333333326</v>
      </c>
      <c r="Y100" s="63">
        <f t="shared" si="298"/>
        <v>573333.33333333326</v>
      </c>
      <c r="Z100" s="63">
        <f t="shared" si="298"/>
        <v>573333.33333333326</v>
      </c>
      <c r="AA100" s="63">
        <f t="shared" si="298"/>
        <v>573333.33333333326</v>
      </c>
      <c r="AB100" s="63">
        <f t="shared" si="298"/>
        <v>573333.33333333326</v>
      </c>
      <c r="AC100" s="63">
        <f t="shared" si="298"/>
        <v>573333.33333333326</v>
      </c>
      <c r="AD100" s="63">
        <f t="shared" si="298"/>
        <v>573333.33333333326</v>
      </c>
      <c r="AE100" s="63">
        <f t="shared" si="298"/>
        <v>573333.33333333326</v>
      </c>
      <c r="AF100" s="63">
        <f t="shared" si="298"/>
        <v>573333.33333333326</v>
      </c>
      <c r="AG100" s="63">
        <f t="shared" si="298"/>
        <v>573333.33333333326</v>
      </c>
      <c r="AH100" s="63">
        <f t="shared" si="298"/>
        <v>573333.33333333326</v>
      </c>
      <c r="AI100" s="63">
        <f t="shared" si="298"/>
        <v>3973333.3333333326</v>
      </c>
      <c r="AJ100" s="63">
        <f t="shared" si="298"/>
        <v>2223333.3333333335</v>
      </c>
      <c r="AK100" s="63">
        <f t="shared" si="298"/>
        <v>2223333.3333333335</v>
      </c>
      <c r="AL100" s="63">
        <f t="shared" si="298"/>
        <v>2223333.3333333335</v>
      </c>
      <c r="AM100" s="63">
        <f t="shared" si="298"/>
        <v>2223333.3333333335</v>
      </c>
      <c r="AN100" s="63">
        <f t="shared" si="298"/>
        <v>2223333.3333333335</v>
      </c>
      <c r="AO100" s="63">
        <f t="shared" si="298"/>
        <v>2223333.3333333335</v>
      </c>
      <c r="AP100" s="63">
        <f t="shared" si="298"/>
        <v>2223333.3333333335</v>
      </c>
      <c r="AQ100" s="63">
        <f t="shared" si="298"/>
        <v>2223333.3333333335</v>
      </c>
      <c r="AR100" s="63">
        <f t="shared" si="298"/>
        <v>2223333.3333333335</v>
      </c>
      <c r="AS100" s="63">
        <f t="shared" si="298"/>
        <v>2223333.3333333335</v>
      </c>
      <c r="AT100" s="63">
        <f t="shared" si="298"/>
        <v>2223333.3333333335</v>
      </c>
      <c r="AU100" s="63">
        <f t="shared" si="298"/>
        <v>2323333.3333333335</v>
      </c>
      <c r="AV100" s="63">
        <f t="shared" si="298"/>
        <v>2223333.3333333335</v>
      </c>
      <c r="AW100" s="63">
        <f t="shared" si="298"/>
        <v>2223333.3333333335</v>
      </c>
      <c r="AX100" s="63">
        <f t="shared" si="298"/>
        <v>2223333.3333333335</v>
      </c>
      <c r="AY100" s="63">
        <f t="shared" si="298"/>
        <v>2223333.3333333335</v>
      </c>
      <c r="AZ100" s="63">
        <f t="shared" si="298"/>
        <v>2223333.3333333335</v>
      </c>
      <c r="BA100" s="63">
        <f t="shared" si="298"/>
        <v>2223333.3333333335</v>
      </c>
      <c r="BB100" s="63">
        <f t="shared" si="298"/>
        <v>2223333.3333333335</v>
      </c>
      <c r="BC100" s="63">
        <f t="shared" si="298"/>
        <v>2223333.3333333335</v>
      </c>
      <c r="BD100" s="63">
        <f t="shared" si="298"/>
        <v>2223333.3333333335</v>
      </c>
      <c r="BE100" s="63">
        <f t="shared" si="298"/>
        <v>2223333.3333333335</v>
      </c>
      <c r="BF100" s="63">
        <f t="shared" si="298"/>
        <v>2223333.3333333335</v>
      </c>
      <c r="BG100" s="63">
        <f t="shared" si="298"/>
        <v>2323333.3333333335</v>
      </c>
      <c r="BH100" s="63">
        <f t="shared" si="298"/>
        <v>2223333.3333333335</v>
      </c>
      <c r="BI100" s="63">
        <f t="shared" si="298"/>
        <v>2223333.3333333335</v>
      </c>
      <c r="BJ100" s="63">
        <f t="shared" si="298"/>
        <v>2223333.3333333335</v>
      </c>
      <c r="BK100" s="63">
        <f t="shared" si="298"/>
        <v>2223333.3333333335</v>
      </c>
      <c r="BL100" s="63">
        <f t="shared" si="298"/>
        <v>2223333.3333333335</v>
      </c>
      <c r="BM100" s="63">
        <f t="shared" si="298"/>
        <v>2223333.3333333335</v>
      </c>
      <c r="BN100" s="63">
        <f t="shared" si="298"/>
        <v>2223333.3333333335</v>
      </c>
      <c r="BO100" s="63">
        <f t="shared" si="298"/>
        <v>2223333.3333333335</v>
      </c>
      <c r="BP100" s="63">
        <f t="shared" si="298"/>
        <v>2223333.3333333335</v>
      </c>
      <c r="BQ100" s="63">
        <f t="shared" si="298"/>
        <v>2223333.3333333335</v>
      </c>
      <c r="BR100" s="63">
        <f t="shared" si="298"/>
        <v>2223333.3333333335</v>
      </c>
      <c r="BS100" s="63">
        <f t="shared" ref="BS100:DW100" si="299">IF(OR(BS99&lt;$D89,BS99&gt;$D90),0,IF(BS97&lt;0,IF(BR106&gt;0,MIN(ABS(BS97)*$D91,BR106),0),0))</f>
        <v>2323333.3333333335</v>
      </c>
      <c r="BT100" s="63">
        <f t="shared" si="299"/>
        <v>0</v>
      </c>
      <c r="BU100" s="63">
        <f t="shared" si="299"/>
        <v>0</v>
      </c>
      <c r="BV100" s="63">
        <f t="shared" si="299"/>
        <v>0</v>
      </c>
      <c r="BW100" s="63">
        <f t="shared" si="299"/>
        <v>0</v>
      </c>
      <c r="BX100" s="63">
        <f t="shared" si="299"/>
        <v>0</v>
      </c>
      <c r="BY100" s="63">
        <f t="shared" si="299"/>
        <v>0</v>
      </c>
      <c r="BZ100" s="63">
        <f t="shared" si="299"/>
        <v>0</v>
      </c>
      <c r="CA100" s="63">
        <f t="shared" si="299"/>
        <v>0</v>
      </c>
      <c r="CB100" s="63">
        <f t="shared" si="299"/>
        <v>0</v>
      </c>
      <c r="CC100" s="63">
        <f t="shared" si="299"/>
        <v>0</v>
      </c>
      <c r="CD100" s="63">
        <f t="shared" si="299"/>
        <v>0</v>
      </c>
      <c r="CE100" s="63">
        <f t="shared" si="299"/>
        <v>0</v>
      </c>
      <c r="CF100" s="63">
        <f t="shared" si="299"/>
        <v>0</v>
      </c>
      <c r="CG100" s="63">
        <f t="shared" si="299"/>
        <v>0</v>
      </c>
      <c r="CH100" s="63">
        <f t="shared" si="299"/>
        <v>0</v>
      </c>
      <c r="CI100" s="63">
        <f t="shared" si="299"/>
        <v>0</v>
      </c>
      <c r="CJ100" s="63">
        <f t="shared" si="299"/>
        <v>0</v>
      </c>
      <c r="CK100" s="63">
        <f t="shared" si="299"/>
        <v>0</v>
      </c>
      <c r="CL100" s="63">
        <f t="shared" si="299"/>
        <v>0</v>
      </c>
      <c r="CM100" s="63">
        <f t="shared" si="299"/>
        <v>0</v>
      </c>
      <c r="CN100" s="63">
        <f t="shared" si="299"/>
        <v>0</v>
      </c>
      <c r="CO100" s="63">
        <f t="shared" si="299"/>
        <v>0</v>
      </c>
      <c r="CP100" s="63">
        <f t="shared" si="299"/>
        <v>0</v>
      </c>
      <c r="CQ100" s="63">
        <f t="shared" si="299"/>
        <v>0</v>
      </c>
      <c r="CR100" s="63">
        <f t="shared" si="299"/>
        <v>0</v>
      </c>
      <c r="CS100" s="63">
        <f t="shared" si="299"/>
        <v>0</v>
      </c>
      <c r="CT100" s="63">
        <f t="shared" si="299"/>
        <v>0</v>
      </c>
      <c r="CU100" s="63">
        <f t="shared" si="299"/>
        <v>0</v>
      </c>
      <c r="CV100" s="63">
        <f t="shared" si="299"/>
        <v>0</v>
      </c>
      <c r="CW100" s="63">
        <f t="shared" si="299"/>
        <v>0</v>
      </c>
      <c r="CX100" s="63">
        <f t="shared" si="299"/>
        <v>0</v>
      </c>
      <c r="CY100" s="63">
        <f t="shared" si="299"/>
        <v>0</v>
      </c>
      <c r="CZ100" s="63">
        <f t="shared" si="299"/>
        <v>0</v>
      </c>
      <c r="DA100" s="63">
        <f t="shared" si="299"/>
        <v>0</v>
      </c>
      <c r="DB100" s="63">
        <f t="shared" si="299"/>
        <v>0</v>
      </c>
      <c r="DC100" s="63">
        <f t="shared" si="299"/>
        <v>0</v>
      </c>
      <c r="DD100" s="63">
        <f t="shared" si="299"/>
        <v>0</v>
      </c>
      <c r="DE100" s="63">
        <f t="shared" si="299"/>
        <v>0</v>
      </c>
      <c r="DF100" s="63">
        <f t="shared" si="299"/>
        <v>0</v>
      </c>
      <c r="DG100" s="63">
        <f t="shared" si="299"/>
        <v>0</v>
      </c>
      <c r="DH100" s="63">
        <f t="shared" si="299"/>
        <v>0</v>
      </c>
      <c r="DI100" s="63">
        <f t="shared" si="299"/>
        <v>0</v>
      </c>
      <c r="DJ100" s="63">
        <f t="shared" si="299"/>
        <v>0</v>
      </c>
      <c r="DK100" s="63">
        <f t="shared" si="299"/>
        <v>0</v>
      </c>
      <c r="DL100" s="63">
        <f t="shared" si="299"/>
        <v>0</v>
      </c>
      <c r="DM100" s="63">
        <f t="shared" si="299"/>
        <v>0</v>
      </c>
      <c r="DN100" s="63">
        <f t="shared" si="299"/>
        <v>0</v>
      </c>
      <c r="DO100" s="63">
        <f t="shared" si="299"/>
        <v>0</v>
      </c>
      <c r="DP100" s="63">
        <f t="shared" si="299"/>
        <v>0</v>
      </c>
      <c r="DQ100" s="63">
        <f t="shared" si="299"/>
        <v>0</v>
      </c>
      <c r="DR100" s="63">
        <f t="shared" si="299"/>
        <v>0</v>
      </c>
      <c r="DS100" s="63">
        <f t="shared" si="299"/>
        <v>0</v>
      </c>
      <c r="DT100" s="63">
        <f t="shared" si="299"/>
        <v>0</v>
      </c>
      <c r="DU100" s="63">
        <f t="shared" si="299"/>
        <v>0</v>
      </c>
      <c r="DV100" s="63">
        <f t="shared" si="299"/>
        <v>0</v>
      </c>
      <c r="DW100" s="63">
        <f t="shared" si="299"/>
        <v>0</v>
      </c>
      <c r="DX100" s="63">
        <f>IF(OR(DX99&lt;$D89,DX99&gt;$D90),0,IF(DX97&lt;0,IF(DW106&gt;0,MIN(ABS(DX97)*$D91,DW106),0),0))</f>
        <v>0</v>
      </c>
      <c r="DY100" s="63">
        <f t="shared" ref="DY100" si="300">IF(OR(DY99&lt;$D89,DY99&gt;$D90),0,IF(DY97&lt;0,IF(DX106&gt;0,MIN(ABS(DY97)*$D91,DX106),0),0))</f>
        <v>0</v>
      </c>
      <c r="DZ100" s="63">
        <f t="shared" ref="DZ100" si="301">IF(OR(DZ99&lt;$D89,DZ99&gt;$D90),0,IF(DZ97&lt;0,IF(DY106&gt;0,MIN(ABS(DZ97)*$D91,DY106),0),0))</f>
        <v>0</v>
      </c>
      <c r="EA100" s="63">
        <f t="shared" ref="EA100" si="302">IF(OR(EA99&lt;$D89,EA99&gt;$D90),0,IF(EA97&lt;0,IF(DZ106&gt;0,MIN(ABS(EA97)*$D91,DZ106),0),0))</f>
        <v>0</v>
      </c>
      <c r="EB100" s="63">
        <f t="shared" ref="EB100" si="303">IF(OR(EB99&lt;$D89,EB99&gt;$D90),0,IF(EB97&lt;0,IF(EA106&gt;0,MIN(ABS(EB97)*$D91,EA106),0),0))</f>
        <v>0</v>
      </c>
      <c r="EC100" s="63">
        <f t="shared" ref="EC100" si="304">IF(OR(EC99&lt;$D89,EC99&gt;$D90),0,IF(EC97&lt;0,IF(EB106&gt;0,MIN(ABS(EC97)*$D91,EB106),0),0))</f>
        <v>0</v>
      </c>
      <c r="ED100" s="63">
        <f t="shared" ref="ED100" si="305">IF(OR(ED99&lt;$D89,ED99&gt;$D90),0,IF(ED97&lt;0,IF(EC106&gt;0,MIN(ABS(ED97)*$D91,EC106),0),0))</f>
        <v>0</v>
      </c>
      <c r="EE100" s="63">
        <f t="shared" ref="EE100" si="306">IF(OR(EE99&lt;$D89,EE99&gt;$D90),0,IF(EE97&lt;0,IF(ED106&gt;0,MIN(ABS(EE97)*$D91,ED106),0),0))</f>
        <v>0</v>
      </c>
      <c r="EF100" s="63">
        <f t="shared" ref="EF100" si="307">IF(OR(EF99&lt;$D89,EF99&gt;$D90),0,IF(EF97&lt;0,IF(EE106&gt;0,MIN(ABS(EF97)*$D91,EE106),0),0))</f>
        <v>0</v>
      </c>
      <c r="EG100" s="63">
        <f t="shared" ref="EG100" si="308">IF(OR(EG99&lt;$D89,EG99&gt;$D90),0,IF(EG97&lt;0,IF(EF106&gt;0,MIN(ABS(EG97)*$D91,EF106),0),0))</f>
        <v>0</v>
      </c>
      <c r="EH100" s="63">
        <f t="shared" ref="EH100" si="309">IF(OR(EH99&lt;$D89,EH99&gt;$D90),0,IF(EH97&lt;0,IF(EG106&gt;0,MIN(ABS(EH97)*$D91,EG106),0),0))</f>
        <v>0</v>
      </c>
      <c r="EI100" s="63">
        <f t="shared" ref="EI100" si="310">IF(OR(EI99&lt;$D89,EI99&gt;$D90),0,IF(EI97&lt;0,IF(EH106&gt;0,MIN(ABS(EI97)*$D91,EH106),0),0))</f>
        <v>0</v>
      </c>
      <c r="EJ100" s="63">
        <f t="shared" ref="EJ100" si="311">IF(OR(EJ99&lt;$D89,EJ99&gt;$D90),0,IF(EJ97&lt;0,IF(EI106&gt;0,MIN(ABS(EJ97)*$D91,EI106),0),0))</f>
        <v>0</v>
      </c>
      <c r="EK100" s="63">
        <f t="shared" ref="EK100" si="312">IF(OR(EK99&lt;$D89,EK99&gt;$D90),0,IF(EK97&lt;0,IF(EJ106&gt;0,MIN(ABS(EK97)*$D91,EJ106),0),0))</f>
        <v>0</v>
      </c>
      <c r="EL100" s="63">
        <f t="shared" ref="EL100" si="313">IF(OR(EL99&lt;$D89,EL99&gt;$D90),0,IF(EL97&lt;0,IF(EK106&gt;0,MIN(ABS(EL97)*$D91,EK106),0),0))</f>
        <v>0</v>
      </c>
    </row>
    <row r="101" spans="1:142" s="67" customFormat="1" x14ac:dyDescent="0.15">
      <c r="A101" s="20"/>
      <c r="B101" s="20"/>
      <c r="C101" s="67" t="s">
        <v>135</v>
      </c>
      <c r="F101" s="68">
        <f>IF(OR(F99&lt;$D89,F99&gt;$D90),0,MAX((E104+F100+E105)*$D92/12,0))</f>
        <v>0</v>
      </c>
      <c r="G101" s="68">
        <f t="shared" ref="G101:BR101" si="314">IF(OR(G99&lt;$D89,G99&gt;$D90),0,MAX((F104+G100+F105)*$D92/12,0))</f>
        <v>0</v>
      </c>
      <c r="H101" s="68">
        <f t="shared" si="314"/>
        <v>0</v>
      </c>
      <c r="I101" s="68">
        <f t="shared" si="314"/>
        <v>0</v>
      </c>
      <c r="J101" s="68">
        <f t="shared" si="314"/>
        <v>0</v>
      </c>
      <c r="K101" s="68">
        <f t="shared" si="314"/>
        <v>0</v>
      </c>
      <c r="L101" s="68">
        <f t="shared" si="314"/>
        <v>0</v>
      </c>
      <c r="M101" s="68">
        <f t="shared" si="314"/>
        <v>0</v>
      </c>
      <c r="N101" s="68">
        <f t="shared" si="314"/>
        <v>2388.8888888888887</v>
      </c>
      <c r="O101" s="68">
        <f t="shared" si="314"/>
        <v>2388.8888888888887</v>
      </c>
      <c r="P101" s="68">
        <f t="shared" si="314"/>
        <v>2388.8888888888887</v>
      </c>
      <c r="Q101" s="68">
        <f t="shared" si="314"/>
        <v>2388.8888888888887</v>
      </c>
      <c r="R101" s="68">
        <f t="shared" si="314"/>
        <v>2388.8888888888887</v>
      </c>
      <c r="S101" s="68">
        <f t="shared" si="314"/>
        <v>2388.8888888888887</v>
      </c>
      <c r="T101" s="68">
        <f t="shared" si="314"/>
        <v>2388.8888888888887</v>
      </c>
      <c r="U101" s="68">
        <f t="shared" si="314"/>
        <v>2388.8888888888887</v>
      </c>
      <c r="V101" s="68">
        <f t="shared" si="314"/>
        <v>2388.8888888888887</v>
      </c>
      <c r="W101" s="68">
        <f t="shared" si="314"/>
        <v>2805.5555555555552</v>
      </c>
      <c r="X101" s="68">
        <f t="shared" si="314"/>
        <v>2388.8888888888887</v>
      </c>
      <c r="Y101" s="68">
        <f t="shared" si="314"/>
        <v>2388.8888888888887</v>
      </c>
      <c r="Z101" s="68">
        <f t="shared" si="314"/>
        <v>2388.8888888888887</v>
      </c>
      <c r="AA101" s="68">
        <f t="shared" si="314"/>
        <v>2388.8888888888887</v>
      </c>
      <c r="AB101" s="68">
        <f t="shared" si="314"/>
        <v>2388.8888888888887</v>
      </c>
      <c r="AC101" s="68">
        <f t="shared" si="314"/>
        <v>2388.8888888888887</v>
      </c>
      <c r="AD101" s="68">
        <f t="shared" si="314"/>
        <v>2388.8888888888887</v>
      </c>
      <c r="AE101" s="68">
        <f t="shared" si="314"/>
        <v>2388.8888888888887</v>
      </c>
      <c r="AF101" s="68">
        <f t="shared" si="314"/>
        <v>2388.8888888888887</v>
      </c>
      <c r="AG101" s="68">
        <f t="shared" si="314"/>
        <v>2388.8888888888887</v>
      </c>
      <c r="AH101" s="68">
        <f t="shared" si="314"/>
        <v>2388.8888888888887</v>
      </c>
      <c r="AI101" s="68">
        <f t="shared" si="314"/>
        <v>16555.555555555551</v>
      </c>
      <c r="AJ101" s="68">
        <f t="shared" si="314"/>
        <v>9263.8888888888905</v>
      </c>
      <c r="AK101" s="68">
        <f t="shared" si="314"/>
        <v>9263.8888888888905</v>
      </c>
      <c r="AL101" s="68">
        <f t="shared" si="314"/>
        <v>9263.8888888888905</v>
      </c>
      <c r="AM101" s="68">
        <f t="shared" si="314"/>
        <v>9263.8888888888905</v>
      </c>
      <c r="AN101" s="68">
        <f t="shared" si="314"/>
        <v>9263.8888888888905</v>
      </c>
      <c r="AO101" s="68">
        <f t="shared" si="314"/>
        <v>9263.8888888888905</v>
      </c>
      <c r="AP101" s="68">
        <f t="shared" si="314"/>
        <v>9263.8888888888905</v>
      </c>
      <c r="AQ101" s="68">
        <f t="shared" si="314"/>
        <v>9263.8888888888905</v>
      </c>
      <c r="AR101" s="68">
        <f t="shared" si="314"/>
        <v>9263.8888888888905</v>
      </c>
      <c r="AS101" s="68">
        <f t="shared" si="314"/>
        <v>9263.8888888888905</v>
      </c>
      <c r="AT101" s="68">
        <f t="shared" si="314"/>
        <v>9263.8888888888905</v>
      </c>
      <c r="AU101" s="68">
        <f t="shared" si="314"/>
        <v>9680.5555555555566</v>
      </c>
      <c r="AV101" s="68">
        <f t="shared" si="314"/>
        <v>9263.8888888888905</v>
      </c>
      <c r="AW101" s="68">
        <f t="shared" si="314"/>
        <v>9263.8888888888905</v>
      </c>
      <c r="AX101" s="68">
        <f t="shared" si="314"/>
        <v>9263.8888888888905</v>
      </c>
      <c r="AY101" s="68">
        <f t="shared" si="314"/>
        <v>9263.8888888888905</v>
      </c>
      <c r="AZ101" s="68">
        <f t="shared" si="314"/>
        <v>9263.8888888888905</v>
      </c>
      <c r="BA101" s="68">
        <f t="shared" si="314"/>
        <v>9263.8888888888905</v>
      </c>
      <c r="BB101" s="68">
        <f t="shared" si="314"/>
        <v>9263.8888888888905</v>
      </c>
      <c r="BC101" s="68">
        <f t="shared" si="314"/>
        <v>9263.8888888888905</v>
      </c>
      <c r="BD101" s="68">
        <f t="shared" si="314"/>
        <v>9263.8888888888905</v>
      </c>
      <c r="BE101" s="68">
        <f t="shared" si="314"/>
        <v>9263.8888888888905</v>
      </c>
      <c r="BF101" s="68">
        <f t="shared" si="314"/>
        <v>9263.8888888888905</v>
      </c>
      <c r="BG101" s="68">
        <f t="shared" si="314"/>
        <v>9680.5555555555566</v>
      </c>
      <c r="BH101" s="68">
        <f t="shared" si="314"/>
        <v>9263.8888888888905</v>
      </c>
      <c r="BI101" s="68">
        <f t="shared" si="314"/>
        <v>9263.8888888888905</v>
      </c>
      <c r="BJ101" s="68">
        <f t="shared" si="314"/>
        <v>9263.8888888888905</v>
      </c>
      <c r="BK101" s="68">
        <f t="shared" si="314"/>
        <v>9263.8888888888905</v>
      </c>
      <c r="BL101" s="68">
        <f t="shared" si="314"/>
        <v>9263.8888888888905</v>
      </c>
      <c r="BM101" s="68">
        <f t="shared" si="314"/>
        <v>9263.8888888888905</v>
      </c>
      <c r="BN101" s="68">
        <f t="shared" si="314"/>
        <v>9263.8888888888905</v>
      </c>
      <c r="BO101" s="68">
        <f t="shared" si="314"/>
        <v>9263.8888888888905</v>
      </c>
      <c r="BP101" s="68">
        <f t="shared" si="314"/>
        <v>9263.8888888888905</v>
      </c>
      <c r="BQ101" s="68">
        <f t="shared" si="314"/>
        <v>9263.8888888888905</v>
      </c>
      <c r="BR101" s="68">
        <f t="shared" si="314"/>
        <v>9263.8888888888905</v>
      </c>
      <c r="BS101" s="68">
        <f t="shared" ref="BS101:DW101" si="315">IF(OR(BS99&lt;$D89,BS99&gt;$D90),0,MAX((BR104+BS100+BR105)*$D92/12,0))</f>
        <v>9680.5555555555566</v>
      </c>
      <c r="BT101" s="68">
        <f t="shared" si="315"/>
        <v>0</v>
      </c>
      <c r="BU101" s="68">
        <f t="shared" si="315"/>
        <v>0</v>
      </c>
      <c r="BV101" s="68">
        <f t="shared" si="315"/>
        <v>0</v>
      </c>
      <c r="BW101" s="68">
        <f t="shared" si="315"/>
        <v>0</v>
      </c>
      <c r="BX101" s="68">
        <f t="shared" si="315"/>
        <v>0</v>
      </c>
      <c r="BY101" s="68">
        <f t="shared" si="315"/>
        <v>0</v>
      </c>
      <c r="BZ101" s="68">
        <f t="shared" si="315"/>
        <v>0</v>
      </c>
      <c r="CA101" s="68">
        <f t="shared" si="315"/>
        <v>0</v>
      </c>
      <c r="CB101" s="68">
        <f t="shared" si="315"/>
        <v>0</v>
      </c>
      <c r="CC101" s="68">
        <f t="shared" si="315"/>
        <v>0</v>
      </c>
      <c r="CD101" s="68">
        <f t="shared" si="315"/>
        <v>0</v>
      </c>
      <c r="CE101" s="68">
        <f t="shared" si="315"/>
        <v>0</v>
      </c>
      <c r="CF101" s="68">
        <f t="shared" si="315"/>
        <v>0</v>
      </c>
      <c r="CG101" s="68">
        <f t="shared" si="315"/>
        <v>0</v>
      </c>
      <c r="CH101" s="68">
        <f t="shared" si="315"/>
        <v>0</v>
      </c>
      <c r="CI101" s="68">
        <f t="shared" si="315"/>
        <v>0</v>
      </c>
      <c r="CJ101" s="68">
        <f t="shared" si="315"/>
        <v>0</v>
      </c>
      <c r="CK101" s="68">
        <f t="shared" si="315"/>
        <v>0</v>
      </c>
      <c r="CL101" s="68">
        <f t="shared" si="315"/>
        <v>0</v>
      </c>
      <c r="CM101" s="68">
        <f t="shared" si="315"/>
        <v>0</v>
      </c>
      <c r="CN101" s="68">
        <f t="shared" si="315"/>
        <v>0</v>
      </c>
      <c r="CO101" s="68">
        <f t="shared" si="315"/>
        <v>0</v>
      </c>
      <c r="CP101" s="68">
        <f t="shared" si="315"/>
        <v>0</v>
      </c>
      <c r="CQ101" s="68">
        <f t="shared" si="315"/>
        <v>0</v>
      </c>
      <c r="CR101" s="68">
        <f t="shared" si="315"/>
        <v>0</v>
      </c>
      <c r="CS101" s="68">
        <f t="shared" si="315"/>
        <v>0</v>
      </c>
      <c r="CT101" s="68">
        <f t="shared" si="315"/>
        <v>0</v>
      </c>
      <c r="CU101" s="68">
        <f t="shared" si="315"/>
        <v>0</v>
      </c>
      <c r="CV101" s="68">
        <f t="shared" si="315"/>
        <v>0</v>
      </c>
      <c r="CW101" s="68">
        <f t="shared" si="315"/>
        <v>0</v>
      </c>
      <c r="CX101" s="68">
        <f t="shared" si="315"/>
        <v>0</v>
      </c>
      <c r="CY101" s="68">
        <f t="shared" si="315"/>
        <v>0</v>
      </c>
      <c r="CZ101" s="68">
        <f t="shared" si="315"/>
        <v>0</v>
      </c>
      <c r="DA101" s="68">
        <f t="shared" si="315"/>
        <v>0</v>
      </c>
      <c r="DB101" s="68">
        <f t="shared" si="315"/>
        <v>0</v>
      </c>
      <c r="DC101" s="68">
        <f t="shared" si="315"/>
        <v>0</v>
      </c>
      <c r="DD101" s="68">
        <f t="shared" si="315"/>
        <v>0</v>
      </c>
      <c r="DE101" s="68">
        <f t="shared" si="315"/>
        <v>0</v>
      </c>
      <c r="DF101" s="68">
        <f t="shared" si="315"/>
        <v>0</v>
      </c>
      <c r="DG101" s="68">
        <f t="shared" si="315"/>
        <v>0</v>
      </c>
      <c r="DH101" s="68">
        <f t="shared" si="315"/>
        <v>0</v>
      </c>
      <c r="DI101" s="68">
        <f t="shared" si="315"/>
        <v>0</v>
      </c>
      <c r="DJ101" s="68">
        <f t="shared" si="315"/>
        <v>0</v>
      </c>
      <c r="DK101" s="68">
        <f t="shared" si="315"/>
        <v>0</v>
      </c>
      <c r="DL101" s="68">
        <f t="shared" si="315"/>
        <v>0</v>
      </c>
      <c r="DM101" s="68">
        <f t="shared" si="315"/>
        <v>0</v>
      </c>
      <c r="DN101" s="68">
        <f t="shared" si="315"/>
        <v>0</v>
      </c>
      <c r="DO101" s="68">
        <f t="shared" si="315"/>
        <v>0</v>
      </c>
      <c r="DP101" s="68">
        <f t="shared" si="315"/>
        <v>0</v>
      </c>
      <c r="DQ101" s="68">
        <f t="shared" si="315"/>
        <v>0</v>
      </c>
      <c r="DR101" s="68">
        <f t="shared" si="315"/>
        <v>0</v>
      </c>
      <c r="DS101" s="68">
        <f t="shared" si="315"/>
        <v>0</v>
      </c>
      <c r="DT101" s="68">
        <f t="shared" si="315"/>
        <v>0</v>
      </c>
      <c r="DU101" s="68">
        <f t="shared" si="315"/>
        <v>0</v>
      </c>
      <c r="DV101" s="68">
        <f t="shared" si="315"/>
        <v>0</v>
      </c>
      <c r="DW101" s="68">
        <f t="shared" si="315"/>
        <v>0</v>
      </c>
      <c r="DX101" s="68">
        <f>IF(OR(DX99&lt;$D89,DX99&gt;$D90),0,MAX((DW104+DX100+DW105)*$D92/12,0))</f>
        <v>0</v>
      </c>
      <c r="DY101" s="68">
        <f t="shared" ref="DY101" si="316">IF(OR(DY99&lt;$D89,DY99&gt;$D90),0,MAX((DX104+DY100+DX105)*$D92/12,0))</f>
        <v>0</v>
      </c>
      <c r="DZ101" s="68">
        <f t="shared" ref="DZ101" si="317">IF(OR(DZ99&lt;$D89,DZ99&gt;$D90),0,MAX((DY104+DZ100+DY105)*$D92/12,0))</f>
        <v>0</v>
      </c>
      <c r="EA101" s="68">
        <f t="shared" ref="EA101" si="318">IF(OR(EA99&lt;$D89,EA99&gt;$D90),0,MAX((DZ104+EA100+DZ105)*$D92/12,0))</f>
        <v>0</v>
      </c>
      <c r="EB101" s="68">
        <f t="shared" ref="EB101" si="319">IF(OR(EB99&lt;$D89,EB99&gt;$D90),0,MAX((EA104+EB100+EA105)*$D92/12,0))</f>
        <v>0</v>
      </c>
      <c r="EC101" s="68">
        <f t="shared" ref="EC101" si="320">IF(OR(EC99&lt;$D89,EC99&gt;$D90),0,MAX((EB104+EC100+EB105)*$D92/12,0))</f>
        <v>0</v>
      </c>
      <c r="ED101" s="68">
        <f t="shared" ref="ED101" si="321">IF(OR(ED99&lt;$D89,ED99&gt;$D90),0,MAX((EC104+ED100+EC105)*$D92/12,0))</f>
        <v>0</v>
      </c>
      <c r="EE101" s="68">
        <f t="shared" ref="EE101" si="322">IF(OR(EE99&lt;$D89,EE99&gt;$D90),0,MAX((ED104+EE100+ED105)*$D92/12,0))</f>
        <v>0</v>
      </c>
      <c r="EF101" s="68">
        <f t="shared" ref="EF101" si="323">IF(OR(EF99&lt;$D89,EF99&gt;$D90),0,MAX((EE104+EF100+EE105)*$D92/12,0))</f>
        <v>0</v>
      </c>
      <c r="EG101" s="68">
        <f t="shared" ref="EG101" si="324">IF(OR(EG99&lt;$D89,EG99&gt;$D90),0,MAX((EF104+EG100+EF105)*$D92/12,0))</f>
        <v>0</v>
      </c>
      <c r="EH101" s="68">
        <f t="shared" ref="EH101" si="325">IF(OR(EH99&lt;$D89,EH99&gt;$D90),0,MAX((EG104+EH100+EG105)*$D92/12,0))</f>
        <v>0</v>
      </c>
      <c r="EI101" s="68">
        <f t="shared" ref="EI101" si="326">IF(OR(EI99&lt;$D89,EI99&gt;$D90),0,MAX((EH104+EI100+EH105)*$D92/12,0))</f>
        <v>0</v>
      </c>
      <c r="EJ101" s="68">
        <f t="shared" ref="EJ101" si="327">IF(OR(EJ99&lt;$D89,EJ99&gt;$D90),0,MAX((EI104+EJ100+EI105)*$D92/12,0))</f>
        <v>0</v>
      </c>
      <c r="EK101" s="68">
        <f t="shared" ref="EK101" si="328">IF(OR(EK99&lt;$D89,EK99&gt;$D90),0,MAX((EJ104+EK100+EJ105)*$D92/12,0))</f>
        <v>0</v>
      </c>
      <c r="EL101" s="68">
        <f t="shared" ref="EL101" si="329">IF(OR(EL99&lt;$D89,EL99&gt;$D90),0,MAX((EK104+EL100+EK105)*$D92/12,0))</f>
        <v>0</v>
      </c>
    </row>
    <row r="102" spans="1:142" s="20" customFormat="1" x14ac:dyDescent="0.15">
      <c r="C102" s="66" t="s">
        <v>136</v>
      </c>
      <c r="D102" s="66"/>
      <c r="E102" s="66"/>
      <c r="F102" s="63">
        <f>IF((F97)&gt;0,MIN(F97,E104),0)</f>
        <v>0</v>
      </c>
      <c r="G102" s="63">
        <f t="shared" ref="G102:BR102" si="330">IF((G97)&gt;0,MIN(G97,F104),0)</f>
        <v>0</v>
      </c>
      <c r="H102" s="63">
        <f t="shared" si="330"/>
        <v>0</v>
      </c>
      <c r="I102" s="63">
        <f t="shared" si="330"/>
        <v>0</v>
      </c>
      <c r="J102" s="63">
        <f t="shared" si="330"/>
        <v>0</v>
      </c>
      <c r="K102" s="63">
        <f t="shared" si="330"/>
        <v>0</v>
      </c>
      <c r="L102" s="63">
        <f t="shared" si="330"/>
        <v>0</v>
      </c>
      <c r="M102" s="63">
        <f t="shared" si="330"/>
        <v>0</v>
      </c>
      <c r="N102" s="63">
        <f t="shared" si="330"/>
        <v>0</v>
      </c>
      <c r="O102" s="63">
        <f t="shared" si="330"/>
        <v>0</v>
      </c>
      <c r="P102" s="63">
        <f t="shared" si="330"/>
        <v>0</v>
      </c>
      <c r="Q102" s="63">
        <f t="shared" si="330"/>
        <v>0</v>
      </c>
      <c r="R102" s="63">
        <f t="shared" si="330"/>
        <v>0</v>
      </c>
      <c r="S102" s="63">
        <f t="shared" si="330"/>
        <v>0</v>
      </c>
      <c r="T102" s="63">
        <f t="shared" si="330"/>
        <v>0</v>
      </c>
      <c r="U102" s="63">
        <f t="shared" si="330"/>
        <v>0</v>
      </c>
      <c r="V102" s="63">
        <f t="shared" si="330"/>
        <v>0</v>
      </c>
      <c r="W102" s="63">
        <f t="shared" si="330"/>
        <v>0</v>
      </c>
      <c r="X102" s="63">
        <f t="shared" si="330"/>
        <v>0</v>
      </c>
      <c r="Y102" s="63">
        <f t="shared" si="330"/>
        <v>0</v>
      </c>
      <c r="Z102" s="63">
        <f t="shared" si="330"/>
        <v>0</v>
      </c>
      <c r="AA102" s="63">
        <f t="shared" si="330"/>
        <v>0</v>
      </c>
      <c r="AB102" s="63">
        <f t="shared" si="330"/>
        <v>0</v>
      </c>
      <c r="AC102" s="63">
        <f t="shared" si="330"/>
        <v>0</v>
      </c>
      <c r="AD102" s="63">
        <f t="shared" si="330"/>
        <v>0</v>
      </c>
      <c r="AE102" s="63">
        <f t="shared" si="330"/>
        <v>0</v>
      </c>
      <c r="AF102" s="63">
        <f t="shared" si="330"/>
        <v>0</v>
      </c>
      <c r="AG102" s="63">
        <f t="shared" si="330"/>
        <v>0</v>
      </c>
      <c r="AH102" s="63">
        <f t="shared" si="330"/>
        <v>0</v>
      </c>
      <c r="AI102" s="63">
        <f t="shared" si="330"/>
        <v>0</v>
      </c>
      <c r="AJ102" s="63">
        <f t="shared" si="330"/>
        <v>0</v>
      </c>
      <c r="AK102" s="63">
        <f t="shared" si="330"/>
        <v>0</v>
      </c>
      <c r="AL102" s="63">
        <f t="shared" si="330"/>
        <v>0</v>
      </c>
      <c r="AM102" s="63">
        <f t="shared" si="330"/>
        <v>0</v>
      </c>
      <c r="AN102" s="63">
        <f t="shared" si="330"/>
        <v>0</v>
      </c>
      <c r="AO102" s="63">
        <f t="shared" si="330"/>
        <v>0</v>
      </c>
      <c r="AP102" s="63">
        <f t="shared" si="330"/>
        <v>0</v>
      </c>
      <c r="AQ102" s="63">
        <f t="shared" si="330"/>
        <v>0</v>
      </c>
      <c r="AR102" s="63">
        <f t="shared" si="330"/>
        <v>0</v>
      </c>
      <c r="AS102" s="63">
        <f t="shared" si="330"/>
        <v>0</v>
      </c>
      <c r="AT102" s="63">
        <f t="shared" si="330"/>
        <v>0</v>
      </c>
      <c r="AU102" s="63">
        <f t="shared" si="330"/>
        <v>0</v>
      </c>
      <c r="AV102" s="63">
        <f t="shared" si="330"/>
        <v>0</v>
      </c>
      <c r="AW102" s="63">
        <f t="shared" si="330"/>
        <v>0</v>
      </c>
      <c r="AX102" s="63">
        <f t="shared" si="330"/>
        <v>0</v>
      </c>
      <c r="AY102" s="63">
        <f t="shared" si="330"/>
        <v>0</v>
      </c>
      <c r="AZ102" s="63">
        <f t="shared" si="330"/>
        <v>0</v>
      </c>
      <c r="BA102" s="63">
        <f t="shared" si="330"/>
        <v>0</v>
      </c>
      <c r="BB102" s="63">
        <f t="shared" si="330"/>
        <v>0</v>
      </c>
      <c r="BC102" s="63">
        <f t="shared" si="330"/>
        <v>0</v>
      </c>
      <c r="BD102" s="63">
        <f t="shared" si="330"/>
        <v>0</v>
      </c>
      <c r="BE102" s="63">
        <f t="shared" si="330"/>
        <v>0</v>
      </c>
      <c r="BF102" s="63">
        <f t="shared" si="330"/>
        <v>0</v>
      </c>
      <c r="BG102" s="63">
        <f t="shared" si="330"/>
        <v>0</v>
      </c>
      <c r="BH102" s="63">
        <f t="shared" si="330"/>
        <v>0</v>
      </c>
      <c r="BI102" s="63">
        <f t="shared" si="330"/>
        <v>0</v>
      </c>
      <c r="BJ102" s="63">
        <f t="shared" si="330"/>
        <v>0</v>
      </c>
      <c r="BK102" s="63">
        <f t="shared" si="330"/>
        <v>0</v>
      </c>
      <c r="BL102" s="63">
        <f t="shared" si="330"/>
        <v>0</v>
      </c>
      <c r="BM102" s="63">
        <f t="shared" si="330"/>
        <v>0</v>
      </c>
      <c r="BN102" s="63">
        <f t="shared" si="330"/>
        <v>0</v>
      </c>
      <c r="BO102" s="63">
        <f t="shared" si="330"/>
        <v>0</v>
      </c>
      <c r="BP102" s="63">
        <f t="shared" si="330"/>
        <v>0</v>
      </c>
      <c r="BQ102" s="63">
        <f t="shared" si="330"/>
        <v>0</v>
      </c>
      <c r="BR102" s="63">
        <f t="shared" si="330"/>
        <v>0</v>
      </c>
      <c r="BS102" s="63">
        <f t="shared" ref="BS102:DW102" si="331">IF((BS97)&gt;0,MIN(BS97,BR104),0)</f>
        <v>0</v>
      </c>
      <c r="BT102" s="63">
        <f t="shared" si="331"/>
        <v>0</v>
      </c>
      <c r="BU102" s="63">
        <f t="shared" si="331"/>
        <v>0</v>
      </c>
      <c r="BV102" s="63">
        <f t="shared" si="331"/>
        <v>0</v>
      </c>
      <c r="BW102" s="63">
        <f t="shared" si="331"/>
        <v>0</v>
      </c>
      <c r="BX102" s="63">
        <f t="shared" si="331"/>
        <v>0</v>
      </c>
      <c r="BY102" s="63">
        <f t="shared" si="331"/>
        <v>0</v>
      </c>
      <c r="BZ102" s="63">
        <f t="shared" si="331"/>
        <v>0</v>
      </c>
      <c r="CA102" s="63">
        <f t="shared" si="331"/>
        <v>0</v>
      </c>
      <c r="CB102" s="63">
        <f t="shared" si="331"/>
        <v>0</v>
      </c>
      <c r="CC102" s="63">
        <f t="shared" si="331"/>
        <v>0</v>
      </c>
      <c r="CD102" s="63">
        <f t="shared" si="331"/>
        <v>0</v>
      </c>
      <c r="CE102" s="63">
        <f t="shared" si="331"/>
        <v>0</v>
      </c>
      <c r="CF102" s="63">
        <f t="shared" si="331"/>
        <v>0</v>
      </c>
      <c r="CG102" s="63">
        <f t="shared" si="331"/>
        <v>0</v>
      </c>
      <c r="CH102" s="63">
        <f t="shared" si="331"/>
        <v>0</v>
      </c>
      <c r="CI102" s="63">
        <f t="shared" si="331"/>
        <v>0</v>
      </c>
      <c r="CJ102" s="63">
        <f t="shared" si="331"/>
        <v>0</v>
      </c>
      <c r="CK102" s="63">
        <f t="shared" si="331"/>
        <v>0</v>
      </c>
      <c r="CL102" s="63">
        <f t="shared" si="331"/>
        <v>0</v>
      </c>
      <c r="CM102" s="63">
        <f t="shared" si="331"/>
        <v>0</v>
      </c>
      <c r="CN102" s="63">
        <f t="shared" si="331"/>
        <v>0</v>
      </c>
      <c r="CO102" s="63">
        <f t="shared" si="331"/>
        <v>0</v>
      </c>
      <c r="CP102" s="63">
        <f t="shared" si="331"/>
        <v>0</v>
      </c>
      <c r="CQ102" s="63">
        <f t="shared" si="331"/>
        <v>0</v>
      </c>
      <c r="CR102" s="63">
        <f t="shared" si="331"/>
        <v>0</v>
      </c>
      <c r="CS102" s="63">
        <f t="shared" si="331"/>
        <v>0</v>
      </c>
      <c r="CT102" s="63">
        <f t="shared" si="331"/>
        <v>0</v>
      </c>
      <c r="CU102" s="63">
        <f t="shared" si="331"/>
        <v>0</v>
      </c>
      <c r="CV102" s="63">
        <f t="shared" si="331"/>
        <v>0</v>
      </c>
      <c r="CW102" s="63">
        <f t="shared" si="331"/>
        <v>0</v>
      </c>
      <c r="CX102" s="63">
        <f t="shared" si="331"/>
        <v>0</v>
      </c>
      <c r="CY102" s="63">
        <f t="shared" si="331"/>
        <v>0</v>
      </c>
      <c r="CZ102" s="63">
        <f t="shared" si="331"/>
        <v>0</v>
      </c>
      <c r="DA102" s="63">
        <f t="shared" si="331"/>
        <v>0</v>
      </c>
      <c r="DB102" s="63">
        <f t="shared" si="331"/>
        <v>0</v>
      </c>
      <c r="DC102" s="63">
        <f t="shared" si="331"/>
        <v>0</v>
      </c>
      <c r="DD102" s="63">
        <f t="shared" si="331"/>
        <v>0</v>
      </c>
      <c r="DE102" s="63">
        <f t="shared" si="331"/>
        <v>0</v>
      </c>
      <c r="DF102" s="63">
        <f t="shared" si="331"/>
        <v>0</v>
      </c>
      <c r="DG102" s="63">
        <f t="shared" si="331"/>
        <v>0</v>
      </c>
      <c r="DH102" s="63">
        <f t="shared" si="331"/>
        <v>0</v>
      </c>
      <c r="DI102" s="63">
        <f t="shared" si="331"/>
        <v>0</v>
      </c>
      <c r="DJ102" s="63">
        <f t="shared" si="331"/>
        <v>0</v>
      </c>
      <c r="DK102" s="63">
        <f t="shared" si="331"/>
        <v>0</v>
      </c>
      <c r="DL102" s="63">
        <f t="shared" si="331"/>
        <v>0</v>
      </c>
      <c r="DM102" s="63">
        <f t="shared" si="331"/>
        <v>0</v>
      </c>
      <c r="DN102" s="63">
        <f t="shared" si="331"/>
        <v>0</v>
      </c>
      <c r="DO102" s="63">
        <f t="shared" si="331"/>
        <v>0</v>
      </c>
      <c r="DP102" s="63">
        <f t="shared" si="331"/>
        <v>0</v>
      </c>
      <c r="DQ102" s="63">
        <f t="shared" si="331"/>
        <v>0</v>
      </c>
      <c r="DR102" s="63">
        <f t="shared" si="331"/>
        <v>0</v>
      </c>
      <c r="DS102" s="63">
        <f t="shared" si="331"/>
        <v>0</v>
      </c>
      <c r="DT102" s="63">
        <f t="shared" si="331"/>
        <v>0</v>
      </c>
      <c r="DU102" s="63">
        <f t="shared" si="331"/>
        <v>0</v>
      </c>
      <c r="DV102" s="63">
        <f t="shared" si="331"/>
        <v>0</v>
      </c>
      <c r="DW102" s="63">
        <f t="shared" si="331"/>
        <v>0</v>
      </c>
      <c r="DX102" s="63">
        <f>IF((DX97)&gt;0,MIN(DX97,DW104),0)</f>
        <v>0</v>
      </c>
      <c r="DY102" s="63">
        <f t="shared" ref="DY102:EL102" si="332">IF((DY97)&gt;0,MIN(DY97,DX104),0)</f>
        <v>0</v>
      </c>
      <c r="DZ102" s="63">
        <f t="shared" si="332"/>
        <v>0</v>
      </c>
      <c r="EA102" s="63">
        <f t="shared" si="332"/>
        <v>0</v>
      </c>
      <c r="EB102" s="63">
        <f t="shared" si="332"/>
        <v>0</v>
      </c>
      <c r="EC102" s="63">
        <f t="shared" si="332"/>
        <v>0</v>
      </c>
      <c r="ED102" s="63">
        <f t="shared" si="332"/>
        <v>0</v>
      </c>
      <c r="EE102" s="63">
        <f t="shared" si="332"/>
        <v>0</v>
      </c>
      <c r="EF102" s="63">
        <f t="shared" si="332"/>
        <v>0</v>
      </c>
      <c r="EG102" s="63">
        <f t="shared" si="332"/>
        <v>0</v>
      </c>
      <c r="EH102" s="63">
        <f t="shared" si="332"/>
        <v>0</v>
      </c>
      <c r="EI102" s="63">
        <f t="shared" si="332"/>
        <v>0</v>
      </c>
      <c r="EJ102" s="63">
        <f t="shared" si="332"/>
        <v>0</v>
      </c>
      <c r="EK102" s="63">
        <f t="shared" si="332"/>
        <v>0</v>
      </c>
      <c r="EL102" s="63">
        <f t="shared" si="332"/>
        <v>0</v>
      </c>
    </row>
    <row r="103" spans="1:142" s="20" customFormat="1" x14ac:dyDescent="0.15">
      <c r="C103" s="66" t="s">
        <v>137</v>
      </c>
      <c r="D103" s="66"/>
      <c r="E103" s="66"/>
      <c r="F103" s="63">
        <f>IF((F97-E104)&gt;0,MIN(F97-E104,E105+F101),0)</f>
        <v>0</v>
      </c>
      <c r="G103" s="63">
        <f t="shared" ref="G103:BR103" si="333">IF((G97-F104)&gt;0,MIN(G97-F104,F105+G101),0)</f>
        <v>0</v>
      </c>
      <c r="H103" s="63">
        <f t="shared" si="333"/>
        <v>0</v>
      </c>
      <c r="I103" s="63">
        <f t="shared" si="333"/>
        <v>0</v>
      </c>
      <c r="J103" s="63">
        <f t="shared" si="333"/>
        <v>0</v>
      </c>
      <c r="K103" s="63">
        <f t="shared" si="333"/>
        <v>0</v>
      </c>
      <c r="L103" s="63">
        <f t="shared" si="333"/>
        <v>0</v>
      </c>
      <c r="M103" s="63">
        <f t="shared" si="333"/>
        <v>0</v>
      </c>
      <c r="N103" s="63">
        <f t="shared" si="333"/>
        <v>0</v>
      </c>
      <c r="O103" s="63">
        <f t="shared" si="333"/>
        <v>0</v>
      </c>
      <c r="P103" s="63">
        <f t="shared" si="333"/>
        <v>0</v>
      </c>
      <c r="Q103" s="63">
        <f t="shared" si="333"/>
        <v>0</v>
      </c>
      <c r="R103" s="63">
        <f t="shared" si="333"/>
        <v>0</v>
      </c>
      <c r="S103" s="63">
        <f t="shared" si="333"/>
        <v>0</v>
      </c>
      <c r="T103" s="63">
        <f t="shared" si="333"/>
        <v>0</v>
      </c>
      <c r="U103" s="63">
        <f t="shared" si="333"/>
        <v>0</v>
      </c>
      <c r="V103" s="63">
        <f t="shared" si="333"/>
        <v>0</v>
      </c>
      <c r="W103" s="63">
        <f t="shared" si="333"/>
        <v>0</v>
      </c>
      <c r="X103" s="63">
        <f t="shared" si="333"/>
        <v>0</v>
      </c>
      <c r="Y103" s="63">
        <f t="shared" si="333"/>
        <v>0</v>
      </c>
      <c r="Z103" s="63">
        <f t="shared" si="333"/>
        <v>0</v>
      </c>
      <c r="AA103" s="63">
        <f t="shared" si="333"/>
        <v>0</v>
      </c>
      <c r="AB103" s="63">
        <f t="shared" si="333"/>
        <v>0</v>
      </c>
      <c r="AC103" s="63">
        <f t="shared" si="333"/>
        <v>0</v>
      </c>
      <c r="AD103" s="63">
        <f t="shared" si="333"/>
        <v>0</v>
      </c>
      <c r="AE103" s="63">
        <f t="shared" si="333"/>
        <v>0</v>
      </c>
      <c r="AF103" s="63">
        <f t="shared" si="333"/>
        <v>0</v>
      </c>
      <c r="AG103" s="63">
        <f t="shared" si="333"/>
        <v>0</v>
      </c>
      <c r="AH103" s="63">
        <f t="shared" si="333"/>
        <v>0</v>
      </c>
      <c r="AI103" s="63">
        <f t="shared" si="333"/>
        <v>0</v>
      </c>
      <c r="AJ103" s="63">
        <f t="shared" si="333"/>
        <v>0</v>
      </c>
      <c r="AK103" s="63">
        <f t="shared" si="333"/>
        <v>0</v>
      </c>
      <c r="AL103" s="63">
        <f t="shared" si="333"/>
        <v>0</v>
      </c>
      <c r="AM103" s="63">
        <f t="shared" si="333"/>
        <v>0</v>
      </c>
      <c r="AN103" s="63">
        <f t="shared" si="333"/>
        <v>0</v>
      </c>
      <c r="AO103" s="63">
        <f t="shared" si="333"/>
        <v>0</v>
      </c>
      <c r="AP103" s="63">
        <f t="shared" si="333"/>
        <v>0</v>
      </c>
      <c r="AQ103" s="63">
        <f t="shared" si="333"/>
        <v>0</v>
      </c>
      <c r="AR103" s="63">
        <f t="shared" si="333"/>
        <v>0</v>
      </c>
      <c r="AS103" s="63">
        <f t="shared" si="333"/>
        <v>0</v>
      </c>
      <c r="AT103" s="63">
        <f t="shared" si="333"/>
        <v>0</v>
      </c>
      <c r="AU103" s="63">
        <f t="shared" si="333"/>
        <v>0</v>
      </c>
      <c r="AV103" s="63">
        <f t="shared" si="333"/>
        <v>0</v>
      </c>
      <c r="AW103" s="63">
        <f t="shared" si="333"/>
        <v>0</v>
      </c>
      <c r="AX103" s="63">
        <f t="shared" si="333"/>
        <v>0</v>
      </c>
      <c r="AY103" s="63">
        <f t="shared" si="333"/>
        <v>0</v>
      </c>
      <c r="AZ103" s="63">
        <f t="shared" si="333"/>
        <v>0</v>
      </c>
      <c r="BA103" s="63">
        <f t="shared" si="333"/>
        <v>0</v>
      </c>
      <c r="BB103" s="63">
        <f t="shared" si="333"/>
        <v>0</v>
      </c>
      <c r="BC103" s="63">
        <f t="shared" si="333"/>
        <v>0</v>
      </c>
      <c r="BD103" s="63">
        <f t="shared" si="333"/>
        <v>0</v>
      </c>
      <c r="BE103" s="63">
        <f t="shared" si="333"/>
        <v>0</v>
      </c>
      <c r="BF103" s="63">
        <f t="shared" si="333"/>
        <v>0</v>
      </c>
      <c r="BG103" s="63">
        <f t="shared" si="333"/>
        <v>0</v>
      </c>
      <c r="BH103" s="63">
        <f t="shared" si="333"/>
        <v>0</v>
      </c>
      <c r="BI103" s="63">
        <f t="shared" si="333"/>
        <v>0</v>
      </c>
      <c r="BJ103" s="63">
        <f t="shared" si="333"/>
        <v>0</v>
      </c>
      <c r="BK103" s="63">
        <f t="shared" si="333"/>
        <v>0</v>
      </c>
      <c r="BL103" s="63">
        <f t="shared" si="333"/>
        <v>0</v>
      </c>
      <c r="BM103" s="63">
        <f t="shared" si="333"/>
        <v>0</v>
      </c>
      <c r="BN103" s="63">
        <f t="shared" si="333"/>
        <v>0</v>
      </c>
      <c r="BO103" s="63">
        <f t="shared" si="333"/>
        <v>0</v>
      </c>
      <c r="BP103" s="63">
        <f t="shared" si="333"/>
        <v>0</v>
      </c>
      <c r="BQ103" s="63">
        <f t="shared" si="333"/>
        <v>0</v>
      </c>
      <c r="BR103" s="63">
        <f t="shared" si="333"/>
        <v>0</v>
      </c>
      <c r="BS103" s="63">
        <f t="shared" ref="BS103:DW103" si="334">IF((BS97-BR104)&gt;0,MIN(BS97-BR104,BR105+BS101),0)</f>
        <v>0</v>
      </c>
      <c r="BT103" s="63">
        <f t="shared" si="334"/>
        <v>0</v>
      </c>
      <c r="BU103" s="63">
        <f t="shared" si="334"/>
        <v>0</v>
      </c>
      <c r="BV103" s="63">
        <f t="shared" si="334"/>
        <v>0</v>
      </c>
      <c r="BW103" s="63">
        <f t="shared" si="334"/>
        <v>0</v>
      </c>
      <c r="BX103" s="63">
        <f t="shared" si="334"/>
        <v>0</v>
      </c>
      <c r="BY103" s="63">
        <f t="shared" si="334"/>
        <v>0</v>
      </c>
      <c r="BZ103" s="63">
        <f t="shared" si="334"/>
        <v>0</v>
      </c>
      <c r="CA103" s="63">
        <f t="shared" si="334"/>
        <v>0</v>
      </c>
      <c r="CB103" s="63">
        <f t="shared" si="334"/>
        <v>0</v>
      </c>
      <c r="CC103" s="63">
        <f t="shared" si="334"/>
        <v>0</v>
      </c>
      <c r="CD103" s="63">
        <f t="shared" si="334"/>
        <v>0</v>
      </c>
      <c r="CE103" s="63">
        <f t="shared" si="334"/>
        <v>0</v>
      </c>
      <c r="CF103" s="63">
        <f t="shared" si="334"/>
        <v>0</v>
      </c>
      <c r="CG103" s="63">
        <f t="shared" si="334"/>
        <v>0</v>
      </c>
      <c r="CH103" s="63">
        <f t="shared" si="334"/>
        <v>0</v>
      </c>
      <c r="CI103" s="63">
        <f t="shared" si="334"/>
        <v>0</v>
      </c>
      <c r="CJ103" s="63">
        <f t="shared" si="334"/>
        <v>0</v>
      </c>
      <c r="CK103" s="63">
        <f t="shared" si="334"/>
        <v>0</v>
      </c>
      <c r="CL103" s="63">
        <f t="shared" si="334"/>
        <v>0</v>
      </c>
      <c r="CM103" s="63">
        <f t="shared" si="334"/>
        <v>0</v>
      </c>
      <c r="CN103" s="63">
        <f t="shared" si="334"/>
        <v>0</v>
      </c>
      <c r="CO103" s="63">
        <f t="shared" si="334"/>
        <v>0</v>
      </c>
      <c r="CP103" s="63">
        <f t="shared" si="334"/>
        <v>0</v>
      </c>
      <c r="CQ103" s="63">
        <f t="shared" si="334"/>
        <v>0</v>
      </c>
      <c r="CR103" s="63">
        <f t="shared" si="334"/>
        <v>0</v>
      </c>
      <c r="CS103" s="63">
        <f t="shared" si="334"/>
        <v>0</v>
      </c>
      <c r="CT103" s="63">
        <f t="shared" si="334"/>
        <v>0</v>
      </c>
      <c r="CU103" s="63">
        <f t="shared" si="334"/>
        <v>0</v>
      </c>
      <c r="CV103" s="63">
        <f t="shared" si="334"/>
        <v>0</v>
      </c>
      <c r="CW103" s="63">
        <f t="shared" si="334"/>
        <v>0</v>
      </c>
      <c r="CX103" s="63">
        <f t="shared" si="334"/>
        <v>0</v>
      </c>
      <c r="CY103" s="63">
        <f t="shared" si="334"/>
        <v>0</v>
      </c>
      <c r="CZ103" s="63">
        <f t="shared" si="334"/>
        <v>0</v>
      </c>
      <c r="DA103" s="63">
        <f t="shared" si="334"/>
        <v>0</v>
      </c>
      <c r="DB103" s="63">
        <f t="shared" si="334"/>
        <v>0</v>
      </c>
      <c r="DC103" s="63">
        <f t="shared" si="334"/>
        <v>0</v>
      </c>
      <c r="DD103" s="63">
        <f t="shared" si="334"/>
        <v>0</v>
      </c>
      <c r="DE103" s="63">
        <f t="shared" si="334"/>
        <v>0</v>
      </c>
      <c r="DF103" s="63">
        <f t="shared" si="334"/>
        <v>0</v>
      </c>
      <c r="DG103" s="63">
        <f t="shared" si="334"/>
        <v>0</v>
      </c>
      <c r="DH103" s="63">
        <f t="shared" si="334"/>
        <v>0</v>
      </c>
      <c r="DI103" s="63">
        <f t="shared" si="334"/>
        <v>0</v>
      </c>
      <c r="DJ103" s="63">
        <f t="shared" si="334"/>
        <v>0</v>
      </c>
      <c r="DK103" s="63">
        <f t="shared" si="334"/>
        <v>0</v>
      </c>
      <c r="DL103" s="63">
        <f t="shared" si="334"/>
        <v>0</v>
      </c>
      <c r="DM103" s="63">
        <f t="shared" si="334"/>
        <v>0</v>
      </c>
      <c r="DN103" s="63">
        <f t="shared" si="334"/>
        <v>0</v>
      </c>
      <c r="DO103" s="63">
        <f t="shared" si="334"/>
        <v>0</v>
      </c>
      <c r="DP103" s="63">
        <f t="shared" si="334"/>
        <v>0</v>
      </c>
      <c r="DQ103" s="63">
        <f t="shared" si="334"/>
        <v>0</v>
      </c>
      <c r="DR103" s="63">
        <f t="shared" si="334"/>
        <v>0</v>
      </c>
      <c r="DS103" s="63">
        <f t="shared" si="334"/>
        <v>0</v>
      </c>
      <c r="DT103" s="63">
        <f t="shared" si="334"/>
        <v>0</v>
      </c>
      <c r="DU103" s="63">
        <f t="shared" si="334"/>
        <v>0</v>
      </c>
      <c r="DV103" s="63">
        <f t="shared" si="334"/>
        <v>0</v>
      </c>
      <c r="DW103" s="63">
        <f t="shared" si="334"/>
        <v>0</v>
      </c>
      <c r="DX103" s="63">
        <f>IF((DX97-DW104)&gt;0,MIN(DX97-DW104,DW105+DX101),0)</f>
        <v>0</v>
      </c>
      <c r="DY103" s="63">
        <f t="shared" ref="DY103:EL103" si="335">IF((DY97-DX104)&gt;0,MIN(DY97-DX104,DX105+DY101),0)</f>
        <v>0</v>
      </c>
      <c r="DZ103" s="63">
        <f t="shared" si="335"/>
        <v>0</v>
      </c>
      <c r="EA103" s="63">
        <f t="shared" si="335"/>
        <v>0</v>
      </c>
      <c r="EB103" s="63">
        <f t="shared" si="335"/>
        <v>0</v>
      </c>
      <c r="EC103" s="63">
        <f t="shared" si="335"/>
        <v>0</v>
      </c>
      <c r="ED103" s="63">
        <f t="shared" si="335"/>
        <v>0</v>
      </c>
      <c r="EE103" s="63">
        <f t="shared" si="335"/>
        <v>0</v>
      </c>
      <c r="EF103" s="63">
        <f t="shared" si="335"/>
        <v>0</v>
      </c>
      <c r="EG103" s="63">
        <f t="shared" si="335"/>
        <v>0</v>
      </c>
      <c r="EH103" s="63">
        <f t="shared" si="335"/>
        <v>0</v>
      </c>
      <c r="EI103" s="63">
        <f t="shared" si="335"/>
        <v>0</v>
      </c>
      <c r="EJ103" s="63">
        <f t="shared" si="335"/>
        <v>0</v>
      </c>
      <c r="EK103" s="63">
        <f t="shared" si="335"/>
        <v>0</v>
      </c>
      <c r="EL103" s="63">
        <f t="shared" si="335"/>
        <v>0</v>
      </c>
    </row>
    <row r="104" spans="1:142" s="20" customFormat="1" x14ac:dyDescent="0.15">
      <c r="C104" s="69" t="s">
        <v>138</v>
      </c>
      <c r="D104" s="66"/>
      <c r="E104" s="66">
        <v>0</v>
      </c>
      <c r="F104" s="63">
        <f>IF(OR(F89&lt;$D89,F89&gt;$D90),0,MAX(SUM($F100:F100)-SUM($F102:F102),0))</f>
        <v>0</v>
      </c>
      <c r="G104" s="63">
        <f>IF(OR(G89&lt;$D89,G89&gt;$D90),0,MAX(SUM($F100:G100)-SUM($F102:G102),0))</f>
        <v>0</v>
      </c>
      <c r="H104" s="63">
        <f>IF(OR(H89&lt;$D89,H89&gt;$D90),0,MAX(SUM($F100:H100)-SUM($F102:H102),0))</f>
        <v>0</v>
      </c>
      <c r="I104" s="63">
        <f>IF(OR(I89&lt;$D89,I89&gt;$D90),0,MAX(SUM($F100:I100)-SUM($F102:I102),0))</f>
        <v>0</v>
      </c>
      <c r="J104" s="63">
        <f>IF(OR(J89&lt;$D89,J89&gt;$D90),0,MAX(SUM($F100:J100)-SUM($F102:J102),0))</f>
        <v>0</v>
      </c>
      <c r="K104" s="63">
        <f>IF(OR(K89&lt;$D89,K89&gt;$D90),0,MAX(SUM($F100:K100)-SUM($F102:K102),0))</f>
        <v>0</v>
      </c>
      <c r="L104" s="63">
        <f>IF(OR(L89&lt;$D89,L89&gt;$D90),0,MAX(SUM($F100:L100)-SUM($F102:L102),0))</f>
        <v>0</v>
      </c>
      <c r="M104" s="63">
        <f>IF(OR(M89&lt;$D89,M89&gt;$D90),0,MAX(SUM($F100:M100)-SUM($F102:M102),0))</f>
        <v>0</v>
      </c>
      <c r="N104" s="63">
        <f>IF(OR(N89&lt;$D89,N89&gt;$D90),0,MAX(SUM($F100:N100)-SUM($F102:N102),0))</f>
        <v>0</v>
      </c>
      <c r="O104" s="63">
        <f>IF(OR(O89&lt;$D89,O89&gt;$D90),0,MAX(SUM($F100:O100)-SUM($F102:O102),0))</f>
        <v>0</v>
      </c>
      <c r="P104" s="63">
        <f>IF(OR(P89&lt;$D89,P89&gt;$D90),0,MAX(SUM($F100:P100)-SUM($F102:P102),0))</f>
        <v>0</v>
      </c>
      <c r="Q104" s="63">
        <f>IF(OR(Q89&lt;$D89,Q89&gt;$D90),0,MAX(SUM($F100:Q100)-SUM($F102:Q102),0))</f>
        <v>0</v>
      </c>
      <c r="R104" s="63">
        <f>IF(OR(R89&lt;$D89,R89&gt;$D90),0,MAX(SUM($F100:R100)-SUM($F102:R102),0))</f>
        <v>0</v>
      </c>
      <c r="S104" s="63">
        <f>IF(OR(S89&lt;$D89,S89&gt;$D90),0,MAX(SUM($F100:S100)-SUM($F102:S102),0))</f>
        <v>0</v>
      </c>
      <c r="T104" s="63">
        <f>IF(OR(T89&lt;$D89,T89&gt;$D90),0,MAX(SUM($F100:T100)-SUM($F102:T102),0))</f>
        <v>0</v>
      </c>
      <c r="U104" s="63">
        <f>IF(OR(U89&lt;$D89,U89&gt;$D90),0,MAX(SUM($F100:U100)-SUM($F102:U102),0))</f>
        <v>0</v>
      </c>
      <c r="V104" s="63">
        <f>IF(OR(V89&lt;$D89,V89&gt;$D90),0,MAX(SUM($F100:V100)-SUM($F102:V102),0))</f>
        <v>0</v>
      </c>
      <c r="W104" s="63">
        <f>IF(OR(W89&lt;$D89,W89&gt;$D90),0,MAX(SUM($F100:W100)-SUM($F102:W102),0))</f>
        <v>0</v>
      </c>
      <c r="X104" s="63">
        <f>IF(OR(X89&lt;$D89,X89&gt;$D90),0,MAX(SUM($F100:X100)-SUM($F102:X102),0))</f>
        <v>0</v>
      </c>
      <c r="Y104" s="63">
        <f>IF(OR(Y89&lt;$D89,Y89&gt;$D90),0,MAX(SUM($F100:Y100)-SUM($F102:Y102),0))</f>
        <v>0</v>
      </c>
      <c r="Z104" s="63">
        <f>IF(OR(Z89&lt;$D89,Z89&gt;$D90),0,MAX(SUM($F100:Z100)-SUM($F102:Z102),0))</f>
        <v>0</v>
      </c>
      <c r="AA104" s="63">
        <f>IF(OR(AA89&lt;$D89,AA89&gt;$D90),0,MAX(SUM($F100:AA100)-SUM($F102:AA102),0))</f>
        <v>0</v>
      </c>
      <c r="AB104" s="63">
        <f>IF(OR(AB89&lt;$D89,AB89&gt;$D90),0,MAX(SUM($F100:AB100)-SUM($F102:AB102),0))</f>
        <v>0</v>
      </c>
      <c r="AC104" s="63">
        <f>IF(OR(AC89&lt;$D89,AC89&gt;$D90),0,MAX(SUM($F100:AC100)-SUM($F102:AC102),0))</f>
        <v>0</v>
      </c>
      <c r="AD104" s="63">
        <f>IF(OR(AD89&lt;$D89,AD89&gt;$D90),0,MAX(SUM($F100:AD100)-SUM($F102:AD102),0))</f>
        <v>0</v>
      </c>
      <c r="AE104" s="63">
        <f>IF(OR(AE89&lt;$D89,AE89&gt;$D90),0,MAX(SUM($F100:AE100)-SUM($F102:AE102),0))</f>
        <v>0</v>
      </c>
      <c r="AF104" s="63">
        <f>IF(OR(AF89&lt;$D89,AF89&gt;$D90),0,MAX(SUM($F100:AF100)-SUM($F102:AF102),0))</f>
        <v>0</v>
      </c>
      <c r="AG104" s="63">
        <f>IF(OR(AG89&lt;$D89,AG89&gt;$D90),0,MAX(SUM($F100:AG100)-SUM($F102:AG102),0))</f>
        <v>0</v>
      </c>
      <c r="AH104" s="63">
        <f>IF(OR(AH89&lt;$D89,AH89&gt;$D90),0,MAX(SUM($F100:AH100)-SUM($F102:AH102),0))</f>
        <v>0</v>
      </c>
      <c r="AI104" s="63">
        <f>IF(OR(AI89&lt;$D89,AI89&gt;$D90),0,MAX(SUM($F100:AI100)-SUM($F102:AI102),0))</f>
        <v>0</v>
      </c>
      <c r="AJ104" s="63">
        <f>IF(OR(AJ89&lt;$D89,AJ89&gt;$D90),0,MAX(SUM($F100:AJ100)-SUM($F102:AJ102),0))</f>
        <v>0</v>
      </c>
      <c r="AK104" s="63">
        <f>IF(OR(AK89&lt;$D89,AK89&gt;$D90),0,MAX(SUM($F100:AK100)-SUM($F102:AK102),0))</f>
        <v>0</v>
      </c>
      <c r="AL104" s="63">
        <f>IF(OR(AL89&lt;$D89,AL89&gt;$D90),0,MAX(SUM($F100:AL100)-SUM($F102:AL102),0))</f>
        <v>0</v>
      </c>
      <c r="AM104" s="63">
        <f>IF(OR(AM89&lt;$D89,AM89&gt;$D90),0,MAX(SUM($F100:AM100)-SUM($F102:AM102),0))</f>
        <v>0</v>
      </c>
      <c r="AN104" s="63">
        <f>IF(OR(AN89&lt;$D89,AN89&gt;$D90),0,MAX(SUM($F100:AN100)-SUM($F102:AN102),0))</f>
        <v>0</v>
      </c>
      <c r="AO104" s="63">
        <f>IF(OR(AO89&lt;$D89,AO89&gt;$D90),0,MAX(SUM($F100:AO100)-SUM($F102:AO102),0))</f>
        <v>0</v>
      </c>
      <c r="AP104" s="63">
        <f>IF(OR(AP89&lt;$D89,AP89&gt;$D90),0,MAX(SUM($F100:AP100)-SUM($F102:AP102),0))</f>
        <v>0</v>
      </c>
      <c r="AQ104" s="63">
        <f>IF(OR(AQ89&lt;$D89,AQ89&gt;$D90),0,MAX(SUM($F100:AQ100)-SUM($F102:AQ102),0))</f>
        <v>0</v>
      </c>
      <c r="AR104" s="63">
        <f>IF(OR(AR89&lt;$D89,AR89&gt;$D90),0,MAX(SUM($F100:AR100)-SUM($F102:AR102),0))</f>
        <v>0</v>
      </c>
      <c r="AS104" s="63">
        <f>IF(OR(AS89&lt;$D89,AS89&gt;$D90),0,MAX(SUM($F100:AS100)-SUM($F102:AS102),0))</f>
        <v>0</v>
      </c>
      <c r="AT104" s="63">
        <f>IF(OR(AT89&lt;$D89,AT89&gt;$D90),0,MAX(SUM($F100:AT100)-SUM($F102:AT102),0))</f>
        <v>0</v>
      </c>
      <c r="AU104" s="63">
        <f>IF(OR(AU89&lt;$D89,AU89&gt;$D90),0,MAX(SUM($F100:AU100)-SUM($F102:AU102),0))</f>
        <v>0</v>
      </c>
      <c r="AV104" s="63">
        <f>IF(OR(AV89&lt;$D89,AV89&gt;$D90),0,MAX(SUM($F100:AV100)-SUM($F102:AV102),0))</f>
        <v>0</v>
      </c>
      <c r="AW104" s="63">
        <f>IF(OR(AW89&lt;$D89,AW89&gt;$D90),0,MAX(SUM($F100:AW100)-SUM($F102:AW102),0))</f>
        <v>0</v>
      </c>
      <c r="AX104" s="63">
        <f>IF(OR(AX89&lt;$D89,AX89&gt;$D90),0,MAX(SUM($F100:AX100)-SUM($F102:AX102),0))</f>
        <v>0</v>
      </c>
      <c r="AY104" s="63">
        <f>IF(OR(AY89&lt;$D89,AY89&gt;$D90),0,MAX(SUM($F100:AY100)-SUM($F102:AY102),0))</f>
        <v>0</v>
      </c>
      <c r="AZ104" s="63">
        <f>IF(OR(AZ89&lt;$D89,AZ89&gt;$D90),0,MAX(SUM($F100:AZ100)-SUM($F102:AZ102),0))</f>
        <v>0</v>
      </c>
      <c r="BA104" s="63">
        <f>IF(OR(BA89&lt;$D89,BA89&gt;$D90),0,MAX(SUM($F100:BA100)-SUM($F102:BA102),0))</f>
        <v>0</v>
      </c>
      <c r="BB104" s="63">
        <f>IF(OR(BB89&lt;$D89,BB89&gt;$D90),0,MAX(SUM($F100:BB100)-SUM($F102:BB102),0))</f>
        <v>0</v>
      </c>
      <c r="BC104" s="63">
        <f>IF(OR(BC89&lt;$D89,BC89&gt;$D90),0,MAX(SUM($F100:BC100)-SUM($F102:BC102),0))</f>
        <v>0</v>
      </c>
      <c r="BD104" s="63">
        <f>IF(OR(BD89&lt;$D89,BD89&gt;$D90),0,MAX(SUM($F100:BD100)-SUM($F102:BD102),0))</f>
        <v>0</v>
      </c>
      <c r="BE104" s="63">
        <f>IF(OR(BE89&lt;$D89,BE89&gt;$D90),0,MAX(SUM($F100:BE100)-SUM($F102:BE102),0))</f>
        <v>0</v>
      </c>
      <c r="BF104" s="63">
        <f>IF(OR(BF89&lt;$D89,BF89&gt;$D90),0,MAX(SUM($F100:BF100)-SUM($F102:BF102),0))</f>
        <v>0</v>
      </c>
      <c r="BG104" s="63">
        <f>IF(OR(BG89&lt;$D89,BG89&gt;$D90),0,MAX(SUM($F100:BG100)-SUM($F102:BG102),0))</f>
        <v>0</v>
      </c>
      <c r="BH104" s="63">
        <f>IF(OR(BH89&lt;$D89,BH89&gt;$D90),0,MAX(SUM($F100:BH100)-SUM($F102:BH102),0))</f>
        <v>0</v>
      </c>
      <c r="BI104" s="63">
        <f>IF(OR(BI89&lt;$D89,BI89&gt;$D90),0,MAX(SUM($F100:BI100)-SUM($F102:BI102),0))</f>
        <v>0</v>
      </c>
      <c r="BJ104" s="63">
        <f>IF(OR(BJ89&lt;$D89,BJ89&gt;$D90),0,MAX(SUM($F100:BJ100)-SUM($F102:BJ102),0))</f>
        <v>0</v>
      </c>
      <c r="BK104" s="63">
        <f>IF(OR(BK89&lt;$D89,BK89&gt;$D90),0,MAX(SUM($F100:BK100)-SUM($F102:BK102),0))</f>
        <v>0</v>
      </c>
      <c r="BL104" s="63">
        <f>IF(OR(BL89&lt;$D89,BL89&gt;$D90),0,MAX(SUM($F100:BL100)-SUM($F102:BL102),0))</f>
        <v>0</v>
      </c>
      <c r="BM104" s="63">
        <f>IF(OR(BM89&lt;$D89,BM89&gt;$D90),0,MAX(SUM($F100:BM100)-SUM($F102:BM102),0))</f>
        <v>0</v>
      </c>
      <c r="BN104" s="63">
        <f>IF(OR(BN89&lt;$D89,BN89&gt;$D90),0,MAX(SUM($F100:BN100)-SUM($F102:BN102),0))</f>
        <v>0</v>
      </c>
      <c r="BO104" s="63">
        <f>IF(OR(BO89&lt;$D89,BO89&gt;$D90),0,MAX(SUM($F100:BO100)-SUM($F102:BO102),0))</f>
        <v>0</v>
      </c>
      <c r="BP104" s="63">
        <f>IF(OR(BP89&lt;$D89,BP89&gt;$D90),0,MAX(SUM($F100:BP100)-SUM($F102:BP102),0))</f>
        <v>0</v>
      </c>
      <c r="BQ104" s="63">
        <f>IF(OR(BQ89&lt;$D89,BQ89&gt;$D90),0,MAX(SUM($F100:BQ100)-SUM($F102:BQ102),0))</f>
        <v>0</v>
      </c>
      <c r="BR104" s="63">
        <f>IF(OR(BR89&lt;$D89,BR89&gt;$D90),0,MAX(SUM($F100:BR100)-SUM($F102:BR102),0))</f>
        <v>0</v>
      </c>
      <c r="BS104" s="63">
        <f>IF(OR(BS89&lt;$D89,BS89&gt;$D90),0,MAX(SUM($F100:BS100)-SUM($F102:BS102),0))</f>
        <v>0</v>
      </c>
      <c r="BT104" s="63">
        <f>IF(OR(BT89&lt;$D89,BT89&gt;$D90),0,MAX(SUM($F100:BT100)-SUM($F102:BT102),0))</f>
        <v>0</v>
      </c>
      <c r="BU104" s="63">
        <f>IF(OR(BU89&lt;$D89,BU89&gt;$D90),0,MAX(SUM($F100:BU100)-SUM($F102:BU102),0))</f>
        <v>0</v>
      </c>
      <c r="BV104" s="63">
        <f>IF(OR(BV89&lt;$D89,BV89&gt;$D90),0,MAX(SUM($F100:BV100)-SUM($F102:BV102),0))</f>
        <v>0</v>
      </c>
      <c r="BW104" s="63">
        <f>IF(OR(BW89&lt;$D89,BW89&gt;$D90),0,MAX(SUM($F100:BW100)-SUM($F102:BW102),0))</f>
        <v>0</v>
      </c>
      <c r="BX104" s="63">
        <f>IF(OR(BX89&lt;$D89,BX89&gt;$D90),0,MAX(SUM($F100:BX100)-SUM($F102:BX102),0))</f>
        <v>0</v>
      </c>
      <c r="BY104" s="63">
        <f>IF(OR(BY89&lt;$D89,BY89&gt;$D90),0,MAX(SUM($F100:BY100)-SUM($F102:BY102),0))</f>
        <v>0</v>
      </c>
      <c r="BZ104" s="63">
        <f>IF(OR(BZ89&lt;$D89,BZ89&gt;$D90),0,MAX(SUM($F100:BZ100)-SUM($F102:BZ102),0))</f>
        <v>0</v>
      </c>
      <c r="CA104" s="63">
        <f>IF(OR(CA89&lt;$D89,CA89&gt;$D90),0,MAX(SUM($F100:CA100)-SUM($F102:CA102),0))</f>
        <v>0</v>
      </c>
      <c r="CB104" s="63">
        <f>IF(OR(CB89&lt;$D89,CB89&gt;$D90),0,MAX(SUM($F100:CB100)-SUM($F102:CB102),0))</f>
        <v>0</v>
      </c>
      <c r="CC104" s="63">
        <f>IF(OR(CC89&lt;$D89,CC89&gt;$D90),0,MAX(SUM($F100:CC100)-SUM($F102:CC102),0))</f>
        <v>0</v>
      </c>
      <c r="CD104" s="63">
        <f>IF(OR(CD89&lt;$D89,CD89&gt;$D90),0,MAX(SUM($F100:CD100)-SUM($F102:CD102),0))</f>
        <v>0</v>
      </c>
      <c r="CE104" s="63">
        <f>IF(OR(CE89&lt;$D89,CE89&gt;$D90),0,MAX(SUM($F100:CE100)-SUM($F102:CE102),0))</f>
        <v>0</v>
      </c>
      <c r="CF104" s="63">
        <f>IF(OR(CF89&lt;$D89,CF89&gt;$D90),0,MAX(SUM($F100:CF100)-SUM($F102:CF102),0))</f>
        <v>0</v>
      </c>
      <c r="CG104" s="63">
        <f>IF(OR(CG89&lt;$D89,CG89&gt;$D90),0,MAX(SUM($F100:CG100)-SUM($F102:CG102),0))</f>
        <v>0</v>
      </c>
      <c r="CH104" s="63">
        <f>IF(OR(CH89&lt;$D89,CH89&gt;$D90),0,MAX(SUM($F100:CH100)-SUM($F102:CH102),0))</f>
        <v>0</v>
      </c>
      <c r="CI104" s="63">
        <f>IF(OR(CI89&lt;$D89,CI89&gt;$D90),0,MAX(SUM($F100:CI100)-SUM($F102:CI102),0))</f>
        <v>0</v>
      </c>
      <c r="CJ104" s="63">
        <f>IF(OR(CJ89&lt;$D89,CJ89&gt;$D90),0,MAX(SUM($F100:CJ100)-SUM($F102:CJ102),0))</f>
        <v>0</v>
      </c>
      <c r="CK104" s="63">
        <f>IF(OR(CK89&lt;$D89,CK89&gt;$D90),0,MAX(SUM($F100:CK100)-SUM($F102:CK102),0))</f>
        <v>0</v>
      </c>
      <c r="CL104" s="63">
        <f>IF(OR(CL89&lt;$D89,CL89&gt;$D90),0,MAX(SUM($F100:CL100)-SUM($F102:CL102),0))</f>
        <v>0</v>
      </c>
      <c r="CM104" s="63">
        <f>IF(OR(CM89&lt;$D89,CM89&gt;$D90),0,MAX(SUM($F100:CM100)-SUM($F102:CM102),0))</f>
        <v>0</v>
      </c>
      <c r="CN104" s="63">
        <f>IF(OR(CN89&lt;$D89,CN89&gt;$D90),0,MAX(SUM($F100:CN100)-SUM($F102:CN102),0))</f>
        <v>0</v>
      </c>
      <c r="CO104" s="63">
        <f>IF(OR(CO89&lt;$D89,CO89&gt;$D90),0,MAX(SUM($F100:CO100)-SUM($F102:CO102),0))</f>
        <v>0</v>
      </c>
      <c r="CP104" s="63">
        <f>IF(OR(CP89&lt;$D89,CP89&gt;$D90),0,MAX(SUM($F100:CP100)-SUM($F102:CP102),0))</f>
        <v>0</v>
      </c>
      <c r="CQ104" s="63">
        <f>IF(OR(CQ89&lt;$D89,CQ89&gt;$D90),0,MAX(SUM($F100:CQ100)-SUM($F102:CQ102),0))</f>
        <v>0</v>
      </c>
      <c r="CR104" s="63">
        <f>IF(OR(CR89&lt;$D89,CR89&gt;$D90),0,MAX(SUM($F100:CR100)-SUM($F102:CR102),0))</f>
        <v>0</v>
      </c>
      <c r="CS104" s="63">
        <f>IF(OR(CS89&lt;$D89,CS89&gt;$D90),0,MAX(SUM($F100:CS100)-SUM($F102:CS102),0))</f>
        <v>0</v>
      </c>
      <c r="CT104" s="63">
        <f>IF(OR(CT89&lt;$D89,CT89&gt;$D90),0,MAX(SUM($F100:CT100)-SUM($F102:CT102),0))</f>
        <v>0</v>
      </c>
      <c r="CU104" s="63">
        <f>IF(OR(CU89&lt;$D89,CU89&gt;$D90),0,MAX(SUM($F100:CU100)-SUM($F102:CU102),0))</f>
        <v>0</v>
      </c>
      <c r="CV104" s="63">
        <f>IF(OR(CV89&lt;$D89,CV89&gt;$D90),0,MAX(SUM($F100:CV100)-SUM($F102:CV102),0))</f>
        <v>0</v>
      </c>
      <c r="CW104" s="63">
        <f>IF(OR(CW89&lt;$D89,CW89&gt;$D90),0,MAX(SUM($F100:CW100)-SUM($F102:CW102),0))</f>
        <v>0</v>
      </c>
      <c r="CX104" s="63">
        <f>IF(OR(CX89&lt;$D89,CX89&gt;$D90),0,MAX(SUM($F100:CX100)-SUM($F102:CX102),0))</f>
        <v>0</v>
      </c>
      <c r="CY104" s="63">
        <f>IF(OR(CY89&lt;$D89,CY89&gt;$D90),0,MAX(SUM($F100:CY100)-SUM($F102:CY102),0))</f>
        <v>0</v>
      </c>
      <c r="CZ104" s="63">
        <f>IF(OR(CZ89&lt;$D89,CZ89&gt;$D90),0,MAX(SUM($F100:CZ100)-SUM($F102:CZ102),0))</f>
        <v>0</v>
      </c>
      <c r="DA104" s="63">
        <f>IF(OR(DA89&lt;$D89,DA89&gt;$D90),0,MAX(SUM($F100:DA100)-SUM($F102:DA102),0))</f>
        <v>0</v>
      </c>
      <c r="DB104" s="63">
        <f>IF(OR(DB89&lt;$D89,DB89&gt;$D90),0,MAX(SUM($F100:DB100)-SUM($F102:DB102),0))</f>
        <v>0</v>
      </c>
      <c r="DC104" s="63">
        <f>IF(OR(DC89&lt;$D89,DC89&gt;$D90),0,MAX(SUM($F100:DC100)-SUM($F102:DC102),0))</f>
        <v>0</v>
      </c>
      <c r="DD104" s="63">
        <f>IF(OR(DD89&lt;$D89,DD89&gt;$D90),0,MAX(SUM($F100:DD100)-SUM($F102:DD102),0))</f>
        <v>0</v>
      </c>
      <c r="DE104" s="63">
        <f>IF(OR(DE89&lt;$D89,DE89&gt;$D90),0,MAX(SUM($F100:DE100)-SUM($F102:DE102),0))</f>
        <v>0</v>
      </c>
      <c r="DF104" s="63">
        <f>IF(OR(DF89&lt;$D89,DF89&gt;$D90),0,MAX(SUM($F100:DF100)-SUM($F102:DF102),0))</f>
        <v>0</v>
      </c>
      <c r="DG104" s="63">
        <f>IF(OR(DG89&lt;$D89,DG89&gt;$D90),0,MAX(SUM($F100:DG100)-SUM($F102:DG102),0))</f>
        <v>0</v>
      </c>
      <c r="DH104" s="63">
        <f>IF(OR(DH89&lt;$D89,DH89&gt;$D90),0,MAX(SUM($F100:DH100)-SUM($F102:DH102),0))</f>
        <v>0</v>
      </c>
      <c r="DI104" s="63">
        <f>IF(OR(DI89&lt;$D89,DI89&gt;$D90),0,MAX(SUM($F100:DI100)-SUM($F102:DI102),0))</f>
        <v>0</v>
      </c>
      <c r="DJ104" s="63">
        <f>IF(OR(DJ89&lt;$D89,DJ89&gt;$D90),0,MAX(SUM($F100:DJ100)-SUM($F102:DJ102),0))</f>
        <v>0</v>
      </c>
      <c r="DK104" s="63">
        <f>IF(OR(DK89&lt;$D89,DK89&gt;$D90),0,MAX(SUM($F100:DK100)-SUM($F102:DK102),0))</f>
        <v>0</v>
      </c>
      <c r="DL104" s="63">
        <f>IF(OR(DL89&lt;$D89,DL89&gt;$D90),0,MAX(SUM($F100:DL100)-SUM($F102:DL102),0))</f>
        <v>0</v>
      </c>
      <c r="DM104" s="63">
        <f>IF(OR(DM89&lt;$D89,DM89&gt;$D90),0,MAX(SUM($F100:DM100)-SUM($F102:DM102),0))</f>
        <v>0</v>
      </c>
      <c r="DN104" s="63">
        <f>IF(OR(DN89&lt;$D89,DN89&gt;$D90),0,MAX(SUM($F100:DN100)-SUM($F102:DN102),0))</f>
        <v>0</v>
      </c>
      <c r="DO104" s="63">
        <f>IF(OR(DO89&lt;$D89,DO89&gt;$D90),0,MAX(SUM($F100:DO100)-SUM($F102:DO102),0))</f>
        <v>0</v>
      </c>
      <c r="DP104" s="63">
        <f>IF(OR(DP89&lt;$D89,DP89&gt;$D90),0,MAX(SUM($F100:DP100)-SUM($F102:DP102),0))</f>
        <v>0</v>
      </c>
      <c r="DQ104" s="63">
        <f>IF(OR(DQ89&lt;$D89,DQ89&gt;$D90),0,MAX(SUM($F100:DQ100)-SUM($F102:DQ102),0))</f>
        <v>0</v>
      </c>
      <c r="DR104" s="63">
        <f>IF(OR(DR89&lt;$D89,DR89&gt;$D90),0,MAX(SUM($F100:DR100)-SUM($F102:DR102),0))</f>
        <v>0</v>
      </c>
      <c r="DS104" s="63">
        <f>IF(OR(DS89&lt;$D89,DS89&gt;$D90),0,MAX(SUM($F100:DS100)-SUM($F102:DS102),0))</f>
        <v>0</v>
      </c>
      <c r="DT104" s="63">
        <f>IF(OR(DT89&lt;$D89,DT89&gt;$D90),0,MAX(SUM($F100:DT100)-SUM($F102:DT102),0))</f>
        <v>0</v>
      </c>
      <c r="DU104" s="63">
        <f>IF(OR(DU89&lt;$D89,DU89&gt;$D90),0,MAX(SUM($F100:DU100)-SUM($F102:DU102),0))</f>
        <v>0</v>
      </c>
      <c r="DV104" s="63">
        <f>IF(OR(DV89&lt;$D89,DV89&gt;$D90),0,MAX(SUM($F100:DV100)-SUM($F102:DV102),0))</f>
        <v>0</v>
      </c>
      <c r="DW104" s="63">
        <f>IF(OR(DW89&lt;$D89,DW89&gt;$D90),0,MAX(SUM($F100:DW100)-SUM($F102:DW102),0))</f>
        <v>0</v>
      </c>
      <c r="DX104" s="63">
        <f>IF(OR(DX89&lt;$D89,DX89&gt;$D90),0,MAX(SUM($F100:DX100)-SUM($F102:DX102),0))</f>
        <v>0</v>
      </c>
      <c r="DY104" s="63">
        <f>IF(OR(DY89&lt;$D89,DY89&gt;$D90),0,MAX(SUM($F100:DY100)-SUM($F102:DY102),0))</f>
        <v>0</v>
      </c>
      <c r="DZ104" s="63">
        <f>IF(OR(DZ89&lt;$D89,DZ89&gt;$D90),0,MAX(SUM($F100:DZ100)-SUM($F102:DZ102),0))</f>
        <v>0</v>
      </c>
      <c r="EA104" s="63">
        <f>IF(OR(EA89&lt;$D89,EA89&gt;$D90),0,MAX(SUM($F100:EA100)-SUM($F102:EA102),0))</f>
        <v>0</v>
      </c>
      <c r="EB104" s="63">
        <f>IF(OR(EB89&lt;$D89,EB89&gt;$D90),0,MAX(SUM($F100:EB100)-SUM($F102:EB102),0))</f>
        <v>0</v>
      </c>
      <c r="EC104" s="63">
        <f>IF(OR(EC89&lt;$D89,EC89&gt;$D90),0,MAX(SUM($F100:EC100)-SUM($F102:EC102),0))</f>
        <v>0</v>
      </c>
      <c r="ED104" s="63">
        <f>IF(OR(ED89&lt;$D89,ED89&gt;$D90),0,MAX(SUM($F100:ED100)-SUM($F102:ED102),0))</f>
        <v>0</v>
      </c>
      <c r="EE104" s="63">
        <f>IF(OR(EE89&lt;$D89,EE89&gt;$D90),0,MAX(SUM($F100:EE100)-SUM($F102:EE102),0))</f>
        <v>0</v>
      </c>
      <c r="EF104" s="63">
        <f>IF(OR(EF89&lt;$D89,EF89&gt;$D90),0,MAX(SUM($F100:EF100)-SUM($F102:EF102),0))</f>
        <v>0</v>
      </c>
      <c r="EG104" s="63">
        <f>IF(OR(EG89&lt;$D89,EG89&gt;$D90),0,MAX(SUM($F100:EG100)-SUM($F102:EG102),0))</f>
        <v>0</v>
      </c>
      <c r="EH104" s="63">
        <f>IF(OR(EH89&lt;$D89,EH89&gt;$D90),0,MAX(SUM($F100:EH100)-SUM($F102:EH102),0))</f>
        <v>0</v>
      </c>
      <c r="EI104" s="63">
        <f>IF(OR(EI89&lt;$D89,EI89&gt;$D90),0,MAX(SUM($F100:EI100)-SUM($F102:EI102),0))</f>
        <v>0</v>
      </c>
      <c r="EJ104" s="63">
        <f>IF(OR(EJ89&lt;$D89,EJ89&gt;$D90),0,MAX(SUM($F100:EJ100)-SUM($F102:EJ102),0))</f>
        <v>0</v>
      </c>
      <c r="EK104" s="63">
        <f>IF(OR(EK89&lt;$D89,EK89&gt;$D90),0,MAX(SUM($F100:EK100)-SUM($F102:EK102),0))</f>
        <v>0</v>
      </c>
      <c r="EL104" s="63">
        <f>IF(OR(EL89&lt;$D89,EL89&gt;$D90),0,MAX(SUM($F100:EL100)-SUM($F102:EL102),0))</f>
        <v>0</v>
      </c>
    </row>
    <row r="105" spans="1:142" s="20" customFormat="1" x14ac:dyDescent="0.15">
      <c r="C105" s="69" t="s">
        <v>139</v>
      </c>
      <c r="D105" s="66"/>
      <c r="E105" s="66"/>
      <c r="F105" s="63">
        <f>IF(OR(F89&lt;$D89,F89&gt;$D90),0,SUM($E101:F101)-SUM($E103:F103))</f>
        <v>0</v>
      </c>
      <c r="G105" s="63">
        <f>IF(OR(G89&lt;$D89,G89&gt;$D90),0,SUM($E101:G101)-SUM($E103:G103))</f>
        <v>0</v>
      </c>
      <c r="H105" s="63">
        <f>IF(OR(H89&lt;$D89,H89&gt;$D90),0,SUM($E101:H101)-SUM($E103:H103))</f>
        <v>0</v>
      </c>
      <c r="I105" s="63">
        <f>IF(OR(I89&lt;$D89,I89&gt;$D90),0,SUM($E101:I101)-SUM($E103:I103))</f>
        <v>0</v>
      </c>
      <c r="J105" s="63">
        <f>IF(OR(J89&lt;$D89,J89&gt;$D90),0,SUM($E101:J101)-SUM($E103:J103))</f>
        <v>0</v>
      </c>
      <c r="K105" s="63">
        <f>IF(OR(K89&lt;$D89,K89&gt;$D90),0,SUM($E101:K101)-SUM($E103:K103))</f>
        <v>0</v>
      </c>
      <c r="L105" s="63">
        <f>IF(OR(L89&lt;$D89,L89&gt;$D90),0,SUM($E101:L101)-SUM($E103:L103))</f>
        <v>0</v>
      </c>
      <c r="M105" s="63">
        <f>IF(OR(M89&lt;$D89,M89&gt;$D90),0,SUM($E101:M101)-SUM($E103:M103))</f>
        <v>0</v>
      </c>
      <c r="N105" s="63">
        <f>IF(OR(N89&lt;$D89,N89&gt;$D90),0,SUM($E101:N101)-SUM($E103:N103))</f>
        <v>0</v>
      </c>
      <c r="O105" s="63">
        <f>IF(OR(O89&lt;$D89,O89&gt;$D90),0,SUM($E101:O101)-SUM($E103:O103))</f>
        <v>0</v>
      </c>
      <c r="P105" s="63">
        <f>IF(OR(P89&lt;$D89,P89&gt;$D90),0,SUM($E101:P101)-SUM($E103:P103))</f>
        <v>0</v>
      </c>
      <c r="Q105" s="63">
        <f>IF(OR(Q89&lt;$D89,Q89&gt;$D90),0,SUM($E101:Q101)-SUM($E103:Q103))</f>
        <v>0</v>
      </c>
      <c r="R105" s="63">
        <f>IF(OR(R89&lt;$D89,R89&gt;$D90),0,SUM($E101:R101)-SUM($E103:R103))</f>
        <v>0</v>
      </c>
      <c r="S105" s="63">
        <f>IF(OR(S89&lt;$D89,S89&gt;$D90),0,SUM($E101:S101)-SUM($E103:S103))</f>
        <v>0</v>
      </c>
      <c r="T105" s="63">
        <f>IF(OR(T89&lt;$D89,T89&gt;$D90),0,SUM($E101:T101)-SUM($E103:T103))</f>
        <v>0</v>
      </c>
      <c r="U105" s="63">
        <f>IF(OR(U89&lt;$D89,U89&gt;$D90),0,SUM($E101:U101)-SUM($E103:U103))</f>
        <v>0</v>
      </c>
      <c r="V105" s="63">
        <f>IF(OR(V89&lt;$D89,V89&gt;$D90),0,SUM($E101:V101)-SUM($E103:V103))</f>
        <v>0</v>
      </c>
      <c r="W105" s="63">
        <f>IF(OR(W89&lt;$D89,W89&gt;$D90),0,SUM($E101:W101)-SUM($E103:W103))</f>
        <v>0</v>
      </c>
      <c r="X105" s="63">
        <f>IF(OR(X89&lt;$D89,X89&gt;$D90),0,SUM($E101:X101)-SUM($E103:X103))</f>
        <v>0</v>
      </c>
      <c r="Y105" s="63">
        <f>IF(OR(Y89&lt;$D89,Y89&gt;$D90),0,SUM($E101:Y101)-SUM($E103:Y103))</f>
        <v>0</v>
      </c>
      <c r="Z105" s="63">
        <f>IF(OR(Z89&lt;$D89,Z89&gt;$D90),0,SUM($E101:Z101)-SUM($E103:Z103))</f>
        <v>0</v>
      </c>
      <c r="AA105" s="63">
        <f>IF(OR(AA89&lt;$D89,AA89&gt;$D90),0,SUM($E101:AA101)-SUM($E103:AA103))</f>
        <v>0</v>
      </c>
      <c r="AB105" s="63">
        <f>IF(OR(AB89&lt;$D89,AB89&gt;$D90),0,SUM($E101:AB101)-SUM($E103:AB103))</f>
        <v>0</v>
      </c>
      <c r="AC105" s="63">
        <f>IF(OR(AC89&lt;$D89,AC89&gt;$D90),0,SUM($E101:AC101)-SUM($E103:AC103))</f>
        <v>0</v>
      </c>
      <c r="AD105" s="63">
        <f>IF(OR(AD89&lt;$D89,AD89&gt;$D90),0,SUM($E101:AD101)-SUM($E103:AD103))</f>
        <v>0</v>
      </c>
      <c r="AE105" s="63">
        <f>IF(OR(AE89&lt;$D89,AE89&gt;$D90),0,SUM($E101:AE101)-SUM($E103:AE103))</f>
        <v>0</v>
      </c>
      <c r="AF105" s="63">
        <f>IF(OR(AF89&lt;$D89,AF89&gt;$D90),0,SUM($E101:AF101)-SUM($E103:AF103))</f>
        <v>0</v>
      </c>
      <c r="AG105" s="63">
        <f>IF(OR(AG89&lt;$D89,AG89&gt;$D90),0,SUM($E101:AG101)-SUM($E103:AG103))</f>
        <v>0</v>
      </c>
      <c r="AH105" s="63">
        <f>IF(OR(AH89&lt;$D89,AH89&gt;$D90),0,SUM($E101:AH101)-SUM($E103:AH103))</f>
        <v>0</v>
      </c>
      <c r="AI105" s="63">
        <f>IF(OR(AI89&lt;$D89,AI89&gt;$D90),0,SUM($E101:AI101)-SUM($E103:AI103))</f>
        <v>0</v>
      </c>
      <c r="AJ105" s="63">
        <f>IF(OR(AJ89&lt;$D89,AJ89&gt;$D90),0,SUM($E101:AJ101)-SUM($E103:AJ103))</f>
        <v>0</v>
      </c>
      <c r="AK105" s="63">
        <f>IF(OR(AK89&lt;$D89,AK89&gt;$D90),0,SUM($E101:AK101)-SUM($E103:AK103))</f>
        <v>0</v>
      </c>
      <c r="AL105" s="63">
        <f>IF(OR(AL89&lt;$D89,AL89&gt;$D90),0,SUM($E101:AL101)-SUM($E103:AL103))</f>
        <v>0</v>
      </c>
      <c r="AM105" s="63">
        <f>IF(OR(AM89&lt;$D89,AM89&gt;$D90),0,SUM($E101:AM101)-SUM($E103:AM103))</f>
        <v>0</v>
      </c>
      <c r="AN105" s="63">
        <f>IF(OR(AN89&lt;$D89,AN89&gt;$D90),0,SUM($E101:AN101)-SUM($E103:AN103))</f>
        <v>0</v>
      </c>
      <c r="AO105" s="63">
        <f>IF(OR(AO89&lt;$D89,AO89&gt;$D90),0,SUM($E101:AO101)-SUM($E103:AO103))</f>
        <v>0</v>
      </c>
      <c r="AP105" s="63">
        <f>IF(OR(AP89&lt;$D89,AP89&gt;$D90),0,SUM($E101:AP101)-SUM($E103:AP103))</f>
        <v>0</v>
      </c>
      <c r="AQ105" s="63">
        <f>IF(OR(AQ89&lt;$D89,AQ89&gt;$D90),0,SUM($E101:AQ101)-SUM($E103:AQ103))</f>
        <v>0</v>
      </c>
      <c r="AR105" s="63">
        <f>IF(OR(AR89&lt;$D89,AR89&gt;$D90),0,SUM($E101:AR101)-SUM($E103:AR103))</f>
        <v>0</v>
      </c>
      <c r="AS105" s="63">
        <f>IF(OR(AS89&lt;$D89,AS89&gt;$D90),0,SUM($E101:AS101)-SUM($E103:AS103))</f>
        <v>0</v>
      </c>
      <c r="AT105" s="63">
        <f>IF(OR(AT89&lt;$D89,AT89&gt;$D90),0,SUM($E101:AT101)-SUM($E103:AT103))</f>
        <v>0</v>
      </c>
      <c r="AU105" s="63">
        <f>IF(OR(AU89&lt;$D89,AU89&gt;$D90),0,SUM($E101:AU101)-SUM($E103:AU103))</f>
        <v>0</v>
      </c>
      <c r="AV105" s="63">
        <f>IF(OR(AV89&lt;$D89,AV89&gt;$D90),0,SUM($E101:AV101)-SUM($E103:AV103))</f>
        <v>0</v>
      </c>
      <c r="AW105" s="63">
        <f>IF(OR(AW89&lt;$D89,AW89&gt;$D90),0,SUM($E101:AW101)-SUM($E103:AW103))</f>
        <v>0</v>
      </c>
      <c r="AX105" s="63">
        <f>IF(OR(AX89&lt;$D89,AX89&gt;$D90),0,SUM($E101:AX101)-SUM($E103:AX103))</f>
        <v>0</v>
      </c>
      <c r="AY105" s="63">
        <f>IF(OR(AY89&lt;$D89,AY89&gt;$D90),0,SUM($E101:AY101)-SUM($E103:AY103))</f>
        <v>0</v>
      </c>
      <c r="AZ105" s="63">
        <f>IF(OR(AZ89&lt;$D89,AZ89&gt;$D90),0,SUM($E101:AZ101)-SUM($E103:AZ103))</f>
        <v>0</v>
      </c>
      <c r="BA105" s="63">
        <f>IF(OR(BA89&lt;$D89,BA89&gt;$D90),0,SUM($E101:BA101)-SUM($E103:BA103))</f>
        <v>0</v>
      </c>
      <c r="BB105" s="63">
        <f>IF(OR(BB89&lt;$D89,BB89&gt;$D90),0,SUM($E101:BB101)-SUM($E103:BB103))</f>
        <v>0</v>
      </c>
      <c r="BC105" s="63">
        <f>IF(OR(BC89&lt;$D89,BC89&gt;$D90),0,SUM($E101:BC101)-SUM($E103:BC103))</f>
        <v>0</v>
      </c>
      <c r="BD105" s="63">
        <f>IF(OR(BD89&lt;$D89,BD89&gt;$D90),0,SUM($E101:BD101)-SUM($E103:BD103))</f>
        <v>0</v>
      </c>
      <c r="BE105" s="63">
        <f>IF(OR(BE89&lt;$D89,BE89&gt;$D90),0,SUM($E101:BE101)-SUM($E103:BE103))</f>
        <v>0</v>
      </c>
      <c r="BF105" s="63">
        <f>IF(OR(BF89&lt;$D89,BF89&gt;$D90),0,SUM($E101:BF101)-SUM($E103:BF103))</f>
        <v>0</v>
      </c>
      <c r="BG105" s="63">
        <f>IF(OR(BG89&lt;$D89,BG89&gt;$D90),0,SUM($E101:BG101)-SUM($E103:BG103))</f>
        <v>0</v>
      </c>
      <c r="BH105" s="63">
        <f>IF(OR(BH89&lt;$D89,BH89&gt;$D90),0,SUM($E101:BH101)-SUM($E103:BH103))</f>
        <v>0</v>
      </c>
      <c r="BI105" s="63">
        <f>IF(OR(BI89&lt;$D89,BI89&gt;$D90),0,SUM($E101:BI101)-SUM($E103:BI103))</f>
        <v>0</v>
      </c>
      <c r="BJ105" s="63">
        <f>IF(OR(BJ89&lt;$D89,BJ89&gt;$D90),0,SUM($E101:BJ101)-SUM($E103:BJ103))</f>
        <v>0</v>
      </c>
      <c r="BK105" s="63">
        <f>IF(OR(BK89&lt;$D89,BK89&gt;$D90),0,SUM($E101:BK101)-SUM($E103:BK103))</f>
        <v>0</v>
      </c>
      <c r="BL105" s="63">
        <f>IF(OR(BL89&lt;$D89,BL89&gt;$D90),0,SUM($E101:BL101)-SUM($E103:BL103))</f>
        <v>0</v>
      </c>
      <c r="BM105" s="63">
        <f>IF(OR(BM89&lt;$D89,BM89&gt;$D90),0,SUM($E101:BM101)-SUM($E103:BM103))</f>
        <v>0</v>
      </c>
      <c r="BN105" s="63">
        <f>IF(OR(BN89&lt;$D89,BN89&gt;$D90),0,SUM($E101:BN101)-SUM($E103:BN103))</f>
        <v>0</v>
      </c>
      <c r="BO105" s="63">
        <f>IF(OR(BO89&lt;$D89,BO89&gt;$D90),0,SUM($E101:BO101)-SUM($E103:BO103))</f>
        <v>0</v>
      </c>
      <c r="BP105" s="63">
        <f>IF(OR(BP89&lt;$D89,BP89&gt;$D90),0,SUM($E101:BP101)-SUM($E103:BP103))</f>
        <v>0</v>
      </c>
      <c r="BQ105" s="63">
        <f>IF(OR(BQ89&lt;$D89,BQ89&gt;$D90),0,SUM($E101:BQ101)-SUM($E103:BQ103))</f>
        <v>0</v>
      </c>
      <c r="BR105" s="63">
        <f>IF(OR(BR89&lt;$D89,BR89&gt;$D90),0,SUM($E101:BR101)-SUM($E103:BR103))</f>
        <v>0</v>
      </c>
      <c r="BS105" s="63">
        <f>IF(OR(BS89&lt;$D89,BS89&gt;$D90),0,SUM($E101:BS101)-SUM($E103:BS103))</f>
        <v>0</v>
      </c>
      <c r="BT105" s="63">
        <f>IF(OR(BT89&lt;$D89,BT89&gt;$D90),0,SUM($E101:BT101)-SUM($E103:BT103))</f>
        <v>0</v>
      </c>
      <c r="BU105" s="63">
        <f>IF(OR(BU89&lt;$D89,BU89&gt;$D90),0,SUM($E101:BU101)-SUM($E103:BU103))</f>
        <v>0</v>
      </c>
      <c r="BV105" s="63">
        <f>IF(OR(BV89&lt;$D89,BV89&gt;$D90),0,SUM($E101:BV101)-SUM($E103:BV103))</f>
        <v>0</v>
      </c>
      <c r="BW105" s="63">
        <f>IF(OR(BW89&lt;$D89,BW89&gt;$D90),0,SUM($E101:BW101)-SUM($E103:BW103))</f>
        <v>0</v>
      </c>
      <c r="BX105" s="63">
        <f>IF(OR(BX89&lt;$D89,BX89&gt;$D90),0,SUM($E101:BX101)-SUM($E103:BX103))</f>
        <v>0</v>
      </c>
      <c r="BY105" s="63">
        <f>IF(OR(BY89&lt;$D89,BY89&gt;$D90),0,SUM($E101:BY101)-SUM($E103:BY103))</f>
        <v>0</v>
      </c>
      <c r="BZ105" s="63">
        <f>IF(OR(BZ89&lt;$D89,BZ89&gt;$D90),0,SUM($E101:BZ101)-SUM($E103:BZ103))</f>
        <v>0</v>
      </c>
      <c r="CA105" s="63">
        <f>IF(OR(CA89&lt;$D89,CA89&gt;$D90),0,SUM($E101:CA101)-SUM($E103:CA103))</f>
        <v>0</v>
      </c>
      <c r="CB105" s="63">
        <f>IF(OR(CB89&lt;$D89,CB89&gt;$D90),0,SUM($E101:CB101)-SUM($E103:CB103))</f>
        <v>0</v>
      </c>
      <c r="CC105" s="63">
        <f>IF(OR(CC89&lt;$D89,CC89&gt;$D90),0,SUM($E101:CC101)-SUM($E103:CC103))</f>
        <v>0</v>
      </c>
      <c r="CD105" s="63">
        <f>IF(OR(CD89&lt;$D89,CD89&gt;$D90),0,SUM($E101:CD101)-SUM($E103:CD103))</f>
        <v>0</v>
      </c>
      <c r="CE105" s="63">
        <f>IF(OR(CE89&lt;$D89,CE89&gt;$D90),0,SUM($E101:CE101)-SUM($E103:CE103))</f>
        <v>0</v>
      </c>
      <c r="CF105" s="63">
        <f>IF(OR(CF89&lt;$D89,CF89&gt;$D90),0,SUM($E101:CF101)-SUM($E103:CF103))</f>
        <v>0</v>
      </c>
      <c r="CG105" s="63">
        <f>IF(OR(CG89&lt;$D89,CG89&gt;$D90),0,SUM($E101:CG101)-SUM($E103:CG103))</f>
        <v>0</v>
      </c>
      <c r="CH105" s="63">
        <f>IF(OR(CH89&lt;$D89,CH89&gt;$D90),0,SUM($E101:CH101)-SUM($E103:CH103))</f>
        <v>0</v>
      </c>
      <c r="CI105" s="63">
        <f>IF(OR(CI89&lt;$D89,CI89&gt;$D90),0,SUM($E101:CI101)-SUM($E103:CI103))</f>
        <v>0</v>
      </c>
      <c r="CJ105" s="63">
        <f>IF(OR(CJ89&lt;$D89,CJ89&gt;$D90),0,SUM($E101:CJ101)-SUM($E103:CJ103))</f>
        <v>0</v>
      </c>
      <c r="CK105" s="63">
        <f>IF(OR(CK89&lt;$D89,CK89&gt;$D90),0,SUM($E101:CK101)-SUM($E103:CK103))</f>
        <v>0</v>
      </c>
      <c r="CL105" s="63">
        <f>IF(OR(CL89&lt;$D89,CL89&gt;$D90),0,SUM($E101:CL101)-SUM($E103:CL103))</f>
        <v>0</v>
      </c>
      <c r="CM105" s="63">
        <f>IF(OR(CM89&lt;$D89,CM89&gt;$D90),0,SUM($E101:CM101)-SUM($E103:CM103))</f>
        <v>0</v>
      </c>
      <c r="CN105" s="63">
        <f>IF(OR(CN89&lt;$D89,CN89&gt;$D90),0,SUM($E101:CN101)-SUM($E103:CN103))</f>
        <v>0</v>
      </c>
      <c r="CO105" s="63">
        <f>IF(OR(CO89&lt;$D89,CO89&gt;$D90),0,SUM($E101:CO101)-SUM($E103:CO103))</f>
        <v>0</v>
      </c>
      <c r="CP105" s="63">
        <f>IF(OR(CP89&lt;$D89,CP89&gt;$D90),0,SUM($E101:CP101)-SUM($E103:CP103))</f>
        <v>0</v>
      </c>
      <c r="CQ105" s="63">
        <f>IF(OR(CQ89&lt;$D89,CQ89&gt;$D90),0,SUM($E101:CQ101)-SUM($E103:CQ103))</f>
        <v>0</v>
      </c>
      <c r="CR105" s="63">
        <f>IF(OR(CR89&lt;$D89,CR89&gt;$D90),0,SUM($E101:CR101)-SUM($E103:CR103))</f>
        <v>0</v>
      </c>
      <c r="CS105" s="63">
        <f>IF(OR(CS89&lt;$D89,CS89&gt;$D90),0,SUM($E101:CS101)-SUM($E103:CS103))</f>
        <v>0</v>
      </c>
      <c r="CT105" s="63">
        <f>IF(OR(CT89&lt;$D89,CT89&gt;$D90),0,SUM($E101:CT101)-SUM($E103:CT103))</f>
        <v>0</v>
      </c>
      <c r="CU105" s="63">
        <f>IF(OR(CU89&lt;$D89,CU89&gt;$D90),0,SUM($E101:CU101)-SUM($E103:CU103))</f>
        <v>0</v>
      </c>
      <c r="CV105" s="63">
        <f>IF(OR(CV89&lt;$D89,CV89&gt;$D90),0,SUM($E101:CV101)-SUM($E103:CV103))</f>
        <v>0</v>
      </c>
      <c r="CW105" s="63">
        <f>IF(OR(CW89&lt;$D89,CW89&gt;$D90),0,SUM($E101:CW101)-SUM($E103:CW103))</f>
        <v>0</v>
      </c>
      <c r="CX105" s="63">
        <f>IF(OR(CX89&lt;$D89,CX89&gt;$D90),0,SUM($E101:CX101)-SUM($E103:CX103))</f>
        <v>0</v>
      </c>
      <c r="CY105" s="63">
        <f>IF(OR(CY89&lt;$D89,CY89&gt;$D90),0,SUM($E101:CY101)-SUM($E103:CY103))</f>
        <v>0</v>
      </c>
      <c r="CZ105" s="63">
        <f>IF(OR(CZ89&lt;$D89,CZ89&gt;$D90),0,SUM($E101:CZ101)-SUM($E103:CZ103))</f>
        <v>0</v>
      </c>
      <c r="DA105" s="63">
        <f>IF(OR(DA89&lt;$D89,DA89&gt;$D90),0,SUM($E101:DA101)-SUM($E103:DA103))</f>
        <v>0</v>
      </c>
      <c r="DB105" s="63">
        <f>IF(OR(DB89&lt;$D89,DB89&gt;$D90),0,SUM($E101:DB101)-SUM($E103:DB103))</f>
        <v>0</v>
      </c>
      <c r="DC105" s="63">
        <f>IF(OR(DC89&lt;$D89,DC89&gt;$D90),0,SUM($E101:DC101)-SUM($E103:DC103))</f>
        <v>0</v>
      </c>
      <c r="DD105" s="63">
        <f>IF(OR(DD89&lt;$D89,DD89&gt;$D90),0,SUM($E101:DD101)-SUM($E103:DD103))</f>
        <v>0</v>
      </c>
      <c r="DE105" s="63">
        <f>IF(OR(DE89&lt;$D89,DE89&gt;$D90),0,SUM($E101:DE101)-SUM($E103:DE103))</f>
        <v>0</v>
      </c>
      <c r="DF105" s="63">
        <f>IF(OR(DF89&lt;$D89,DF89&gt;$D90),0,SUM($E101:DF101)-SUM($E103:DF103))</f>
        <v>0</v>
      </c>
      <c r="DG105" s="63">
        <f>IF(OR(DG89&lt;$D89,DG89&gt;$D90),0,SUM($E101:DG101)-SUM($E103:DG103))</f>
        <v>0</v>
      </c>
      <c r="DH105" s="63">
        <f>IF(OR(DH89&lt;$D89,DH89&gt;$D90),0,SUM($E101:DH101)-SUM($E103:DH103))</f>
        <v>0</v>
      </c>
      <c r="DI105" s="63">
        <f>IF(OR(DI89&lt;$D89,DI89&gt;$D90),0,SUM($E101:DI101)-SUM($E103:DI103))</f>
        <v>0</v>
      </c>
      <c r="DJ105" s="63">
        <f>IF(OR(DJ89&lt;$D89,DJ89&gt;$D90),0,SUM($E101:DJ101)-SUM($E103:DJ103))</f>
        <v>0</v>
      </c>
      <c r="DK105" s="63">
        <f>IF(OR(DK89&lt;$D89,DK89&gt;$D90),0,SUM($E101:DK101)-SUM($E103:DK103))</f>
        <v>0</v>
      </c>
      <c r="DL105" s="63">
        <f>IF(OR(DL89&lt;$D89,DL89&gt;$D90),0,SUM($E101:DL101)-SUM($E103:DL103))</f>
        <v>0</v>
      </c>
      <c r="DM105" s="63">
        <f>IF(OR(DM89&lt;$D89,DM89&gt;$D90),0,SUM($E101:DM101)-SUM($E103:DM103))</f>
        <v>0</v>
      </c>
      <c r="DN105" s="63">
        <f>IF(OR(DN89&lt;$D89,DN89&gt;$D90),0,SUM($E101:DN101)-SUM($E103:DN103))</f>
        <v>0</v>
      </c>
      <c r="DO105" s="63">
        <f>IF(OR(DO89&lt;$D89,DO89&gt;$D90),0,SUM($E101:DO101)-SUM($E103:DO103))</f>
        <v>0</v>
      </c>
      <c r="DP105" s="63">
        <f>IF(OR(DP89&lt;$D89,DP89&gt;$D90),0,SUM($E101:DP101)-SUM($E103:DP103))</f>
        <v>0</v>
      </c>
      <c r="DQ105" s="63">
        <f>IF(OR(DQ89&lt;$D89,DQ89&gt;$D90),0,SUM($E101:DQ101)-SUM($E103:DQ103))</f>
        <v>0</v>
      </c>
      <c r="DR105" s="63">
        <f>IF(OR(DR89&lt;$D89,DR89&gt;$D90),0,SUM($E101:DR101)-SUM($E103:DR103))</f>
        <v>0</v>
      </c>
      <c r="DS105" s="63">
        <f>IF(OR(DS89&lt;$D89,DS89&gt;$D90),0,SUM($E101:DS101)-SUM($E103:DS103))</f>
        <v>0</v>
      </c>
      <c r="DT105" s="63">
        <f>IF(OR(DT89&lt;$D89,DT89&gt;$D90),0,SUM($E101:DT101)-SUM($E103:DT103))</f>
        <v>0</v>
      </c>
      <c r="DU105" s="63">
        <f>IF(OR(DU89&lt;$D89,DU89&gt;$D90),0,SUM($E101:DU101)-SUM($E103:DU103))</f>
        <v>0</v>
      </c>
      <c r="DV105" s="63">
        <f>IF(OR(DV89&lt;$D89,DV89&gt;$D90),0,SUM($E101:DV101)-SUM($E103:DV103))</f>
        <v>0</v>
      </c>
      <c r="DW105" s="63">
        <f>IF(OR(DW89&lt;$D89,DW89&gt;$D90),0,SUM($E101:DW101)-SUM($E103:DW103))</f>
        <v>0</v>
      </c>
      <c r="DX105" s="63">
        <f>IF(OR(DX89&lt;$D89,DX89&gt;$D90),0,SUM($E101:DX101)-SUM($E103:DX103))</f>
        <v>0</v>
      </c>
      <c r="DY105" s="63">
        <f>IF(OR(DY89&lt;$D89,DY89&gt;$D90),0,SUM($E101:DY101)-SUM($E103:DY103))</f>
        <v>0</v>
      </c>
      <c r="DZ105" s="63">
        <f>IF(OR(DZ89&lt;$D89,DZ89&gt;$D90),0,SUM($E101:DZ101)-SUM($E103:DZ103))</f>
        <v>0</v>
      </c>
      <c r="EA105" s="63">
        <f>IF(OR(EA89&lt;$D89,EA89&gt;$D90),0,SUM($E101:EA101)-SUM($E103:EA103))</f>
        <v>0</v>
      </c>
      <c r="EB105" s="63">
        <f>IF(OR(EB89&lt;$D89,EB89&gt;$D90),0,SUM($E101:EB101)-SUM($E103:EB103))</f>
        <v>0</v>
      </c>
      <c r="EC105" s="63">
        <f>IF(OR(EC89&lt;$D89,EC89&gt;$D90),0,SUM($E101:EC101)-SUM($E103:EC103))</f>
        <v>0</v>
      </c>
      <c r="ED105" s="63">
        <f>IF(OR(ED89&lt;$D89,ED89&gt;$D90),0,SUM($E101:ED101)-SUM($E103:ED103))</f>
        <v>0</v>
      </c>
      <c r="EE105" s="63">
        <f>IF(OR(EE89&lt;$D89,EE89&gt;$D90),0,SUM($E101:EE101)-SUM($E103:EE103))</f>
        <v>0</v>
      </c>
      <c r="EF105" s="63">
        <f>IF(OR(EF89&lt;$D89,EF89&gt;$D90),0,SUM($E101:EF101)-SUM($E103:EF103))</f>
        <v>0</v>
      </c>
      <c r="EG105" s="63">
        <f>IF(OR(EG89&lt;$D89,EG89&gt;$D90),0,SUM($E101:EG101)-SUM($E103:EG103))</f>
        <v>0</v>
      </c>
      <c r="EH105" s="63">
        <f>IF(OR(EH89&lt;$D89,EH89&gt;$D90),0,SUM($E101:EH101)-SUM($E103:EH103))</f>
        <v>0</v>
      </c>
      <c r="EI105" s="63">
        <f>IF(OR(EI89&lt;$D89,EI89&gt;$D90),0,SUM($E101:EI101)-SUM($E103:EI103))</f>
        <v>0</v>
      </c>
      <c r="EJ105" s="63">
        <f>IF(OR(EJ89&lt;$D89,EJ89&gt;$D90),0,SUM($E101:EJ101)-SUM($E103:EJ103))</f>
        <v>0</v>
      </c>
      <c r="EK105" s="63">
        <f>IF(OR(EK89&lt;$D89,EK89&gt;$D90),0,SUM($E101:EK101)-SUM($E103:EK103))</f>
        <v>0</v>
      </c>
      <c r="EL105" s="63">
        <f>IF(OR(EL89&lt;$D89,EL89&gt;$D90),0,SUM($E101:EL101)-SUM($E103:EL103))</f>
        <v>0</v>
      </c>
    </row>
    <row r="106" spans="1:142" s="20" customFormat="1" x14ac:dyDescent="0.15">
      <c r="C106" s="66" t="s">
        <v>67</v>
      </c>
      <c r="D106" s="66"/>
      <c r="E106" s="70">
        <f>$D94</f>
        <v>165000000</v>
      </c>
      <c r="F106" s="63">
        <f>$E$106-F104</f>
        <v>165000000</v>
      </c>
      <c r="G106" s="63">
        <f t="shared" ref="G106:BR106" si="336">$E$106-G104</f>
        <v>165000000</v>
      </c>
      <c r="H106" s="63">
        <f t="shared" si="336"/>
        <v>165000000</v>
      </c>
      <c r="I106" s="63">
        <f t="shared" si="336"/>
        <v>165000000</v>
      </c>
      <c r="J106" s="63">
        <f t="shared" si="336"/>
        <v>165000000</v>
      </c>
      <c r="K106" s="63">
        <f t="shared" si="336"/>
        <v>165000000</v>
      </c>
      <c r="L106" s="63">
        <f t="shared" si="336"/>
        <v>165000000</v>
      </c>
      <c r="M106" s="63">
        <f t="shared" si="336"/>
        <v>165000000</v>
      </c>
      <c r="N106" s="63">
        <f t="shared" si="336"/>
        <v>165000000</v>
      </c>
      <c r="O106" s="63">
        <f t="shared" si="336"/>
        <v>165000000</v>
      </c>
      <c r="P106" s="63">
        <f t="shared" si="336"/>
        <v>165000000</v>
      </c>
      <c r="Q106" s="63">
        <f t="shared" si="336"/>
        <v>165000000</v>
      </c>
      <c r="R106" s="63">
        <f t="shared" si="336"/>
        <v>165000000</v>
      </c>
      <c r="S106" s="63">
        <f t="shared" si="336"/>
        <v>165000000</v>
      </c>
      <c r="T106" s="63">
        <f t="shared" si="336"/>
        <v>165000000</v>
      </c>
      <c r="U106" s="63">
        <f t="shared" si="336"/>
        <v>165000000</v>
      </c>
      <c r="V106" s="63">
        <f t="shared" si="336"/>
        <v>165000000</v>
      </c>
      <c r="W106" s="63">
        <f t="shared" si="336"/>
        <v>165000000</v>
      </c>
      <c r="X106" s="63">
        <f t="shared" si="336"/>
        <v>165000000</v>
      </c>
      <c r="Y106" s="63">
        <f t="shared" si="336"/>
        <v>165000000</v>
      </c>
      <c r="Z106" s="63">
        <f t="shared" si="336"/>
        <v>165000000</v>
      </c>
      <c r="AA106" s="63">
        <f t="shared" si="336"/>
        <v>165000000</v>
      </c>
      <c r="AB106" s="63">
        <f t="shared" si="336"/>
        <v>165000000</v>
      </c>
      <c r="AC106" s="63">
        <f t="shared" si="336"/>
        <v>165000000</v>
      </c>
      <c r="AD106" s="63">
        <f t="shared" si="336"/>
        <v>165000000</v>
      </c>
      <c r="AE106" s="63">
        <f t="shared" si="336"/>
        <v>165000000</v>
      </c>
      <c r="AF106" s="63">
        <f t="shared" si="336"/>
        <v>165000000</v>
      </c>
      <c r="AG106" s="63">
        <f t="shared" si="336"/>
        <v>165000000</v>
      </c>
      <c r="AH106" s="63">
        <f t="shared" si="336"/>
        <v>165000000</v>
      </c>
      <c r="AI106" s="63">
        <f t="shared" si="336"/>
        <v>165000000</v>
      </c>
      <c r="AJ106" s="63">
        <f t="shared" si="336"/>
        <v>165000000</v>
      </c>
      <c r="AK106" s="63">
        <f t="shared" si="336"/>
        <v>165000000</v>
      </c>
      <c r="AL106" s="63">
        <f t="shared" si="336"/>
        <v>165000000</v>
      </c>
      <c r="AM106" s="63">
        <f t="shared" si="336"/>
        <v>165000000</v>
      </c>
      <c r="AN106" s="63">
        <f t="shared" si="336"/>
        <v>165000000</v>
      </c>
      <c r="AO106" s="63">
        <f t="shared" si="336"/>
        <v>165000000</v>
      </c>
      <c r="AP106" s="63">
        <f t="shared" si="336"/>
        <v>165000000</v>
      </c>
      <c r="AQ106" s="63">
        <f t="shared" si="336"/>
        <v>165000000</v>
      </c>
      <c r="AR106" s="63">
        <f t="shared" si="336"/>
        <v>165000000</v>
      </c>
      <c r="AS106" s="63">
        <f t="shared" si="336"/>
        <v>165000000</v>
      </c>
      <c r="AT106" s="63">
        <f t="shared" si="336"/>
        <v>165000000</v>
      </c>
      <c r="AU106" s="63">
        <f t="shared" si="336"/>
        <v>165000000</v>
      </c>
      <c r="AV106" s="63">
        <f t="shared" si="336"/>
        <v>165000000</v>
      </c>
      <c r="AW106" s="63">
        <f t="shared" si="336"/>
        <v>165000000</v>
      </c>
      <c r="AX106" s="63">
        <f t="shared" si="336"/>
        <v>165000000</v>
      </c>
      <c r="AY106" s="63">
        <f t="shared" si="336"/>
        <v>165000000</v>
      </c>
      <c r="AZ106" s="63">
        <f t="shared" si="336"/>
        <v>165000000</v>
      </c>
      <c r="BA106" s="63">
        <f t="shared" si="336"/>
        <v>165000000</v>
      </c>
      <c r="BB106" s="63">
        <f t="shared" si="336"/>
        <v>165000000</v>
      </c>
      <c r="BC106" s="63">
        <f t="shared" si="336"/>
        <v>165000000</v>
      </c>
      <c r="BD106" s="63">
        <f t="shared" si="336"/>
        <v>165000000</v>
      </c>
      <c r="BE106" s="63">
        <f t="shared" si="336"/>
        <v>165000000</v>
      </c>
      <c r="BF106" s="63">
        <f t="shared" si="336"/>
        <v>165000000</v>
      </c>
      <c r="BG106" s="63">
        <f t="shared" si="336"/>
        <v>165000000</v>
      </c>
      <c r="BH106" s="63">
        <f t="shared" si="336"/>
        <v>165000000</v>
      </c>
      <c r="BI106" s="63">
        <f t="shared" si="336"/>
        <v>165000000</v>
      </c>
      <c r="BJ106" s="63">
        <f t="shared" si="336"/>
        <v>165000000</v>
      </c>
      <c r="BK106" s="63">
        <f t="shared" si="336"/>
        <v>165000000</v>
      </c>
      <c r="BL106" s="63">
        <f t="shared" si="336"/>
        <v>165000000</v>
      </c>
      <c r="BM106" s="63">
        <f t="shared" si="336"/>
        <v>165000000</v>
      </c>
      <c r="BN106" s="63">
        <f t="shared" si="336"/>
        <v>165000000</v>
      </c>
      <c r="BO106" s="63">
        <f t="shared" si="336"/>
        <v>165000000</v>
      </c>
      <c r="BP106" s="63">
        <f t="shared" si="336"/>
        <v>165000000</v>
      </c>
      <c r="BQ106" s="63">
        <f t="shared" si="336"/>
        <v>165000000</v>
      </c>
      <c r="BR106" s="63">
        <f t="shared" si="336"/>
        <v>165000000</v>
      </c>
      <c r="BS106" s="63">
        <f t="shared" ref="BS106:DW106" si="337">$E$106-BS104</f>
        <v>165000000</v>
      </c>
      <c r="BT106" s="63">
        <f t="shared" si="337"/>
        <v>165000000</v>
      </c>
      <c r="BU106" s="63">
        <f t="shared" si="337"/>
        <v>165000000</v>
      </c>
      <c r="BV106" s="63">
        <f t="shared" si="337"/>
        <v>165000000</v>
      </c>
      <c r="BW106" s="63">
        <f t="shared" si="337"/>
        <v>165000000</v>
      </c>
      <c r="BX106" s="63">
        <f t="shared" si="337"/>
        <v>165000000</v>
      </c>
      <c r="BY106" s="63">
        <f t="shared" si="337"/>
        <v>165000000</v>
      </c>
      <c r="BZ106" s="63">
        <f t="shared" si="337"/>
        <v>165000000</v>
      </c>
      <c r="CA106" s="63">
        <f t="shared" si="337"/>
        <v>165000000</v>
      </c>
      <c r="CB106" s="63">
        <f t="shared" si="337"/>
        <v>165000000</v>
      </c>
      <c r="CC106" s="63">
        <f t="shared" si="337"/>
        <v>165000000</v>
      </c>
      <c r="CD106" s="63">
        <f t="shared" si="337"/>
        <v>165000000</v>
      </c>
      <c r="CE106" s="63">
        <f t="shared" si="337"/>
        <v>165000000</v>
      </c>
      <c r="CF106" s="63">
        <f t="shared" si="337"/>
        <v>165000000</v>
      </c>
      <c r="CG106" s="63">
        <f t="shared" si="337"/>
        <v>165000000</v>
      </c>
      <c r="CH106" s="63">
        <f t="shared" si="337"/>
        <v>165000000</v>
      </c>
      <c r="CI106" s="63">
        <f t="shared" si="337"/>
        <v>165000000</v>
      </c>
      <c r="CJ106" s="63">
        <f t="shared" si="337"/>
        <v>165000000</v>
      </c>
      <c r="CK106" s="63">
        <f t="shared" si="337"/>
        <v>165000000</v>
      </c>
      <c r="CL106" s="63">
        <f t="shared" si="337"/>
        <v>165000000</v>
      </c>
      <c r="CM106" s="63">
        <f t="shared" si="337"/>
        <v>165000000</v>
      </c>
      <c r="CN106" s="63">
        <f t="shared" si="337"/>
        <v>165000000</v>
      </c>
      <c r="CO106" s="63">
        <f t="shared" si="337"/>
        <v>165000000</v>
      </c>
      <c r="CP106" s="63">
        <f t="shared" si="337"/>
        <v>165000000</v>
      </c>
      <c r="CQ106" s="63">
        <f t="shared" si="337"/>
        <v>165000000</v>
      </c>
      <c r="CR106" s="63">
        <f t="shared" si="337"/>
        <v>165000000</v>
      </c>
      <c r="CS106" s="63">
        <f t="shared" si="337"/>
        <v>165000000</v>
      </c>
      <c r="CT106" s="63">
        <f t="shared" si="337"/>
        <v>165000000</v>
      </c>
      <c r="CU106" s="63">
        <f t="shared" si="337"/>
        <v>165000000</v>
      </c>
      <c r="CV106" s="63">
        <f t="shared" si="337"/>
        <v>165000000</v>
      </c>
      <c r="CW106" s="63">
        <f t="shared" si="337"/>
        <v>165000000</v>
      </c>
      <c r="CX106" s="63">
        <f t="shared" si="337"/>
        <v>165000000</v>
      </c>
      <c r="CY106" s="63">
        <f t="shared" si="337"/>
        <v>165000000</v>
      </c>
      <c r="CZ106" s="63">
        <f t="shared" si="337"/>
        <v>165000000</v>
      </c>
      <c r="DA106" s="63">
        <f t="shared" si="337"/>
        <v>165000000</v>
      </c>
      <c r="DB106" s="63">
        <f t="shared" si="337"/>
        <v>165000000</v>
      </c>
      <c r="DC106" s="63">
        <f t="shared" si="337"/>
        <v>165000000</v>
      </c>
      <c r="DD106" s="63">
        <f t="shared" si="337"/>
        <v>165000000</v>
      </c>
      <c r="DE106" s="63">
        <f t="shared" si="337"/>
        <v>165000000</v>
      </c>
      <c r="DF106" s="63">
        <f t="shared" si="337"/>
        <v>165000000</v>
      </c>
      <c r="DG106" s="63">
        <f t="shared" si="337"/>
        <v>165000000</v>
      </c>
      <c r="DH106" s="63">
        <f t="shared" si="337"/>
        <v>165000000</v>
      </c>
      <c r="DI106" s="63">
        <f t="shared" si="337"/>
        <v>165000000</v>
      </c>
      <c r="DJ106" s="63">
        <f t="shared" si="337"/>
        <v>165000000</v>
      </c>
      <c r="DK106" s="63">
        <f t="shared" si="337"/>
        <v>165000000</v>
      </c>
      <c r="DL106" s="63">
        <f t="shared" si="337"/>
        <v>165000000</v>
      </c>
      <c r="DM106" s="63">
        <f t="shared" si="337"/>
        <v>165000000</v>
      </c>
      <c r="DN106" s="63">
        <f t="shared" si="337"/>
        <v>165000000</v>
      </c>
      <c r="DO106" s="63">
        <f t="shared" si="337"/>
        <v>165000000</v>
      </c>
      <c r="DP106" s="63">
        <f t="shared" si="337"/>
        <v>165000000</v>
      </c>
      <c r="DQ106" s="63">
        <f t="shared" si="337"/>
        <v>165000000</v>
      </c>
      <c r="DR106" s="63">
        <f t="shared" si="337"/>
        <v>165000000</v>
      </c>
      <c r="DS106" s="63">
        <f t="shared" si="337"/>
        <v>165000000</v>
      </c>
      <c r="DT106" s="63">
        <f t="shared" si="337"/>
        <v>165000000</v>
      </c>
      <c r="DU106" s="63">
        <f t="shared" si="337"/>
        <v>165000000</v>
      </c>
      <c r="DV106" s="63">
        <f t="shared" si="337"/>
        <v>165000000</v>
      </c>
      <c r="DW106" s="63">
        <f t="shared" si="337"/>
        <v>165000000</v>
      </c>
      <c r="DX106" s="63">
        <f>$E$106-DX104</f>
        <v>165000000</v>
      </c>
      <c r="DY106" s="63">
        <f t="shared" ref="DY106:EL106" si="338">$E$106-DY104</f>
        <v>165000000</v>
      </c>
      <c r="DZ106" s="63">
        <f t="shared" si="338"/>
        <v>165000000</v>
      </c>
      <c r="EA106" s="63">
        <f t="shared" si="338"/>
        <v>165000000</v>
      </c>
      <c r="EB106" s="63">
        <f t="shared" si="338"/>
        <v>165000000</v>
      </c>
      <c r="EC106" s="63">
        <f t="shared" si="338"/>
        <v>165000000</v>
      </c>
      <c r="ED106" s="63">
        <f t="shared" si="338"/>
        <v>165000000</v>
      </c>
      <c r="EE106" s="63">
        <f t="shared" si="338"/>
        <v>165000000</v>
      </c>
      <c r="EF106" s="63">
        <f t="shared" si="338"/>
        <v>165000000</v>
      </c>
      <c r="EG106" s="63">
        <f t="shared" si="338"/>
        <v>165000000</v>
      </c>
      <c r="EH106" s="63">
        <f t="shared" si="338"/>
        <v>165000000</v>
      </c>
      <c r="EI106" s="63">
        <f t="shared" si="338"/>
        <v>165000000</v>
      </c>
      <c r="EJ106" s="63">
        <f t="shared" si="338"/>
        <v>165000000</v>
      </c>
      <c r="EK106" s="63">
        <f t="shared" si="338"/>
        <v>165000000</v>
      </c>
      <c r="EL106" s="63">
        <f t="shared" si="338"/>
        <v>165000000</v>
      </c>
    </row>
    <row r="107" spans="1:142" s="20" customFormat="1" x14ac:dyDescent="0.15">
      <c r="C107" s="66" t="s">
        <v>65</v>
      </c>
      <c r="D107" s="66"/>
      <c r="E107" s="66"/>
      <c r="F107" s="71">
        <f t="shared" ref="F107:AK107" si="339">IF(F$184=$D90,(E104+F100+F101-F102-F103),0)</f>
        <v>0</v>
      </c>
      <c r="G107" s="71">
        <f t="shared" si="339"/>
        <v>0</v>
      </c>
      <c r="H107" s="71">
        <f t="shared" si="339"/>
        <v>0</v>
      </c>
      <c r="I107" s="71">
        <f t="shared" si="339"/>
        <v>0</v>
      </c>
      <c r="J107" s="71">
        <f t="shared" si="339"/>
        <v>0</v>
      </c>
      <c r="K107" s="71">
        <f t="shared" si="339"/>
        <v>0</v>
      </c>
      <c r="L107" s="71">
        <f t="shared" si="339"/>
        <v>0</v>
      </c>
      <c r="M107" s="71">
        <f t="shared" si="339"/>
        <v>0</v>
      </c>
      <c r="N107" s="71">
        <f t="shared" si="339"/>
        <v>0</v>
      </c>
      <c r="O107" s="71">
        <f t="shared" si="339"/>
        <v>0</v>
      </c>
      <c r="P107" s="71">
        <f t="shared" si="339"/>
        <v>0</v>
      </c>
      <c r="Q107" s="71">
        <f t="shared" si="339"/>
        <v>0</v>
      </c>
      <c r="R107" s="71">
        <f t="shared" si="339"/>
        <v>0</v>
      </c>
      <c r="S107" s="71">
        <f t="shared" si="339"/>
        <v>0</v>
      </c>
      <c r="T107" s="71">
        <f t="shared" si="339"/>
        <v>0</v>
      </c>
      <c r="U107" s="71">
        <f t="shared" si="339"/>
        <v>0</v>
      </c>
      <c r="V107" s="71">
        <f t="shared" si="339"/>
        <v>0</v>
      </c>
      <c r="W107" s="71">
        <f t="shared" si="339"/>
        <v>0</v>
      </c>
      <c r="X107" s="71">
        <f t="shared" si="339"/>
        <v>0</v>
      </c>
      <c r="Y107" s="71">
        <f t="shared" si="339"/>
        <v>0</v>
      </c>
      <c r="Z107" s="71">
        <f t="shared" si="339"/>
        <v>0</v>
      </c>
      <c r="AA107" s="71">
        <f t="shared" si="339"/>
        <v>0</v>
      </c>
      <c r="AB107" s="71">
        <f t="shared" si="339"/>
        <v>0</v>
      </c>
      <c r="AC107" s="71">
        <f t="shared" si="339"/>
        <v>0</v>
      </c>
      <c r="AD107" s="71">
        <f t="shared" si="339"/>
        <v>0</v>
      </c>
      <c r="AE107" s="71">
        <f t="shared" si="339"/>
        <v>0</v>
      </c>
      <c r="AF107" s="71">
        <f t="shared" si="339"/>
        <v>0</v>
      </c>
      <c r="AG107" s="71">
        <f t="shared" si="339"/>
        <v>0</v>
      </c>
      <c r="AH107" s="71">
        <f t="shared" si="339"/>
        <v>0</v>
      </c>
      <c r="AI107" s="71">
        <f t="shared" si="339"/>
        <v>0</v>
      </c>
      <c r="AJ107" s="71">
        <f t="shared" si="339"/>
        <v>0</v>
      </c>
      <c r="AK107" s="71">
        <f t="shared" si="339"/>
        <v>0</v>
      </c>
      <c r="AL107" s="71">
        <f t="shared" ref="AL107:BQ107" si="340">IF(AL$184=$D90,(AK104+AL100+AL101-AL102-AL103),0)</f>
        <v>0</v>
      </c>
      <c r="AM107" s="71">
        <f t="shared" si="340"/>
        <v>0</v>
      </c>
      <c r="AN107" s="71">
        <f t="shared" si="340"/>
        <v>0</v>
      </c>
      <c r="AO107" s="71">
        <f t="shared" si="340"/>
        <v>0</v>
      </c>
      <c r="AP107" s="71">
        <f t="shared" si="340"/>
        <v>0</v>
      </c>
      <c r="AQ107" s="71">
        <f t="shared" si="340"/>
        <v>0</v>
      </c>
      <c r="AR107" s="71">
        <f t="shared" si="340"/>
        <v>0</v>
      </c>
      <c r="AS107" s="71">
        <f t="shared" si="340"/>
        <v>0</v>
      </c>
      <c r="AT107" s="71">
        <f t="shared" si="340"/>
        <v>0</v>
      </c>
      <c r="AU107" s="71">
        <f t="shared" si="340"/>
        <v>0</v>
      </c>
      <c r="AV107" s="71">
        <f t="shared" si="340"/>
        <v>0</v>
      </c>
      <c r="AW107" s="71">
        <f t="shared" si="340"/>
        <v>0</v>
      </c>
      <c r="AX107" s="71">
        <f t="shared" si="340"/>
        <v>0</v>
      </c>
      <c r="AY107" s="71">
        <f t="shared" si="340"/>
        <v>0</v>
      </c>
      <c r="AZ107" s="71">
        <f t="shared" si="340"/>
        <v>0</v>
      </c>
      <c r="BA107" s="71">
        <f t="shared" si="340"/>
        <v>0</v>
      </c>
      <c r="BB107" s="71">
        <f t="shared" si="340"/>
        <v>0</v>
      </c>
      <c r="BC107" s="71">
        <f t="shared" si="340"/>
        <v>0</v>
      </c>
      <c r="BD107" s="71">
        <f t="shared" si="340"/>
        <v>0</v>
      </c>
      <c r="BE107" s="71">
        <f t="shared" si="340"/>
        <v>0</v>
      </c>
      <c r="BF107" s="71">
        <f t="shared" si="340"/>
        <v>0</v>
      </c>
      <c r="BG107" s="71">
        <f t="shared" si="340"/>
        <v>0</v>
      </c>
      <c r="BH107" s="71">
        <f t="shared" si="340"/>
        <v>0</v>
      </c>
      <c r="BI107" s="71">
        <f t="shared" si="340"/>
        <v>0</v>
      </c>
      <c r="BJ107" s="71">
        <f t="shared" si="340"/>
        <v>0</v>
      </c>
      <c r="BK107" s="71">
        <f t="shared" si="340"/>
        <v>0</v>
      </c>
      <c r="BL107" s="71">
        <f t="shared" si="340"/>
        <v>0</v>
      </c>
      <c r="BM107" s="71">
        <f t="shared" si="340"/>
        <v>0</v>
      </c>
      <c r="BN107" s="71">
        <f t="shared" si="340"/>
        <v>0</v>
      </c>
      <c r="BO107" s="71">
        <f t="shared" si="340"/>
        <v>0</v>
      </c>
      <c r="BP107" s="71">
        <f t="shared" si="340"/>
        <v>0</v>
      </c>
      <c r="BQ107" s="71">
        <f t="shared" si="340"/>
        <v>0</v>
      </c>
      <c r="BR107" s="71">
        <f t="shared" ref="BR107:CW107" si="341">IF(BR$184=$D90,(BQ104+BR100+BR101-BR102-BR103),0)</f>
        <v>0</v>
      </c>
      <c r="BS107" s="71">
        <f t="shared" si="341"/>
        <v>0</v>
      </c>
      <c r="BT107" s="71">
        <f t="shared" si="341"/>
        <v>0</v>
      </c>
      <c r="BU107" s="71">
        <f t="shared" si="341"/>
        <v>0</v>
      </c>
      <c r="BV107" s="71">
        <f t="shared" si="341"/>
        <v>0</v>
      </c>
      <c r="BW107" s="71">
        <f t="shared" si="341"/>
        <v>0</v>
      </c>
      <c r="BX107" s="71">
        <f t="shared" si="341"/>
        <v>0</v>
      </c>
      <c r="BY107" s="71">
        <f t="shared" si="341"/>
        <v>0</v>
      </c>
      <c r="BZ107" s="71">
        <f t="shared" si="341"/>
        <v>0</v>
      </c>
      <c r="CA107" s="71">
        <f t="shared" si="341"/>
        <v>0</v>
      </c>
      <c r="CB107" s="71">
        <f t="shared" si="341"/>
        <v>0</v>
      </c>
      <c r="CC107" s="71">
        <f t="shared" si="341"/>
        <v>0</v>
      </c>
      <c r="CD107" s="71">
        <f t="shared" si="341"/>
        <v>0</v>
      </c>
      <c r="CE107" s="71">
        <f t="shared" si="341"/>
        <v>0</v>
      </c>
      <c r="CF107" s="71">
        <f t="shared" si="341"/>
        <v>0</v>
      </c>
      <c r="CG107" s="71">
        <f t="shared" si="341"/>
        <v>0</v>
      </c>
      <c r="CH107" s="71">
        <f t="shared" si="341"/>
        <v>0</v>
      </c>
      <c r="CI107" s="71">
        <f t="shared" si="341"/>
        <v>0</v>
      </c>
      <c r="CJ107" s="71">
        <f t="shared" si="341"/>
        <v>0</v>
      </c>
      <c r="CK107" s="71">
        <f t="shared" si="341"/>
        <v>0</v>
      </c>
      <c r="CL107" s="71">
        <f t="shared" si="341"/>
        <v>0</v>
      </c>
      <c r="CM107" s="71">
        <f t="shared" si="341"/>
        <v>0</v>
      </c>
      <c r="CN107" s="71">
        <f t="shared" si="341"/>
        <v>0</v>
      </c>
      <c r="CO107" s="71">
        <f t="shared" si="341"/>
        <v>0</v>
      </c>
      <c r="CP107" s="71">
        <f t="shared" si="341"/>
        <v>0</v>
      </c>
      <c r="CQ107" s="71">
        <f t="shared" si="341"/>
        <v>0</v>
      </c>
      <c r="CR107" s="71">
        <f t="shared" si="341"/>
        <v>0</v>
      </c>
      <c r="CS107" s="71">
        <f t="shared" si="341"/>
        <v>0</v>
      </c>
      <c r="CT107" s="71">
        <f t="shared" si="341"/>
        <v>0</v>
      </c>
      <c r="CU107" s="71">
        <f t="shared" si="341"/>
        <v>0</v>
      </c>
      <c r="CV107" s="71">
        <f t="shared" si="341"/>
        <v>0</v>
      </c>
      <c r="CW107" s="71">
        <f t="shared" si="341"/>
        <v>0</v>
      </c>
      <c r="CX107" s="71">
        <f t="shared" ref="CX107:EC107" si="342">IF(CX$184=$D90,(CW104+CX100+CX101-CX102-CX103),0)</f>
        <v>0</v>
      </c>
      <c r="CY107" s="71">
        <f t="shared" si="342"/>
        <v>0</v>
      </c>
      <c r="CZ107" s="71">
        <f t="shared" si="342"/>
        <v>0</v>
      </c>
      <c r="DA107" s="71">
        <f t="shared" si="342"/>
        <v>0</v>
      </c>
      <c r="DB107" s="71">
        <f t="shared" si="342"/>
        <v>0</v>
      </c>
      <c r="DC107" s="71">
        <f t="shared" si="342"/>
        <v>0</v>
      </c>
      <c r="DD107" s="71">
        <f t="shared" si="342"/>
        <v>0</v>
      </c>
      <c r="DE107" s="71">
        <f t="shared" si="342"/>
        <v>0</v>
      </c>
      <c r="DF107" s="71">
        <f t="shared" si="342"/>
        <v>0</v>
      </c>
      <c r="DG107" s="71">
        <f t="shared" si="342"/>
        <v>0</v>
      </c>
      <c r="DH107" s="71">
        <f t="shared" si="342"/>
        <v>0</v>
      </c>
      <c r="DI107" s="71">
        <f t="shared" si="342"/>
        <v>0</v>
      </c>
      <c r="DJ107" s="71">
        <f t="shared" si="342"/>
        <v>0</v>
      </c>
      <c r="DK107" s="71">
        <f t="shared" si="342"/>
        <v>0</v>
      </c>
      <c r="DL107" s="71">
        <f t="shared" si="342"/>
        <v>0</v>
      </c>
      <c r="DM107" s="71">
        <f t="shared" si="342"/>
        <v>0</v>
      </c>
      <c r="DN107" s="71">
        <f t="shared" si="342"/>
        <v>0</v>
      </c>
      <c r="DO107" s="71">
        <f t="shared" si="342"/>
        <v>0</v>
      </c>
      <c r="DP107" s="71">
        <f t="shared" si="342"/>
        <v>0</v>
      </c>
      <c r="DQ107" s="71">
        <f t="shared" si="342"/>
        <v>0</v>
      </c>
      <c r="DR107" s="71">
        <f t="shared" si="342"/>
        <v>0</v>
      </c>
      <c r="DS107" s="71">
        <f t="shared" si="342"/>
        <v>0</v>
      </c>
      <c r="DT107" s="71">
        <f t="shared" si="342"/>
        <v>0</v>
      </c>
      <c r="DU107" s="71">
        <f t="shared" si="342"/>
        <v>0</v>
      </c>
      <c r="DV107" s="71">
        <f t="shared" si="342"/>
        <v>0</v>
      </c>
      <c r="DW107" s="71">
        <f t="shared" si="342"/>
        <v>0</v>
      </c>
      <c r="DX107" s="71">
        <f t="shared" si="342"/>
        <v>0</v>
      </c>
      <c r="DY107" s="71">
        <f t="shared" si="342"/>
        <v>0</v>
      </c>
      <c r="DZ107" s="71">
        <f t="shared" si="342"/>
        <v>0</v>
      </c>
      <c r="EA107" s="71">
        <f t="shared" si="342"/>
        <v>0</v>
      </c>
      <c r="EB107" s="71">
        <f t="shared" si="342"/>
        <v>0</v>
      </c>
      <c r="EC107" s="71">
        <f t="shared" si="342"/>
        <v>0</v>
      </c>
      <c r="ED107" s="71">
        <f t="shared" ref="ED107:EL107" si="343">IF(ED$184=$D90,(EC104+ED100+ED101-ED102-ED103),0)</f>
        <v>0</v>
      </c>
      <c r="EE107" s="71">
        <f t="shared" si="343"/>
        <v>0</v>
      </c>
      <c r="EF107" s="71">
        <f t="shared" si="343"/>
        <v>0</v>
      </c>
      <c r="EG107" s="71">
        <f t="shared" si="343"/>
        <v>0</v>
      </c>
      <c r="EH107" s="71">
        <f t="shared" si="343"/>
        <v>0</v>
      </c>
      <c r="EI107" s="71">
        <f t="shared" si="343"/>
        <v>0</v>
      </c>
      <c r="EJ107" s="71">
        <f t="shared" si="343"/>
        <v>0</v>
      </c>
      <c r="EK107" s="71">
        <f t="shared" si="343"/>
        <v>0</v>
      </c>
      <c r="EL107" s="71">
        <f t="shared" si="343"/>
        <v>0</v>
      </c>
    </row>
    <row r="108" spans="1:142" s="20" customFormat="1" x14ac:dyDescent="0.15"/>
    <row r="109" spans="1:142" s="63" customFormat="1" x14ac:dyDescent="0.15">
      <c r="B109" s="143" t="s">
        <v>152</v>
      </c>
      <c r="C109" s="142" t="s">
        <v>277</v>
      </c>
      <c r="F109" s="25">
        <f t="shared" ref="F109:AK109" si="344">F100-F102-F107</f>
        <v>0</v>
      </c>
      <c r="G109" s="25">
        <f t="shared" si="344"/>
        <v>0</v>
      </c>
      <c r="H109" s="25">
        <f t="shared" si="344"/>
        <v>0</v>
      </c>
      <c r="I109" s="25">
        <f t="shared" si="344"/>
        <v>0</v>
      </c>
      <c r="J109" s="25">
        <f t="shared" si="344"/>
        <v>0</v>
      </c>
      <c r="K109" s="25">
        <f t="shared" si="344"/>
        <v>0</v>
      </c>
      <c r="L109" s="25">
        <f t="shared" si="344"/>
        <v>0</v>
      </c>
      <c r="M109" s="25">
        <f t="shared" si="344"/>
        <v>0</v>
      </c>
      <c r="N109" s="25">
        <f t="shared" si="344"/>
        <v>573333.33333333326</v>
      </c>
      <c r="O109" s="25">
        <f t="shared" si="344"/>
        <v>573333.33333333326</v>
      </c>
      <c r="P109" s="25">
        <f t="shared" si="344"/>
        <v>573333.33333333326</v>
      </c>
      <c r="Q109" s="25">
        <f t="shared" si="344"/>
        <v>573333.33333333326</v>
      </c>
      <c r="R109" s="25">
        <f t="shared" si="344"/>
        <v>573333.33333333326</v>
      </c>
      <c r="S109" s="25">
        <f t="shared" si="344"/>
        <v>573333.33333333326</v>
      </c>
      <c r="T109" s="25">
        <f t="shared" si="344"/>
        <v>573333.33333333326</v>
      </c>
      <c r="U109" s="25">
        <f t="shared" si="344"/>
        <v>573333.33333333326</v>
      </c>
      <c r="V109" s="25">
        <f t="shared" si="344"/>
        <v>573333.33333333326</v>
      </c>
      <c r="W109" s="25">
        <f t="shared" si="344"/>
        <v>673333.33333333326</v>
      </c>
      <c r="X109" s="25">
        <f t="shared" si="344"/>
        <v>573333.33333333326</v>
      </c>
      <c r="Y109" s="25">
        <f t="shared" si="344"/>
        <v>573333.33333333326</v>
      </c>
      <c r="Z109" s="25">
        <f t="shared" si="344"/>
        <v>573333.33333333326</v>
      </c>
      <c r="AA109" s="25">
        <f t="shared" si="344"/>
        <v>573333.33333333326</v>
      </c>
      <c r="AB109" s="25">
        <f t="shared" si="344"/>
        <v>573333.33333333326</v>
      </c>
      <c r="AC109" s="25">
        <f t="shared" si="344"/>
        <v>573333.33333333326</v>
      </c>
      <c r="AD109" s="25">
        <f t="shared" si="344"/>
        <v>573333.33333333326</v>
      </c>
      <c r="AE109" s="25">
        <f t="shared" si="344"/>
        <v>573333.33333333326</v>
      </c>
      <c r="AF109" s="25">
        <f t="shared" si="344"/>
        <v>573333.33333333326</v>
      </c>
      <c r="AG109" s="25">
        <f t="shared" si="344"/>
        <v>573333.33333333326</v>
      </c>
      <c r="AH109" s="25">
        <f t="shared" si="344"/>
        <v>573333.33333333326</v>
      </c>
      <c r="AI109" s="25">
        <f t="shared" si="344"/>
        <v>3973333.3333333326</v>
      </c>
      <c r="AJ109" s="25">
        <f t="shared" si="344"/>
        <v>2223333.3333333335</v>
      </c>
      <c r="AK109" s="25">
        <f t="shared" si="344"/>
        <v>2223333.3333333335</v>
      </c>
      <c r="AL109" s="25">
        <f t="shared" ref="AL109:BQ109" si="345">AL100-AL102-AL107</f>
        <v>2223333.3333333335</v>
      </c>
      <c r="AM109" s="25">
        <f t="shared" si="345"/>
        <v>2223333.3333333335</v>
      </c>
      <c r="AN109" s="25">
        <f t="shared" si="345"/>
        <v>2223333.3333333335</v>
      </c>
      <c r="AO109" s="25">
        <f t="shared" si="345"/>
        <v>2223333.3333333335</v>
      </c>
      <c r="AP109" s="25">
        <f t="shared" si="345"/>
        <v>2223333.3333333335</v>
      </c>
      <c r="AQ109" s="25">
        <f t="shared" si="345"/>
        <v>2223333.3333333335</v>
      </c>
      <c r="AR109" s="25">
        <f t="shared" si="345"/>
        <v>2223333.3333333335</v>
      </c>
      <c r="AS109" s="25">
        <f t="shared" si="345"/>
        <v>2223333.3333333335</v>
      </c>
      <c r="AT109" s="25">
        <f t="shared" si="345"/>
        <v>2223333.3333333335</v>
      </c>
      <c r="AU109" s="25">
        <f t="shared" si="345"/>
        <v>2323333.3333333335</v>
      </c>
      <c r="AV109" s="25">
        <f t="shared" si="345"/>
        <v>2223333.3333333335</v>
      </c>
      <c r="AW109" s="25">
        <f t="shared" si="345"/>
        <v>2223333.3333333335</v>
      </c>
      <c r="AX109" s="25">
        <f t="shared" si="345"/>
        <v>2223333.3333333335</v>
      </c>
      <c r="AY109" s="25">
        <f t="shared" si="345"/>
        <v>2223333.3333333335</v>
      </c>
      <c r="AZ109" s="25">
        <f t="shared" si="345"/>
        <v>2223333.3333333335</v>
      </c>
      <c r="BA109" s="25">
        <f t="shared" si="345"/>
        <v>2223333.3333333335</v>
      </c>
      <c r="BB109" s="25">
        <f t="shared" si="345"/>
        <v>2223333.3333333335</v>
      </c>
      <c r="BC109" s="25">
        <f t="shared" si="345"/>
        <v>2223333.3333333335</v>
      </c>
      <c r="BD109" s="25">
        <f t="shared" si="345"/>
        <v>2223333.3333333335</v>
      </c>
      <c r="BE109" s="25">
        <f t="shared" si="345"/>
        <v>2223333.3333333335</v>
      </c>
      <c r="BF109" s="25">
        <f t="shared" si="345"/>
        <v>2223333.3333333335</v>
      </c>
      <c r="BG109" s="25">
        <f t="shared" si="345"/>
        <v>2323333.3333333335</v>
      </c>
      <c r="BH109" s="25">
        <f t="shared" si="345"/>
        <v>2223333.3333333335</v>
      </c>
      <c r="BI109" s="25">
        <f t="shared" si="345"/>
        <v>2223333.3333333335</v>
      </c>
      <c r="BJ109" s="25">
        <f t="shared" si="345"/>
        <v>2223333.3333333335</v>
      </c>
      <c r="BK109" s="25">
        <f t="shared" si="345"/>
        <v>2223333.3333333335</v>
      </c>
      <c r="BL109" s="25">
        <f t="shared" si="345"/>
        <v>2223333.3333333335</v>
      </c>
      <c r="BM109" s="25">
        <f t="shared" si="345"/>
        <v>2223333.3333333335</v>
      </c>
      <c r="BN109" s="25">
        <f t="shared" si="345"/>
        <v>2223333.3333333335</v>
      </c>
      <c r="BO109" s="25">
        <f t="shared" si="345"/>
        <v>2223333.3333333335</v>
      </c>
      <c r="BP109" s="25">
        <f t="shared" si="345"/>
        <v>2223333.3333333335</v>
      </c>
      <c r="BQ109" s="25">
        <f t="shared" si="345"/>
        <v>2223333.3333333335</v>
      </c>
      <c r="BR109" s="25">
        <f t="shared" ref="BR109:CW109" si="346">BR100-BR102-BR107</f>
        <v>2223333.3333333335</v>
      </c>
      <c r="BS109" s="25">
        <f t="shared" si="346"/>
        <v>2323333.3333333335</v>
      </c>
      <c r="BT109" s="25">
        <f t="shared" si="346"/>
        <v>0</v>
      </c>
      <c r="BU109" s="25">
        <f t="shared" si="346"/>
        <v>0</v>
      </c>
      <c r="BV109" s="25">
        <f t="shared" si="346"/>
        <v>0</v>
      </c>
      <c r="BW109" s="25">
        <f t="shared" si="346"/>
        <v>0</v>
      </c>
      <c r="BX109" s="25">
        <f t="shared" si="346"/>
        <v>0</v>
      </c>
      <c r="BY109" s="25">
        <f t="shared" si="346"/>
        <v>0</v>
      </c>
      <c r="BZ109" s="25">
        <f t="shared" si="346"/>
        <v>0</v>
      </c>
      <c r="CA109" s="25">
        <f t="shared" si="346"/>
        <v>0</v>
      </c>
      <c r="CB109" s="25">
        <f t="shared" si="346"/>
        <v>0</v>
      </c>
      <c r="CC109" s="25">
        <f t="shared" si="346"/>
        <v>0</v>
      </c>
      <c r="CD109" s="25">
        <f t="shared" si="346"/>
        <v>0</v>
      </c>
      <c r="CE109" s="25">
        <f t="shared" si="346"/>
        <v>0</v>
      </c>
      <c r="CF109" s="25">
        <f t="shared" si="346"/>
        <v>0</v>
      </c>
      <c r="CG109" s="25">
        <f t="shared" si="346"/>
        <v>0</v>
      </c>
      <c r="CH109" s="25">
        <f t="shared" si="346"/>
        <v>0</v>
      </c>
      <c r="CI109" s="25">
        <f t="shared" si="346"/>
        <v>0</v>
      </c>
      <c r="CJ109" s="25">
        <f t="shared" si="346"/>
        <v>0</v>
      </c>
      <c r="CK109" s="25">
        <f t="shared" si="346"/>
        <v>0</v>
      </c>
      <c r="CL109" s="25">
        <f t="shared" si="346"/>
        <v>0</v>
      </c>
      <c r="CM109" s="25">
        <f t="shared" si="346"/>
        <v>0</v>
      </c>
      <c r="CN109" s="25">
        <f t="shared" si="346"/>
        <v>0</v>
      </c>
      <c r="CO109" s="25">
        <f t="shared" si="346"/>
        <v>0</v>
      </c>
      <c r="CP109" s="25">
        <f t="shared" si="346"/>
        <v>0</v>
      </c>
      <c r="CQ109" s="25">
        <f t="shared" si="346"/>
        <v>0</v>
      </c>
      <c r="CR109" s="25">
        <f t="shared" si="346"/>
        <v>0</v>
      </c>
      <c r="CS109" s="25">
        <f t="shared" si="346"/>
        <v>0</v>
      </c>
      <c r="CT109" s="25">
        <f t="shared" si="346"/>
        <v>0</v>
      </c>
      <c r="CU109" s="25">
        <f t="shared" si="346"/>
        <v>0</v>
      </c>
      <c r="CV109" s="25">
        <f t="shared" si="346"/>
        <v>0</v>
      </c>
      <c r="CW109" s="25">
        <f t="shared" si="346"/>
        <v>0</v>
      </c>
      <c r="CX109" s="25">
        <f t="shared" ref="CX109:EC109" si="347">CX100-CX102-CX107</f>
        <v>0</v>
      </c>
      <c r="CY109" s="25">
        <f t="shared" si="347"/>
        <v>0</v>
      </c>
      <c r="CZ109" s="25">
        <f t="shared" si="347"/>
        <v>0</v>
      </c>
      <c r="DA109" s="25">
        <f t="shared" si="347"/>
        <v>0</v>
      </c>
      <c r="DB109" s="25">
        <f t="shared" si="347"/>
        <v>0</v>
      </c>
      <c r="DC109" s="25">
        <f t="shared" si="347"/>
        <v>0</v>
      </c>
      <c r="DD109" s="25">
        <f t="shared" si="347"/>
        <v>0</v>
      </c>
      <c r="DE109" s="25">
        <f t="shared" si="347"/>
        <v>0</v>
      </c>
      <c r="DF109" s="25">
        <f t="shared" si="347"/>
        <v>0</v>
      </c>
      <c r="DG109" s="25">
        <f t="shared" si="347"/>
        <v>0</v>
      </c>
      <c r="DH109" s="25">
        <f t="shared" si="347"/>
        <v>0</v>
      </c>
      <c r="DI109" s="25">
        <f t="shared" si="347"/>
        <v>0</v>
      </c>
      <c r="DJ109" s="25">
        <f t="shared" si="347"/>
        <v>0</v>
      </c>
      <c r="DK109" s="25">
        <f t="shared" si="347"/>
        <v>0</v>
      </c>
      <c r="DL109" s="25">
        <f t="shared" si="347"/>
        <v>0</v>
      </c>
      <c r="DM109" s="25">
        <f t="shared" si="347"/>
        <v>0</v>
      </c>
      <c r="DN109" s="25">
        <f t="shared" si="347"/>
        <v>0</v>
      </c>
      <c r="DO109" s="25">
        <f t="shared" si="347"/>
        <v>0</v>
      </c>
      <c r="DP109" s="25">
        <f t="shared" si="347"/>
        <v>0</v>
      </c>
      <c r="DQ109" s="25">
        <f t="shared" si="347"/>
        <v>0</v>
      </c>
      <c r="DR109" s="25">
        <f t="shared" si="347"/>
        <v>0</v>
      </c>
      <c r="DS109" s="25">
        <f t="shared" si="347"/>
        <v>0</v>
      </c>
      <c r="DT109" s="25">
        <f t="shared" si="347"/>
        <v>0</v>
      </c>
      <c r="DU109" s="25">
        <f t="shared" si="347"/>
        <v>0</v>
      </c>
      <c r="DV109" s="25">
        <f t="shared" si="347"/>
        <v>0</v>
      </c>
      <c r="DW109" s="25">
        <f t="shared" si="347"/>
        <v>0</v>
      </c>
      <c r="DX109" s="25">
        <f t="shared" si="347"/>
        <v>0</v>
      </c>
      <c r="DY109" s="25">
        <f t="shared" si="347"/>
        <v>0</v>
      </c>
      <c r="DZ109" s="25">
        <f t="shared" si="347"/>
        <v>0</v>
      </c>
      <c r="EA109" s="25">
        <f t="shared" si="347"/>
        <v>0</v>
      </c>
      <c r="EB109" s="25">
        <f t="shared" si="347"/>
        <v>0</v>
      </c>
      <c r="EC109" s="25">
        <f t="shared" si="347"/>
        <v>0</v>
      </c>
      <c r="ED109" s="25">
        <f t="shared" ref="ED109:EL109" si="348">ED100-ED102-ED107</f>
        <v>0</v>
      </c>
      <c r="EE109" s="25">
        <f t="shared" si="348"/>
        <v>0</v>
      </c>
      <c r="EF109" s="25">
        <f t="shared" si="348"/>
        <v>0</v>
      </c>
      <c r="EG109" s="25">
        <f t="shared" si="348"/>
        <v>0</v>
      </c>
      <c r="EH109" s="25">
        <f t="shared" si="348"/>
        <v>0</v>
      </c>
      <c r="EI109" s="25">
        <f t="shared" si="348"/>
        <v>0</v>
      </c>
      <c r="EJ109" s="25">
        <f t="shared" si="348"/>
        <v>0</v>
      </c>
      <c r="EK109" s="25">
        <f t="shared" si="348"/>
        <v>0</v>
      </c>
      <c r="EL109" s="25">
        <f t="shared" si="348"/>
        <v>0</v>
      </c>
    </row>
    <row r="110" spans="1:142" s="63" customFormat="1" x14ac:dyDescent="0.15">
      <c r="C110" s="142" t="s">
        <v>120</v>
      </c>
      <c r="F110" s="25">
        <f t="shared" ref="F110:AK110" si="349">F101</f>
        <v>0</v>
      </c>
      <c r="G110" s="25">
        <f t="shared" si="349"/>
        <v>0</v>
      </c>
      <c r="H110" s="25">
        <f t="shared" si="349"/>
        <v>0</v>
      </c>
      <c r="I110" s="25">
        <f t="shared" si="349"/>
        <v>0</v>
      </c>
      <c r="J110" s="25">
        <f t="shared" si="349"/>
        <v>0</v>
      </c>
      <c r="K110" s="25">
        <f t="shared" si="349"/>
        <v>0</v>
      </c>
      <c r="L110" s="25">
        <f t="shared" si="349"/>
        <v>0</v>
      </c>
      <c r="M110" s="25">
        <f t="shared" si="349"/>
        <v>0</v>
      </c>
      <c r="N110" s="25">
        <f t="shared" si="349"/>
        <v>2388.8888888888887</v>
      </c>
      <c r="O110" s="25">
        <f t="shared" si="349"/>
        <v>2388.8888888888887</v>
      </c>
      <c r="P110" s="25">
        <f t="shared" si="349"/>
        <v>2388.8888888888887</v>
      </c>
      <c r="Q110" s="25">
        <f t="shared" si="349"/>
        <v>2388.8888888888887</v>
      </c>
      <c r="R110" s="25">
        <f t="shared" si="349"/>
        <v>2388.8888888888887</v>
      </c>
      <c r="S110" s="25">
        <f t="shared" si="349"/>
        <v>2388.8888888888887</v>
      </c>
      <c r="T110" s="25">
        <f t="shared" si="349"/>
        <v>2388.8888888888887</v>
      </c>
      <c r="U110" s="25">
        <f t="shared" si="349"/>
        <v>2388.8888888888887</v>
      </c>
      <c r="V110" s="25">
        <f t="shared" si="349"/>
        <v>2388.8888888888887</v>
      </c>
      <c r="W110" s="25">
        <f t="shared" si="349"/>
        <v>2805.5555555555552</v>
      </c>
      <c r="X110" s="25">
        <f t="shared" si="349"/>
        <v>2388.8888888888887</v>
      </c>
      <c r="Y110" s="25">
        <f t="shared" si="349"/>
        <v>2388.8888888888887</v>
      </c>
      <c r="Z110" s="25">
        <f t="shared" si="349"/>
        <v>2388.8888888888887</v>
      </c>
      <c r="AA110" s="25">
        <f t="shared" si="349"/>
        <v>2388.8888888888887</v>
      </c>
      <c r="AB110" s="25">
        <f t="shared" si="349"/>
        <v>2388.8888888888887</v>
      </c>
      <c r="AC110" s="25">
        <f t="shared" si="349"/>
        <v>2388.8888888888887</v>
      </c>
      <c r="AD110" s="25">
        <f t="shared" si="349"/>
        <v>2388.8888888888887</v>
      </c>
      <c r="AE110" s="25">
        <f t="shared" si="349"/>
        <v>2388.8888888888887</v>
      </c>
      <c r="AF110" s="25">
        <f t="shared" si="349"/>
        <v>2388.8888888888887</v>
      </c>
      <c r="AG110" s="25">
        <f t="shared" si="349"/>
        <v>2388.8888888888887</v>
      </c>
      <c r="AH110" s="25">
        <f t="shared" si="349"/>
        <v>2388.8888888888887</v>
      </c>
      <c r="AI110" s="25">
        <f t="shared" si="349"/>
        <v>16555.555555555551</v>
      </c>
      <c r="AJ110" s="25">
        <f t="shared" si="349"/>
        <v>9263.8888888888905</v>
      </c>
      <c r="AK110" s="25">
        <f t="shared" si="349"/>
        <v>9263.8888888888905</v>
      </c>
      <c r="AL110" s="25">
        <f t="shared" ref="AL110:BQ110" si="350">AL101</f>
        <v>9263.8888888888905</v>
      </c>
      <c r="AM110" s="25">
        <f t="shared" si="350"/>
        <v>9263.8888888888905</v>
      </c>
      <c r="AN110" s="25">
        <f t="shared" si="350"/>
        <v>9263.8888888888905</v>
      </c>
      <c r="AO110" s="25">
        <f t="shared" si="350"/>
        <v>9263.8888888888905</v>
      </c>
      <c r="AP110" s="25">
        <f t="shared" si="350"/>
        <v>9263.8888888888905</v>
      </c>
      <c r="AQ110" s="25">
        <f t="shared" si="350"/>
        <v>9263.8888888888905</v>
      </c>
      <c r="AR110" s="25">
        <f t="shared" si="350"/>
        <v>9263.8888888888905</v>
      </c>
      <c r="AS110" s="25">
        <f t="shared" si="350"/>
        <v>9263.8888888888905</v>
      </c>
      <c r="AT110" s="25">
        <f t="shared" si="350"/>
        <v>9263.8888888888905</v>
      </c>
      <c r="AU110" s="25">
        <f t="shared" si="350"/>
        <v>9680.5555555555566</v>
      </c>
      <c r="AV110" s="25">
        <f t="shared" si="350"/>
        <v>9263.8888888888905</v>
      </c>
      <c r="AW110" s="25">
        <f t="shared" si="350"/>
        <v>9263.8888888888905</v>
      </c>
      <c r="AX110" s="25">
        <f t="shared" si="350"/>
        <v>9263.8888888888905</v>
      </c>
      <c r="AY110" s="25">
        <f t="shared" si="350"/>
        <v>9263.8888888888905</v>
      </c>
      <c r="AZ110" s="25">
        <f t="shared" si="350"/>
        <v>9263.8888888888905</v>
      </c>
      <c r="BA110" s="25">
        <f t="shared" si="350"/>
        <v>9263.8888888888905</v>
      </c>
      <c r="BB110" s="25">
        <f t="shared" si="350"/>
        <v>9263.8888888888905</v>
      </c>
      <c r="BC110" s="25">
        <f t="shared" si="350"/>
        <v>9263.8888888888905</v>
      </c>
      <c r="BD110" s="25">
        <f t="shared" si="350"/>
        <v>9263.8888888888905</v>
      </c>
      <c r="BE110" s="25">
        <f t="shared" si="350"/>
        <v>9263.8888888888905</v>
      </c>
      <c r="BF110" s="25">
        <f t="shared" si="350"/>
        <v>9263.8888888888905</v>
      </c>
      <c r="BG110" s="25">
        <f t="shared" si="350"/>
        <v>9680.5555555555566</v>
      </c>
      <c r="BH110" s="25">
        <f t="shared" si="350"/>
        <v>9263.8888888888905</v>
      </c>
      <c r="BI110" s="25">
        <f t="shared" si="350"/>
        <v>9263.8888888888905</v>
      </c>
      <c r="BJ110" s="25">
        <f t="shared" si="350"/>
        <v>9263.8888888888905</v>
      </c>
      <c r="BK110" s="25">
        <f t="shared" si="350"/>
        <v>9263.8888888888905</v>
      </c>
      <c r="BL110" s="25">
        <f t="shared" si="350"/>
        <v>9263.8888888888905</v>
      </c>
      <c r="BM110" s="25">
        <f t="shared" si="350"/>
        <v>9263.8888888888905</v>
      </c>
      <c r="BN110" s="25">
        <f t="shared" si="350"/>
        <v>9263.8888888888905</v>
      </c>
      <c r="BO110" s="25">
        <f t="shared" si="350"/>
        <v>9263.8888888888905</v>
      </c>
      <c r="BP110" s="25">
        <f t="shared" si="350"/>
        <v>9263.8888888888905</v>
      </c>
      <c r="BQ110" s="25">
        <f t="shared" si="350"/>
        <v>9263.8888888888905</v>
      </c>
      <c r="BR110" s="25">
        <f t="shared" ref="BR110:CW110" si="351">BR101</f>
        <v>9263.8888888888905</v>
      </c>
      <c r="BS110" s="25">
        <f t="shared" si="351"/>
        <v>9680.5555555555566</v>
      </c>
      <c r="BT110" s="25">
        <f t="shared" si="351"/>
        <v>0</v>
      </c>
      <c r="BU110" s="25">
        <f t="shared" si="351"/>
        <v>0</v>
      </c>
      <c r="BV110" s="25">
        <f t="shared" si="351"/>
        <v>0</v>
      </c>
      <c r="BW110" s="25">
        <f t="shared" si="351"/>
        <v>0</v>
      </c>
      <c r="BX110" s="25">
        <f t="shared" si="351"/>
        <v>0</v>
      </c>
      <c r="BY110" s="25">
        <f t="shared" si="351"/>
        <v>0</v>
      </c>
      <c r="BZ110" s="25">
        <f t="shared" si="351"/>
        <v>0</v>
      </c>
      <c r="CA110" s="25">
        <f t="shared" si="351"/>
        <v>0</v>
      </c>
      <c r="CB110" s="25">
        <f t="shared" si="351"/>
        <v>0</v>
      </c>
      <c r="CC110" s="25">
        <f t="shared" si="351"/>
        <v>0</v>
      </c>
      <c r="CD110" s="25">
        <f t="shared" si="351"/>
        <v>0</v>
      </c>
      <c r="CE110" s="25">
        <f t="shared" si="351"/>
        <v>0</v>
      </c>
      <c r="CF110" s="25">
        <f t="shared" si="351"/>
        <v>0</v>
      </c>
      <c r="CG110" s="25">
        <f t="shared" si="351"/>
        <v>0</v>
      </c>
      <c r="CH110" s="25">
        <f t="shared" si="351"/>
        <v>0</v>
      </c>
      <c r="CI110" s="25">
        <f t="shared" si="351"/>
        <v>0</v>
      </c>
      <c r="CJ110" s="25">
        <f t="shared" si="351"/>
        <v>0</v>
      </c>
      <c r="CK110" s="25">
        <f t="shared" si="351"/>
        <v>0</v>
      </c>
      <c r="CL110" s="25">
        <f t="shared" si="351"/>
        <v>0</v>
      </c>
      <c r="CM110" s="25">
        <f t="shared" si="351"/>
        <v>0</v>
      </c>
      <c r="CN110" s="25">
        <f t="shared" si="351"/>
        <v>0</v>
      </c>
      <c r="CO110" s="25">
        <f t="shared" si="351"/>
        <v>0</v>
      </c>
      <c r="CP110" s="25">
        <f t="shared" si="351"/>
        <v>0</v>
      </c>
      <c r="CQ110" s="25">
        <f t="shared" si="351"/>
        <v>0</v>
      </c>
      <c r="CR110" s="25">
        <f t="shared" si="351"/>
        <v>0</v>
      </c>
      <c r="CS110" s="25">
        <f t="shared" si="351"/>
        <v>0</v>
      </c>
      <c r="CT110" s="25">
        <f t="shared" si="351"/>
        <v>0</v>
      </c>
      <c r="CU110" s="25">
        <f t="shared" si="351"/>
        <v>0</v>
      </c>
      <c r="CV110" s="25">
        <f t="shared" si="351"/>
        <v>0</v>
      </c>
      <c r="CW110" s="25">
        <f t="shared" si="351"/>
        <v>0</v>
      </c>
      <c r="CX110" s="25">
        <f t="shared" ref="CX110:EC110" si="352">CX101</f>
        <v>0</v>
      </c>
      <c r="CY110" s="25">
        <f t="shared" si="352"/>
        <v>0</v>
      </c>
      <c r="CZ110" s="25">
        <f t="shared" si="352"/>
        <v>0</v>
      </c>
      <c r="DA110" s="25">
        <f t="shared" si="352"/>
        <v>0</v>
      </c>
      <c r="DB110" s="25">
        <f t="shared" si="352"/>
        <v>0</v>
      </c>
      <c r="DC110" s="25">
        <f t="shared" si="352"/>
        <v>0</v>
      </c>
      <c r="DD110" s="25">
        <f t="shared" si="352"/>
        <v>0</v>
      </c>
      <c r="DE110" s="25">
        <f t="shared" si="352"/>
        <v>0</v>
      </c>
      <c r="DF110" s="25">
        <f t="shared" si="352"/>
        <v>0</v>
      </c>
      <c r="DG110" s="25">
        <f t="shared" si="352"/>
        <v>0</v>
      </c>
      <c r="DH110" s="25">
        <f t="shared" si="352"/>
        <v>0</v>
      </c>
      <c r="DI110" s="25">
        <f t="shared" si="352"/>
        <v>0</v>
      </c>
      <c r="DJ110" s="25">
        <f t="shared" si="352"/>
        <v>0</v>
      </c>
      <c r="DK110" s="25">
        <f t="shared" si="352"/>
        <v>0</v>
      </c>
      <c r="DL110" s="25">
        <f t="shared" si="352"/>
        <v>0</v>
      </c>
      <c r="DM110" s="25">
        <f t="shared" si="352"/>
        <v>0</v>
      </c>
      <c r="DN110" s="25">
        <f t="shared" si="352"/>
        <v>0</v>
      </c>
      <c r="DO110" s="25">
        <f t="shared" si="352"/>
        <v>0</v>
      </c>
      <c r="DP110" s="25">
        <f t="shared" si="352"/>
        <v>0</v>
      </c>
      <c r="DQ110" s="25">
        <f t="shared" si="352"/>
        <v>0</v>
      </c>
      <c r="DR110" s="25">
        <f t="shared" si="352"/>
        <v>0</v>
      </c>
      <c r="DS110" s="25">
        <f t="shared" si="352"/>
        <v>0</v>
      </c>
      <c r="DT110" s="25">
        <f t="shared" si="352"/>
        <v>0</v>
      </c>
      <c r="DU110" s="25">
        <f t="shared" si="352"/>
        <v>0</v>
      </c>
      <c r="DV110" s="25">
        <f t="shared" si="352"/>
        <v>0</v>
      </c>
      <c r="DW110" s="25">
        <f t="shared" si="352"/>
        <v>0</v>
      </c>
      <c r="DX110" s="25">
        <f t="shared" si="352"/>
        <v>0</v>
      </c>
      <c r="DY110" s="25">
        <f t="shared" si="352"/>
        <v>0</v>
      </c>
      <c r="DZ110" s="25">
        <f t="shared" si="352"/>
        <v>0</v>
      </c>
      <c r="EA110" s="25">
        <f t="shared" si="352"/>
        <v>0</v>
      </c>
      <c r="EB110" s="25">
        <f t="shared" si="352"/>
        <v>0</v>
      </c>
      <c r="EC110" s="25">
        <f t="shared" si="352"/>
        <v>0</v>
      </c>
      <c r="ED110" s="25">
        <f t="shared" ref="ED110:EL110" si="353">ED101</f>
        <v>0</v>
      </c>
      <c r="EE110" s="25">
        <f t="shared" si="353"/>
        <v>0</v>
      </c>
      <c r="EF110" s="25">
        <f t="shared" si="353"/>
        <v>0</v>
      </c>
      <c r="EG110" s="25">
        <f t="shared" si="353"/>
        <v>0</v>
      </c>
      <c r="EH110" s="25">
        <f t="shared" si="353"/>
        <v>0</v>
      </c>
      <c r="EI110" s="25">
        <f t="shared" si="353"/>
        <v>0</v>
      </c>
      <c r="EJ110" s="25">
        <f t="shared" si="353"/>
        <v>0</v>
      </c>
      <c r="EK110" s="25">
        <f t="shared" si="353"/>
        <v>0</v>
      </c>
      <c r="EL110" s="25">
        <f t="shared" si="353"/>
        <v>0</v>
      </c>
    </row>
    <row r="111" spans="1:142" s="63" customFormat="1" x14ac:dyDescent="0.15">
      <c r="C111" s="142" t="s">
        <v>277</v>
      </c>
      <c r="F111" s="25">
        <f t="shared" ref="F111:BQ111" si="354">F109</f>
        <v>0</v>
      </c>
      <c r="G111" s="25">
        <f t="shared" si="354"/>
        <v>0</v>
      </c>
      <c r="H111" s="25">
        <f t="shared" si="354"/>
        <v>0</v>
      </c>
      <c r="I111" s="25">
        <f t="shared" si="354"/>
        <v>0</v>
      </c>
      <c r="J111" s="25">
        <f t="shared" si="354"/>
        <v>0</v>
      </c>
      <c r="K111" s="25">
        <f t="shared" si="354"/>
        <v>0</v>
      </c>
      <c r="L111" s="25">
        <f t="shared" si="354"/>
        <v>0</v>
      </c>
      <c r="M111" s="25">
        <f t="shared" si="354"/>
        <v>0</v>
      </c>
      <c r="N111" s="25">
        <f t="shared" si="354"/>
        <v>573333.33333333326</v>
      </c>
      <c r="O111" s="25">
        <f t="shared" si="354"/>
        <v>573333.33333333326</v>
      </c>
      <c r="P111" s="25">
        <f t="shared" si="354"/>
        <v>573333.33333333326</v>
      </c>
      <c r="Q111" s="25">
        <f t="shared" si="354"/>
        <v>573333.33333333326</v>
      </c>
      <c r="R111" s="25">
        <f t="shared" si="354"/>
        <v>573333.33333333326</v>
      </c>
      <c r="S111" s="25">
        <f t="shared" si="354"/>
        <v>573333.33333333326</v>
      </c>
      <c r="T111" s="25">
        <f t="shared" si="354"/>
        <v>573333.33333333326</v>
      </c>
      <c r="U111" s="25">
        <f t="shared" si="354"/>
        <v>573333.33333333326</v>
      </c>
      <c r="V111" s="25">
        <f t="shared" si="354"/>
        <v>573333.33333333326</v>
      </c>
      <c r="W111" s="25">
        <f t="shared" si="354"/>
        <v>673333.33333333326</v>
      </c>
      <c r="X111" s="25">
        <f t="shared" si="354"/>
        <v>573333.33333333326</v>
      </c>
      <c r="Y111" s="25">
        <f t="shared" si="354"/>
        <v>573333.33333333326</v>
      </c>
      <c r="Z111" s="25">
        <f t="shared" si="354"/>
        <v>573333.33333333326</v>
      </c>
      <c r="AA111" s="25">
        <f t="shared" si="354"/>
        <v>573333.33333333326</v>
      </c>
      <c r="AB111" s="25">
        <f t="shared" si="354"/>
        <v>573333.33333333326</v>
      </c>
      <c r="AC111" s="25">
        <f t="shared" si="354"/>
        <v>573333.33333333326</v>
      </c>
      <c r="AD111" s="25">
        <f t="shared" si="354"/>
        <v>573333.33333333326</v>
      </c>
      <c r="AE111" s="25">
        <f t="shared" si="354"/>
        <v>573333.33333333326</v>
      </c>
      <c r="AF111" s="25">
        <f t="shared" si="354"/>
        <v>573333.33333333326</v>
      </c>
      <c r="AG111" s="25">
        <f t="shared" si="354"/>
        <v>573333.33333333326</v>
      </c>
      <c r="AH111" s="25">
        <f t="shared" si="354"/>
        <v>573333.33333333326</v>
      </c>
      <c r="AI111" s="25">
        <f t="shared" si="354"/>
        <v>3973333.3333333326</v>
      </c>
      <c r="AJ111" s="25">
        <f t="shared" si="354"/>
        <v>2223333.3333333335</v>
      </c>
      <c r="AK111" s="25">
        <f t="shared" si="354"/>
        <v>2223333.3333333335</v>
      </c>
      <c r="AL111" s="25">
        <f t="shared" si="354"/>
        <v>2223333.3333333335</v>
      </c>
      <c r="AM111" s="25">
        <f t="shared" si="354"/>
        <v>2223333.3333333335</v>
      </c>
      <c r="AN111" s="25">
        <f t="shared" si="354"/>
        <v>2223333.3333333335</v>
      </c>
      <c r="AO111" s="25">
        <f t="shared" si="354"/>
        <v>2223333.3333333335</v>
      </c>
      <c r="AP111" s="25">
        <f t="shared" si="354"/>
        <v>2223333.3333333335</v>
      </c>
      <c r="AQ111" s="25">
        <f t="shared" si="354"/>
        <v>2223333.3333333335</v>
      </c>
      <c r="AR111" s="25">
        <f t="shared" si="354"/>
        <v>2223333.3333333335</v>
      </c>
      <c r="AS111" s="25">
        <f t="shared" si="354"/>
        <v>2223333.3333333335</v>
      </c>
      <c r="AT111" s="25">
        <f t="shared" si="354"/>
        <v>2223333.3333333335</v>
      </c>
      <c r="AU111" s="25">
        <f t="shared" si="354"/>
        <v>2323333.3333333335</v>
      </c>
      <c r="AV111" s="25">
        <f t="shared" si="354"/>
        <v>2223333.3333333335</v>
      </c>
      <c r="AW111" s="25">
        <f t="shared" si="354"/>
        <v>2223333.3333333335</v>
      </c>
      <c r="AX111" s="25">
        <f t="shared" si="354"/>
        <v>2223333.3333333335</v>
      </c>
      <c r="AY111" s="25">
        <f t="shared" si="354"/>
        <v>2223333.3333333335</v>
      </c>
      <c r="AZ111" s="25">
        <f t="shared" si="354"/>
        <v>2223333.3333333335</v>
      </c>
      <c r="BA111" s="25">
        <f t="shared" si="354"/>
        <v>2223333.3333333335</v>
      </c>
      <c r="BB111" s="25">
        <f t="shared" si="354"/>
        <v>2223333.3333333335</v>
      </c>
      <c r="BC111" s="25">
        <f t="shared" si="354"/>
        <v>2223333.3333333335</v>
      </c>
      <c r="BD111" s="25">
        <f t="shared" si="354"/>
        <v>2223333.3333333335</v>
      </c>
      <c r="BE111" s="25">
        <f t="shared" si="354"/>
        <v>2223333.3333333335</v>
      </c>
      <c r="BF111" s="25">
        <f t="shared" si="354"/>
        <v>2223333.3333333335</v>
      </c>
      <c r="BG111" s="25">
        <f t="shared" si="354"/>
        <v>2323333.3333333335</v>
      </c>
      <c r="BH111" s="25">
        <f t="shared" si="354"/>
        <v>2223333.3333333335</v>
      </c>
      <c r="BI111" s="25">
        <f t="shared" si="354"/>
        <v>2223333.3333333335</v>
      </c>
      <c r="BJ111" s="25">
        <f t="shared" si="354"/>
        <v>2223333.3333333335</v>
      </c>
      <c r="BK111" s="25">
        <f t="shared" si="354"/>
        <v>2223333.3333333335</v>
      </c>
      <c r="BL111" s="25">
        <f t="shared" si="354"/>
        <v>2223333.3333333335</v>
      </c>
      <c r="BM111" s="25">
        <f t="shared" si="354"/>
        <v>2223333.3333333335</v>
      </c>
      <c r="BN111" s="25">
        <f t="shared" si="354"/>
        <v>2223333.3333333335</v>
      </c>
      <c r="BO111" s="25">
        <f t="shared" si="354"/>
        <v>2223333.3333333335</v>
      </c>
      <c r="BP111" s="25">
        <f t="shared" si="354"/>
        <v>2223333.3333333335</v>
      </c>
      <c r="BQ111" s="25">
        <f t="shared" si="354"/>
        <v>2223333.3333333335</v>
      </c>
      <c r="BR111" s="25">
        <f t="shared" ref="BR111:EC111" si="355">BR109</f>
        <v>2223333.3333333335</v>
      </c>
      <c r="BS111" s="25">
        <f t="shared" si="355"/>
        <v>2323333.3333333335</v>
      </c>
      <c r="BT111" s="25">
        <f t="shared" si="355"/>
        <v>0</v>
      </c>
      <c r="BU111" s="25">
        <f t="shared" si="355"/>
        <v>0</v>
      </c>
      <c r="BV111" s="25">
        <f t="shared" si="355"/>
        <v>0</v>
      </c>
      <c r="BW111" s="25">
        <f t="shared" si="355"/>
        <v>0</v>
      </c>
      <c r="BX111" s="25">
        <f t="shared" si="355"/>
        <v>0</v>
      </c>
      <c r="BY111" s="25">
        <f t="shared" si="355"/>
        <v>0</v>
      </c>
      <c r="BZ111" s="25">
        <f t="shared" si="355"/>
        <v>0</v>
      </c>
      <c r="CA111" s="25">
        <f t="shared" si="355"/>
        <v>0</v>
      </c>
      <c r="CB111" s="25">
        <f t="shared" si="355"/>
        <v>0</v>
      </c>
      <c r="CC111" s="25">
        <f t="shared" si="355"/>
        <v>0</v>
      </c>
      <c r="CD111" s="25">
        <f t="shared" si="355"/>
        <v>0</v>
      </c>
      <c r="CE111" s="25">
        <f t="shared" si="355"/>
        <v>0</v>
      </c>
      <c r="CF111" s="25">
        <f t="shared" si="355"/>
        <v>0</v>
      </c>
      <c r="CG111" s="25">
        <f t="shared" si="355"/>
        <v>0</v>
      </c>
      <c r="CH111" s="25">
        <f t="shared" si="355"/>
        <v>0</v>
      </c>
      <c r="CI111" s="25">
        <f t="shared" si="355"/>
        <v>0</v>
      </c>
      <c r="CJ111" s="25">
        <f t="shared" si="355"/>
        <v>0</v>
      </c>
      <c r="CK111" s="25">
        <f t="shared" si="355"/>
        <v>0</v>
      </c>
      <c r="CL111" s="25">
        <f t="shared" si="355"/>
        <v>0</v>
      </c>
      <c r="CM111" s="25">
        <f t="shared" si="355"/>
        <v>0</v>
      </c>
      <c r="CN111" s="25">
        <f t="shared" si="355"/>
        <v>0</v>
      </c>
      <c r="CO111" s="25">
        <f t="shared" si="355"/>
        <v>0</v>
      </c>
      <c r="CP111" s="25">
        <f t="shared" si="355"/>
        <v>0</v>
      </c>
      <c r="CQ111" s="25">
        <f t="shared" si="355"/>
        <v>0</v>
      </c>
      <c r="CR111" s="25">
        <f t="shared" si="355"/>
        <v>0</v>
      </c>
      <c r="CS111" s="25">
        <f t="shared" si="355"/>
        <v>0</v>
      </c>
      <c r="CT111" s="25">
        <f t="shared" si="355"/>
        <v>0</v>
      </c>
      <c r="CU111" s="25">
        <f t="shared" si="355"/>
        <v>0</v>
      </c>
      <c r="CV111" s="25">
        <f t="shared" si="355"/>
        <v>0</v>
      </c>
      <c r="CW111" s="25">
        <f t="shared" si="355"/>
        <v>0</v>
      </c>
      <c r="CX111" s="25">
        <f t="shared" si="355"/>
        <v>0</v>
      </c>
      <c r="CY111" s="25">
        <f t="shared" si="355"/>
        <v>0</v>
      </c>
      <c r="CZ111" s="25">
        <f t="shared" si="355"/>
        <v>0</v>
      </c>
      <c r="DA111" s="25">
        <f t="shared" si="355"/>
        <v>0</v>
      </c>
      <c r="DB111" s="25">
        <f t="shared" si="355"/>
        <v>0</v>
      </c>
      <c r="DC111" s="25">
        <f t="shared" si="355"/>
        <v>0</v>
      </c>
      <c r="DD111" s="25">
        <f t="shared" si="355"/>
        <v>0</v>
      </c>
      <c r="DE111" s="25">
        <f t="shared" si="355"/>
        <v>0</v>
      </c>
      <c r="DF111" s="25">
        <f t="shared" si="355"/>
        <v>0</v>
      </c>
      <c r="DG111" s="25">
        <f t="shared" si="355"/>
        <v>0</v>
      </c>
      <c r="DH111" s="25">
        <f t="shared" si="355"/>
        <v>0</v>
      </c>
      <c r="DI111" s="25">
        <f t="shared" si="355"/>
        <v>0</v>
      </c>
      <c r="DJ111" s="25">
        <f t="shared" si="355"/>
        <v>0</v>
      </c>
      <c r="DK111" s="25">
        <f t="shared" si="355"/>
        <v>0</v>
      </c>
      <c r="DL111" s="25">
        <f t="shared" si="355"/>
        <v>0</v>
      </c>
      <c r="DM111" s="25">
        <f t="shared" si="355"/>
        <v>0</v>
      </c>
      <c r="DN111" s="25">
        <f t="shared" si="355"/>
        <v>0</v>
      </c>
      <c r="DO111" s="25">
        <f t="shared" si="355"/>
        <v>0</v>
      </c>
      <c r="DP111" s="25">
        <f t="shared" si="355"/>
        <v>0</v>
      </c>
      <c r="DQ111" s="25">
        <f t="shared" si="355"/>
        <v>0</v>
      </c>
      <c r="DR111" s="25">
        <f t="shared" si="355"/>
        <v>0</v>
      </c>
      <c r="DS111" s="25">
        <f t="shared" si="355"/>
        <v>0</v>
      </c>
      <c r="DT111" s="25">
        <f t="shared" si="355"/>
        <v>0</v>
      </c>
      <c r="DU111" s="25">
        <f t="shared" si="355"/>
        <v>0</v>
      </c>
      <c r="DV111" s="25">
        <f t="shared" si="355"/>
        <v>0</v>
      </c>
      <c r="DW111" s="25">
        <f t="shared" si="355"/>
        <v>0</v>
      </c>
      <c r="DX111" s="25">
        <f t="shared" si="355"/>
        <v>0</v>
      </c>
      <c r="DY111" s="25">
        <f t="shared" si="355"/>
        <v>0</v>
      </c>
      <c r="DZ111" s="25">
        <f t="shared" si="355"/>
        <v>0</v>
      </c>
      <c r="EA111" s="25">
        <f t="shared" si="355"/>
        <v>0</v>
      </c>
      <c r="EB111" s="25">
        <f t="shared" si="355"/>
        <v>0</v>
      </c>
      <c r="EC111" s="25">
        <f t="shared" si="355"/>
        <v>0</v>
      </c>
      <c r="ED111" s="25">
        <f t="shared" ref="ED111:EL111" si="356">ED109</f>
        <v>0</v>
      </c>
      <c r="EE111" s="25">
        <f t="shared" si="356"/>
        <v>0</v>
      </c>
      <c r="EF111" s="25">
        <f t="shared" si="356"/>
        <v>0</v>
      </c>
      <c r="EG111" s="25">
        <f t="shared" si="356"/>
        <v>0</v>
      </c>
      <c r="EH111" s="25">
        <f t="shared" si="356"/>
        <v>0</v>
      </c>
      <c r="EI111" s="25">
        <f t="shared" si="356"/>
        <v>0</v>
      </c>
      <c r="EJ111" s="25">
        <f t="shared" si="356"/>
        <v>0</v>
      </c>
      <c r="EK111" s="25">
        <f t="shared" si="356"/>
        <v>0</v>
      </c>
      <c r="EL111" s="25">
        <f t="shared" si="356"/>
        <v>0</v>
      </c>
    </row>
    <row r="112" spans="1:142" s="20" customFormat="1" x14ac:dyDescent="0.15"/>
    <row r="113" spans="1:142" s="21" customFormat="1" x14ac:dyDescent="0.15">
      <c r="A113" s="21" t="s">
        <v>68</v>
      </c>
      <c r="B113" s="20" t="s">
        <v>153</v>
      </c>
      <c r="C113" s="19" t="s">
        <v>292</v>
      </c>
      <c r="D113" s="152">
        <v>42491</v>
      </c>
    </row>
    <row r="114" spans="1:142" s="20" customFormat="1" x14ac:dyDescent="0.15">
      <c r="C114" s="20" t="s">
        <v>273</v>
      </c>
      <c r="D114" s="133">
        <v>42736</v>
      </c>
    </row>
    <row r="115" spans="1:142" s="20" customFormat="1" x14ac:dyDescent="0.15">
      <c r="B115"/>
      <c r="C115" s="20" t="s">
        <v>274</v>
      </c>
      <c r="D115" s="133">
        <v>44470</v>
      </c>
    </row>
    <row r="116" spans="1:142" s="20" customFormat="1" x14ac:dyDescent="0.15">
      <c r="C116" s="20" t="s">
        <v>129</v>
      </c>
      <c r="D116" s="151">
        <v>0.5</v>
      </c>
    </row>
    <row r="117" spans="1:142" s="20" customFormat="1" x14ac:dyDescent="0.15">
      <c r="C117" s="20" t="s">
        <v>130</v>
      </c>
      <c r="D117" s="132">
        <v>0.05</v>
      </c>
    </row>
    <row r="118" spans="1:142" s="20" customFormat="1" x14ac:dyDescent="0.15">
      <c r="C118" s="20" t="s">
        <v>37</v>
      </c>
      <c r="D118" s="132">
        <v>330000000</v>
      </c>
    </row>
    <row r="119" spans="1:142" s="20" customFormat="1" x14ac:dyDescent="0.15">
      <c r="C119" s="20" t="s">
        <v>131</v>
      </c>
      <c r="D119" s="132">
        <v>165000000</v>
      </c>
    </row>
    <row r="120" spans="1:142" s="20" customFormat="1" x14ac:dyDescent="0.15">
      <c r="C120" s="20" t="s">
        <v>132</v>
      </c>
      <c r="D120" s="131" t="s">
        <v>68</v>
      </c>
    </row>
    <row r="121" spans="1:142" s="20" customFormat="1" x14ac:dyDescent="0.15">
      <c r="C121" s="20" t="s">
        <v>43</v>
      </c>
      <c r="F121" s="15">
        <f>D113</f>
        <v>42491</v>
      </c>
      <c r="G121" s="15">
        <f>EDATE(F121,1)</f>
        <v>42522</v>
      </c>
      <c r="H121" s="15">
        <f t="shared" ref="H121:BS121" si="357">EDATE(G121,1)</f>
        <v>42552</v>
      </c>
      <c r="I121" s="15">
        <f t="shared" si="357"/>
        <v>42583</v>
      </c>
      <c r="J121" s="15">
        <f t="shared" si="357"/>
        <v>42614</v>
      </c>
      <c r="K121" s="15">
        <f t="shared" si="357"/>
        <v>42644</v>
      </c>
      <c r="L121" s="15">
        <f t="shared" si="357"/>
        <v>42675</v>
      </c>
      <c r="M121" s="15">
        <f t="shared" si="357"/>
        <v>42705</v>
      </c>
      <c r="N121" s="15">
        <f t="shared" si="357"/>
        <v>42736</v>
      </c>
      <c r="O121" s="15">
        <f t="shared" si="357"/>
        <v>42767</v>
      </c>
      <c r="P121" s="15">
        <f t="shared" si="357"/>
        <v>42795</v>
      </c>
      <c r="Q121" s="15">
        <f t="shared" si="357"/>
        <v>42826</v>
      </c>
      <c r="R121" s="15">
        <f t="shared" si="357"/>
        <v>42856</v>
      </c>
      <c r="S121" s="15">
        <f t="shared" si="357"/>
        <v>42887</v>
      </c>
      <c r="T121" s="15">
        <f t="shared" si="357"/>
        <v>42917</v>
      </c>
      <c r="U121" s="15">
        <f t="shared" si="357"/>
        <v>42948</v>
      </c>
      <c r="V121" s="15">
        <f t="shared" si="357"/>
        <v>42979</v>
      </c>
      <c r="W121" s="15">
        <f t="shared" si="357"/>
        <v>43009</v>
      </c>
      <c r="X121" s="15">
        <f t="shared" si="357"/>
        <v>43040</v>
      </c>
      <c r="Y121" s="15">
        <f t="shared" si="357"/>
        <v>43070</v>
      </c>
      <c r="Z121" s="15">
        <f t="shared" si="357"/>
        <v>43101</v>
      </c>
      <c r="AA121" s="15">
        <f t="shared" si="357"/>
        <v>43132</v>
      </c>
      <c r="AB121" s="15">
        <f t="shared" si="357"/>
        <v>43160</v>
      </c>
      <c r="AC121" s="15">
        <f t="shared" si="357"/>
        <v>43191</v>
      </c>
      <c r="AD121" s="15">
        <f t="shared" si="357"/>
        <v>43221</v>
      </c>
      <c r="AE121" s="15">
        <f t="shared" si="357"/>
        <v>43252</v>
      </c>
      <c r="AF121" s="15">
        <f t="shared" si="357"/>
        <v>43282</v>
      </c>
      <c r="AG121" s="15">
        <f t="shared" si="357"/>
        <v>43313</v>
      </c>
      <c r="AH121" s="15">
        <f t="shared" si="357"/>
        <v>43344</v>
      </c>
      <c r="AI121" s="15">
        <f t="shared" si="357"/>
        <v>43374</v>
      </c>
      <c r="AJ121" s="15">
        <f t="shared" si="357"/>
        <v>43405</v>
      </c>
      <c r="AK121" s="15">
        <f t="shared" si="357"/>
        <v>43435</v>
      </c>
      <c r="AL121" s="15">
        <f t="shared" si="357"/>
        <v>43466</v>
      </c>
      <c r="AM121" s="15">
        <f t="shared" si="357"/>
        <v>43497</v>
      </c>
      <c r="AN121" s="15">
        <f t="shared" si="357"/>
        <v>43525</v>
      </c>
      <c r="AO121" s="15">
        <f t="shared" si="357"/>
        <v>43556</v>
      </c>
      <c r="AP121" s="15">
        <f t="shared" si="357"/>
        <v>43586</v>
      </c>
      <c r="AQ121" s="15">
        <f t="shared" si="357"/>
        <v>43617</v>
      </c>
      <c r="AR121" s="15">
        <f t="shared" si="357"/>
        <v>43647</v>
      </c>
      <c r="AS121" s="15">
        <f t="shared" si="357"/>
        <v>43678</v>
      </c>
      <c r="AT121" s="15">
        <f t="shared" si="357"/>
        <v>43709</v>
      </c>
      <c r="AU121" s="15">
        <f t="shared" si="357"/>
        <v>43739</v>
      </c>
      <c r="AV121" s="15">
        <f t="shared" si="357"/>
        <v>43770</v>
      </c>
      <c r="AW121" s="15">
        <f t="shared" si="357"/>
        <v>43800</v>
      </c>
      <c r="AX121" s="15">
        <f t="shared" si="357"/>
        <v>43831</v>
      </c>
      <c r="AY121" s="15">
        <f t="shared" si="357"/>
        <v>43862</v>
      </c>
      <c r="AZ121" s="15">
        <f t="shared" si="357"/>
        <v>43891</v>
      </c>
      <c r="BA121" s="15">
        <f t="shared" si="357"/>
        <v>43922</v>
      </c>
      <c r="BB121" s="15">
        <f t="shared" si="357"/>
        <v>43952</v>
      </c>
      <c r="BC121" s="15">
        <f t="shared" si="357"/>
        <v>43983</v>
      </c>
      <c r="BD121" s="15">
        <f t="shared" si="357"/>
        <v>44013</v>
      </c>
      <c r="BE121" s="15">
        <f t="shared" si="357"/>
        <v>44044</v>
      </c>
      <c r="BF121" s="15">
        <f t="shared" si="357"/>
        <v>44075</v>
      </c>
      <c r="BG121" s="15">
        <f t="shared" si="357"/>
        <v>44105</v>
      </c>
      <c r="BH121" s="15">
        <f t="shared" si="357"/>
        <v>44136</v>
      </c>
      <c r="BI121" s="15">
        <f t="shared" si="357"/>
        <v>44166</v>
      </c>
      <c r="BJ121" s="15">
        <f t="shared" si="357"/>
        <v>44197</v>
      </c>
      <c r="BK121" s="15">
        <f t="shared" si="357"/>
        <v>44228</v>
      </c>
      <c r="BL121" s="15">
        <f t="shared" si="357"/>
        <v>44256</v>
      </c>
      <c r="BM121" s="15">
        <f t="shared" si="357"/>
        <v>44287</v>
      </c>
      <c r="BN121" s="15">
        <f t="shared" si="357"/>
        <v>44317</v>
      </c>
      <c r="BO121" s="15">
        <f t="shared" si="357"/>
        <v>44348</v>
      </c>
      <c r="BP121" s="15">
        <f t="shared" si="357"/>
        <v>44378</v>
      </c>
      <c r="BQ121" s="15">
        <f t="shared" si="357"/>
        <v>44409</v>
      </c>
      <c r="BR121" s="15">
        <f t="shared" si="357"/>
        <v>44440</v>
      </c>
      <c r="BS121" s="15">
        <f t="shared" si="357"/>
        <v>44470</v>
      </c>
      <c r="BT121" s="15">
        <f t="shared" ref="BT121:EE121" si="358">EDATE(BS121,1)</f>
        <v>44501</v>
      </c>
      <c r="BU121" s="15">
        <f t="shared" si="358"/>
        <v>44531</v>
      </c>
      <c r="BV121" s="15">
        <f t="shared" si="358"/>
        <v>44562</v>
      </c>
      <c r="BW121" s="15">
        <f t="shared" si="358"/>
        <v>44593</v>
      </c>
      <c r="BX121" s="15">
        <f t="shared" si="358"/>
        <v>44621</v>
      </c>
      <c r="BY121" s="15">
        <f t="shared" si="358"/>
        <v>44652</v>
      </c>
      <c r="BZ121" s="15">
        <f t="shared" si="358"/>
        <v>44682</v>
      </c>
      <c r="CA121" s="15">
        <f t="shared" si="358"/>
        <v>44713</v>
      </c>
      <c r="CB121" s="15">
        <f t="shared" si="358"/>
        <v>44743</v>
      </c>
      <c r="CC121" s="15">
        <f t="shared" si="358"/>
        <v>44774</v>
      </c>
      <c r="CD121" s="15">
        <f t="shared" si="358"/>
        <v>44805</v>
      </c>
      <c r="CE121" s="15">
        <f t="shared" si="358"/>
        <v>44835</v>
      </c>
      <c r="CF121" s="15">
        <f t="shared" si="358"/>
        <v>44866</v>
      </c>
      <c r="CG121" s="15">
        <f t="shared" si="358"/>
        <v>44896</v>
      </c>
      <c r="CH121" s="15">
        <f t="shared" si="358"/>
        <v>44927</v>
      </c>
      <c r="CI121" s="15">
        <f t="shared" si="358"/>
        <v>44958</v>
      </c>
      <c r="CJ121" s="15">
        <f t="shared" si="358"/>
        <v>44986</v>
      </c>
      <c r="CK121" s="15">
        <f t="shared" si="358"/>
        <v>45017</v>
      </c>
      <c r="CL121" s="15">
        <f t="shared" si="358"/>
        <v>45047</v>
      </c>
      <c r="CM121" s="15">
        <f t="shared" si="358"/>
        <v>45078</v>
      </c>
      <c r="CN121" s="15">
        <f t="shared" si="358"/>
        <v>45108</v>
      </c>
      <c r="CO121" s="15">
        <f t="shared" si="358"/>
        <v>45139</v>
      </c>
      <c r="CP121" s="15">
        <f t="shared" si="358"/>
        <v>45170</v>
      </c>
      <c r="CQ121" s="15">
        <f t="shared" si="358"/>
        <v>45200</v>
      </c>
      <c r="CR121" s="15">
        <f t="shared" si="358"/>
        <v>45231</v>
      </c>
      <c r="CS121" s="15">
        <f t="shared" si="358"/>
        <v>45261</v>
      </c>
      <c r="CT121" s="15">
        <f t="shared" si="358"/>
        <v>45292</v>
      </c>
      <c r="CU121" s="15">
        <f t="shared" si="358"/>
        <v>45323</v>
      </c>
      <c r="CV121" s="15">
        <f t="shared" si="358"/>
        <v>45352</v>
      </c>
      <c r="CW121" s="15">
        <f t="shared" si="358"/>
        <v>45383</v>
      </c>
      <c r="CX121" s="15">
        <f t="shared" si="358"/>
        <v>45413</v>
      </c>
      <c r="CY121" s="15">
        <f t="shared" si="358"/>
        <v>45444</v>
      </c>
      <c r="CZ121" s="15">
        <f t="shared" si="358"/>
        <v>45474</v>
      </c>
      <c r="DA121" s="15">
        <f t="shared" si="358"/>
        <v>45505</v>
      </c>
      <c r="DB121" s="15">
        <f t="shared" si="358"/>
        <v>45536</v>
      </c>
      <c r="DC121" s="15">
        <f t="shared" si="358"/>
        <v>45566</v>
      </c>
      <c r="DD121" s="15">
        <f t="shared" si="358"/>
        <v>45597</v>
      </c>
      <c r="DE121" s="15">
        <f t="shared" si="358"/>
        <v>45627</v>
      </c>
      <c r="DF121" s="15">
        <f t="shared" si="358"/>
        <v>45658</v>
      </c>
      <c r="DG121" s="15">
        <f t="shared" si="358"/>
        <v>45689</v>
      </c>
      <c r="DH121" s="15">
        <f t="shared" si="358"/>
        <v>45717</v>
      </c>
      <c r="DI121" s="15">
        <f t="shared" si="358"/>
        <v>45748</v>
      </c>
      <c r="DJ121" s="15">
        <f t="shared" si="358"/>
        <v>45778</v>
      </c>
      <c r="DK121" s="15">
        <f t="shared" si="358"/>
        <v>45809</v>
      </c>
      <c r="DL121" s="15">
        <f t="shared" si="358"/>
        <v>45839</v>
      </c>
      <c r="DM121" s="15">
        <f t="shared" si="358"/>
        <v>45870</v>
      </c>
      <c r="DN121" s="15">
        <f t="shared" si="358"/>
        <v>45901</v>
      </c>
      <c r="DO121" s="15">
        <f t="shared" si="358"/>
        <v>45931</v>
      </c>
      <c r="DP121" s="15">
        <f t="shared" si="358"/>
        <v>45962</v>
      </c>
      <c r="DQ121" s="15">
        <f t="shared" si="358"/>
        <v>45992</v>
      </c>
      <c r="DR121" s="15">
        <f t="shared" si="358"/>
        <v>46023</v>
      </c>
      <c r="DS121" s="15">
        <f t="shared" si="358"/>
        <v>46054</v>
      </c>
      <c r="DT121" s="15">
        <f t="shared" si="358"/>
        <v>46082</v>
      </c>
      <c r="DU121" s="15">
        <f t="shared" si="358"/>
        <v>46113</v>
      </c>
      <c r="DV121" s="15">
        <f t="shared" si="358"/>
        <v>46143</v>
      </c>
      <c r="DW121" s="15">
        <f t="shared" si="358"/>
        <v>46174</v>
      </c>
      <c r="DX121" s="15">
        <f t="shared" si="358"/>
        <v>46204</v>
      </c>
      <c r="DY121" s="15">
        <f t="shared" si="358"/>
        <v>46235</v>
      </c>
      <c r="DZ121" s="15">
        <f t="shared" si="358"/>
        <v>46266</v>
      </c>
      <c r="EA121" s="15">
        <f t="shared" si="358"/>
        <v>46296</v>
      </c>
      <c r="EB121" s="15">
        <f t="shared" si="358"/>
        <v>46327</v>
      </c>
      <c r="EC121" s="15">
        <f t="shared" si="358"/>
        <v>46357</v>
      </c>
      <c r="ED121" s="15">
        <f t="shared" si="358"/>
        <v>46388</v>
      </c>
      <c r="EE121" s="15">
        <f t="shared" si="358"/>
        <v>46419</v>
      </c>
      <c r="EF121" s="15">
        <f t="shared" ref="EF121:EL121" si="359">EDATE(EE121,1)</f>
        <v>46447</v>
      </c>
      <c r="EG121" s="15">
        <f t="shared" si="359"/>
        <v>46478</v>
      </c>
      <c r="EH121" s="15">
        <f t="shared" si="359"/>
        <v>46508</v>
      </c>
      <c r="EI121" s="15">
        <f t="shared" si="359"/>
        <v>46539</v>
      </c>
      <c r="EJ121" s="15">
        <f t="shared" si="359"/>
        <v>46569</v>
      </c>
      <c r="EK121" s="15">
        <f t="shared" si="359"/>
        <v>46600</v>
      </c>
      <c r="EL121" s="15">
        <f t="shared" si="359"/>
        <v>46631</v>
      </c>
    </row>
    <row r="122" spans="1:142" s="21" customFormat="1" x14ac:dyDescent="0.15">
      <c r="C122" s="19" t="s">
        <v>134</v>
      </c>
      <c r="F122" s="154">
        <v>-313333.33333333326</v>
      </c>
      <c r="G122" s="154">
        <v>-313333.33333333326</v>
      </c>
      <c r="H122" s="154">
        <v>-313333.33333333326</v>
      </c>
      <c r="I122" s="154">
        <v>-313333.33333333326</v>
      </c>
      <c r="J122" s="154">
        <v>-313333.33333333326</v>
      </c>
      <c r="K122" s="154">
        <v>-513333.33333333326</v>
      </c>
      <c r="L122" s="154">
        <v>-1146666.6666666665</v>
      </c>
      <c r="M122" s="154">
        <v>-1146666.6666666665</v>
      </c>
      <c r="N122" s="154">
        <v>-1146666.6666666665</v>
      </c>
      <c r="O122" s="154">
        <v>-1146666.6666666665</v>
      </c>
      <c r="P122" s="154">
        <v>-1146666.6666666665</v>
      </c>
      <c r="Q122" s="154">
        <v>-1146666.6666666665</v>
      </c>
      <c r="R122" s="154">
        <v>-1146666.6666666665</v>
      </c>
      <c r="S122" s="154">
        <v>-1146666.6666666665</v>
      </c>
      <c r="T122" s="154">
        <v>-1146666.6666666665</v>
      </c>
      <c r="U122" s="154">
        <v>-1146666.6666666665</v>
      </c>
      <c r="V122" s="154">
        <v>-1146666.6666666665</v>
      </c>
      <c r="W122" s="154">
        <v>-1346666.6666666665</v>
      </c>
      <c r="X122" s="154">
        <v>-1146666.6666666665</v>
      </c>
      <c r="Y122" s="154">
        <v>-1146666.6666666665</v>
      </c>
      <c r="Z122" s="154">
        <v>-1146666.6666666665</v>
      </c>
      <c r="AA122" s="154">
        <v>-1146666.6666666665</v>
      </c>
      <c r="AB122" s="154">
        <v>-1146666.6666666665</v>
      </c>
      <c r="AC122" s="154">
        <v>-1146666.6666666665</v>
      </c>
      <c r="AD122" s="154">
        <v>-1146666.6666666665</v>
      </c>
      <c r="AE122" s="154">
        <v>-1146666.6666666665</v>
      </c>
      <c r="AF122" s="154">
        <v>-1146666.6666666665</v>
      </c>
      <c r="AG122" s="154">
        <v>-1146666.6666666665</v>
      </c>
      <c r="AH122" s="154">
        <v>-1146666.6666666665</v>
      </c>
      <c r="AI122" s="154">
        <v>-7946666.6666666651</v>
      </c>
      <c r="AJ122" s="154">
        <v>-4446666.666666667</v>
      </c>
      <c r="AK122" s="154">
        <v>-4446666.666666667</v>
      </c>
      <c r="AL122" s="154">
        <v>-4446666.666666667</v>
      </c>
      <c r="AM122" s="154">
        <v>-4446666.666666667</v>
      </c>
      <c r="AN122" s="154">
        <v>-4446666.666666667</v>
      </c>
      <c r="AO122" s="154">
        <v>-4446666.666666667</v>
      </c>
      <c r="AP122" s="154">
        <v>-4446666.666666667</v>
      </c>
      <c r="AQ122" s="154">
        <v>-4446666.666666667</v>
      </c>
      <c r="AR122" s="154">
        <v>-4446666.666666667</v>
      </c>
      <c r="AS122" s="154">
        <v>-4446666.666666667</v>
      </c>
      <c r="AT122" s="154">
        <v>-4446666.666666667</v>
      </c>
      <c r="AU122" s="154">
        <v>-4646666.666666667</v>
      </c>
      <c r="AV122" s="154">
        <v>-4446666.666666667</v>
      </c>
      <c r="AW122" s="154">
        <v>-4446666.666666667</v>
      </c>
      <c r="AX122" s="154">
        <v>-4446666.666666667</v>
      </c>
      <c r="AY122" s="154">
        <v>-4446666.666666667</v>
      </c>
      <c r="AZ122" s="154">
        <v>-4446666.666666667</v>
      </c>
      <c r="BA122" s="154">
        <v>-4446666.666666667</v>
      </c>
      <c r="BB122" s="154">
        <v>-4446666.666666667</v>
      </c>
      <c r="BC122" s="154">
        <v>-4446666.666666667</v>
      </c>
      <c r="BD122" s="154">
        <v>-4446666.666666667</v>
      </c>
      <c r="BE122" s="154">
        <v>-4446666.666666667</v>
      </c>
      <c r="BF122" s="154">
        <v>-4446666.666666667</v>
      </c>
      <c r="BG122" s="154">
        <v>-4646666.666666667</v>
      </c>
      <c r="BH122" s="154">
        <v>-4446666.666666667</v>
      </c>
      <c r="BI122" s="154">
        <v>-4446666.666666667</v>
      </c>
      <c r="BJ122" s="154">
        <v>-4446666.666666667</v>
      </c>
      <c r="BK122" s="154">
        <v>-4446666.666666667</v>
      </c>
      <c r="BL122" s="154">
        <v>-4446666.666666667</v>
      </c>
      <c r="BM122" s="154">
        <v>-4446666.666666667</v>
      </c>
      <c r="BN122" s="154">
        <v>-4446666.666666667</v>
      </c>
      <c r="BO122" s="154">
        <v>-4446666.666666667</v>
      </c>
      <c r="BP122" s="154">
        <v>-4446666.666666667</v>
      </c>
      <c r="BQ122" s="154">
        <v>-4446666.666666667</v>
      </c>
      <c r="BR122" s="154">
        <v>-4446666.666666667</v>
      </c>
      <c r="BS122" s="154">
        <v>-4646666.666666667</v>
      </c>
      <c r="BT122" s="154">
        <v>-4446666.666666667</v>
      </c>
      <c r="BU122" s="154">
        <v>-4446666.666666667</v>
      </c>
      <c r="BV122" s="154">
        <v>-4446666.666666667</v>
      </c>
      <c r="BW122" s="154">
        <v>-4446666.666666667</v>
      </c>
      <c r="BX122" s="154">
        <v>-4446666.666666667</v>
      </c>
      <c r="BY122" s="154">
        <v>-13686666.666666642</v>
      </c>
      <c r="BZ122" s="154">
        <v>-1806666.6666666665</v>
      </c>
      <c r="CA122" s="154">
        <v>-1806666.6666666665</v>
      </c>
      <c r="CB122" s="154">
        <v>-10083283.96766901</v>
      </c>
      <c r="CC122" s="154">
        <v>-3090220.815267317</v>
      </c>
      <c r="CD122" s="154">
        <v>-3033160.6911834939</v>
      </c>
      <c r="CE122" s="154">
        <v>-3431069.7630701545</v>
      </c>
      <c r="CF122" s="154">
        <v>-2106895.2652837895</v>
      </c>
      <c r="CG122" s="154">
        <v>-2137520.1045709052</v>
      </c>
      <c r="CH122" s="154">
        <v>-2137753.3613837976</v>
      </c>
      <c r="CI122" s="154">
        <v>-2016748.5102938255</v>
      </c>
      <c r="CJ122" s="154">
        <v>-1997173.1262237811</v>
      </c>
      <c r="CK122" s="154">
        <v>-3297597.74215374</v>
      </c>
      <c r="CL122" s="154">
        <v>1178746.0653128391</v>
      </c>
      <c r="CM122" s="154">
        <v>1198321.4493828835</v>
      </c>
      <c r="CN122" s="154">
        <v>1228552.0214122981</v>
      </c>
      <c r="CO122" s="154">
        <v>1311048.0449501665</v>
      </c>
      <c r="CP122" s="154">
        <v>1322704.6716508425</v>
      </c>
      <c r="CQ122" s="154">
        <v>1017908.3738276199</v>
      </c>
      <c r="CR122" s="154">
        <v>1331579.7500150865</v>
      </c>
      <c r="CS122" s="154">
        <v>1331579.7500150865</v>
      </c>
      <c r="CT122" s="154">
        <v>1331579.7500150865</v>
      </c>
      <c r="CU122" s="154">
        <v>1331579.7500150865</v>
      </c>
      <c r="CV122" s="154">
        <v>1331579.7500150865</v>
      </c>
      <c r="CW122" s="154">
        <v>1331579.7500150865</v>
      </c>
      <c r="CX122" s="154">
        <v>1331579.7500150865</v>
      </c>
      <c r="CY122" s="154">
        <v>1331579.7500150865</v>
      </c>
      <c r="CZ122" s="154">
        <v>1094622.7877741177</v>
      </c>
      <c r="DA122" s="154">
        <v>1319074.7696167775</v>
      </c>
      <c r="DB122" s="154">
        <v>1397455.5124208115</v>
      </c>
      <c r="DC122" s="154">
        <v>991976.65110832313</v>
      </c>
      <c r="DD122" s="154">
        <v>1409778.4169066143</v>
      </c>
      <c r="DE122" s="154">
        <v>1409778.4169066143</v>
      </c>
      <c r="DF122" s="154">
        <v>1409778.4169066143</v>
      </c>
      <c r="DG122" s="154">
        <v>1409778.4169066143</v>
      </c>
      <c r="DH122" s="154">
        <v>1409778.4169066143</v>
      </c>
      <c r="DI122" s="154">
        <v>1409778.4169066143</v>
      </c>
      <c r="DJ122" s="154">
        <v>1409778.4169066143</v>
      </c>
      <c r="DK122" s="154">
        <v>1409778.4169066143</v>
      </c>
      <c r="DL122" s="154">
        <v>936089.35547020868</v>
      </c>
      <c r="DM122" s="154">
        <v>1330640.0244115212</v>
      </c>
      <c r="DN122" s="154">
        <v>1330640.0244115212</v>
      </c>
      <c r="DO122" s="154">
        <v>1059822.4683731387</v>
      </c>
      <c r="DP122" s="154">
        <v>1491830.0373567897</v>
      </c>
      <c r="DQ122" s="154">
        <v>1491830.0373567897</v>
      </c>
      <c r="DR122" s="154">
        <v>1491830.0373567897</v>
      </c>
      <c r="DS122" s="154">
        <v>1491830.0373567897</v>
      </c>
      <c r="DT122" s="154">
        <v>1491830.0373567897</v>
      </c>
      <c r="DU122" s="154">
        <v>1491830.0373567897</v>
      </c>
      <c r="DV122" s="154">
        <v>1491830.0373567897</v>
      </c>
      <c r="DW122" s="154">
        <v>1491830.0373567897</v>
      </c>
      <c r="DX122" s="154">
        <v>-104228.71217114502</v>
      </c>
      <c r="DY122" s="154">
        <v>981415.16677832697</v>
      </c>
      <c r="DZ122" s="154">
        <v>1071944.9247169865</v>
      </c>
      <c r="EA122" s="154">
        <v>912553.69879684411</v>
      </c>
      <c r="EB122" s="154">
        <v>1572402.5965130934</v>
      </c>
      <c r="EC122" s="154">
        <v>1572402.5965130934</v>
      </c>
      <c r="ED122" s="154">
        <v>1572402.5965130934</v>
      </c>
      <c r="EE122" s="154">
        <v>1572402.5965130934</v>
      </c>
      <c r="EF122" s="154">
        <v>1572402.5965130934</v>
      </c>
      <c r="EG122" s="154">
        <v>1572402.5965130934</v>
      </c>
      <c r="EH122" s="154">
        <v>1572402.5965130934</v>
      </c>
      <c r="EI122" s="154">
        <v>1572402.5965130934</v>
      </c>
      <c r="EJ122" s="154">
        <v>1548806.8857237904</v>
      </c>
      <c r="EK122" s="154">
        <v>1651891.2098950045</v>
      </c>
      <c r="EL122" s="154">
        <v>1651891.2098950045</v>
      </c>
    </row>
    <row r="123" spans="1:142" s="20" customFormat="1" x14ac:dyDescent="0.15"/>
    <row r="124" spans="1:142" s="20" customFormat="1" x14ac:dyDescent="0.15">
      <c r="B124" s="20" t="s">
        <v>216</v>
      </c>
      <c r="C124" s="20" t="s">
        <v>43</v>
      </c>
      <c r="F124" s="15">
        <f>F121</f>
        <v>42491</v>
      </c>
      <c r="G124" s="15">
        <f>EDATE(F124,1)</f>
        <v>42522</v>
      </c>
      <c r="H124" s="15">
        <f t="shared" ref="H124:BS124" si="360">EDATE(G124,1)</f>
        <v>42552</v>
      </c>
      <c r="I124" s="15">
        <f t="shared" si="360"/>
        <v>42583</v>
      </c>
      <c r="J124" s="15">
        <f t="shared" si="360"/>
        <v>42614</v>
      </c>
      <c r="K124" s="15">
        <f t="shared" si="360"/>
        <v>42644</v>
      </c>
      <c r="L124" s="15">
        <f t="shared" si="360"/>
        <v>42675</v>
      </c>
      <c r="M124" s="15">
        <f t="shared" si="360"/>
        <v>42705</v>
      </c>
      <c r="N124" s="15">
        <f t="shared" si="360"/>
        <v>42736</v>
      </c>
      <c r="O124" s="15">
        <f t="shared" si="360"/>
        <v>42767</v>
      </c>
      <c r="P124" s="15">
        <f t="shared" si="360"/>
        <v>42795</v>
      </c>
      <c r="Q124" s="15">
        <f t="shared" si="360"/>
        <v>42826</v>
      </c>
      <c r="R124" s="15">
        <f t="shared" si="360"/>
        <v>42856</v>
      </c>
      <c r="S124" s="15">
        <f t="shared" si="360"/>
        <v>42887</v>
      </c>
      <c r="T124" s="15">
        <f t="shared" si="360"/>
        <v>42917</v>
      </c>
      <c r="U124" s="15">
        <f t="shared" si="360"/>
        <v>42948</v>
      </c>
      <c r="V124" s="15">
        <f t="shared" si="360"/>
        <v>42979</v>
      </c>
      <c r="W124" s="15">
        <f t="shared" si="360"/>
        <v>43009</v>
      </c>
      <c r="X124" s="15">
        <f t="shared" si="360"/>
        <v>43040</v>
      </c>
      <c r="Y124" s="15">
        <f t="shared" si="360"/>
        <v>43070</v>
      </c>
      <c r="Z124" s="15">
        <f t="shared" si="360"/>
        <v>43101</v>
      </c>
      <c r="AA124" s="15">
        <f t="shared" si="360"/>
        <v>43132</v>
      </c>
      <c r="AB124" s="15">
        <f t="shared" si="360"/>
        <v>43160</v>
      </c>
      <c r="AC124" s="15">
        <f t="shared" si="360"/>
        <v>43191</v>
      </c>
      <c r="AD124" s="15">
        <f t="shared" si="360"/>
        <v>43221</v>
      </c>
      <c r="AE124" s="15">
        <f t="shared" si="360"/>
        <v>43252</v>
      </c>
      <c r="AF124" s="15">
        <f t="shared" si="360"/>
        <v>43282</v>
      </c>
      <c r="AG124" s="15">
        <f t="shared" si="360"/>
        <v>43313</v>
      </c>
      <c r="AH124" s="15">
        <f t="shared" si="360"/>
        <v>43344</v>
      </c>
      <c r="AI124" s="15">
        <f t="shared" si="360"/>
        <v>43374</v>
      </c>
      <c r="AJ124" s="15">
        <f t="shared" si="360"/>
        <v>43405</v>
      </c>
      <c r="AK124" s="15">
        <f t="shared" si="360"/>
        <v>43435</v>
      </c>
      <c r="AL124" s="15">
        <f t="shared" si="360"/>
        <v>43466</v>
      </c>
      <c r="AM124" s="15">
        <f t="shared" si="360"/>
        <v>43497</v>
      </c>
      <c r="AN124" s="15">
        <f t="shared" si="360"/>
        <v>43525</v>
      </c>
      <c r="AO124" s="15">
        <f t="shared" si="360"/>
        <v>43556</v>
      </c>
      <c r="AP124" s="15">
        <f t="shared" si="360"/>
        <v>43586</v>
      </c>
      <c r="AQ124" s="15">
        <f t="shared" si="360"/>
        <v>43617</v>
      </c>
      <c r="AR124" s="15">
        <f t="shared" si="360"/>
        <v>43647</v>
      </c>
      <c r="AS124" s="15">
        <f t="shared" si="360"/>
        <v>43678</v>
      </c>
      <c r="AT124" s="15">
        <f t="shared" si="360"/>
        <v>43709</v>
      </c>
      <c r="AU124" s="15">
        <f t="shared" si="360"/>
        <v>43739</v>
      </c>
      <c r="AV124" s="15">
        <f t="shared" si="360"/>
        <v>43770</v>
      </c>
      <c r="AW124" s="15">
        <f t="shared" si="360"/>
        <v>43800</v>
      </c>
      <c r="AX124" s="15">
        <f t="shared" si="360"/>
        <v>43831</v>
      </c>
      <c r="AY124" s="15">
        <f t="shared" si="360"/>
        <v>43862</v>
      </c>
      <c r="AZ124" s="15">
        <f t="shared" si="360"/>
        <v>43891</v>
      </c>
      <c r="BA124" s="15">
        <f t="shared" si="360"/>
        <v>43922</v>
      </c>
      <c r="BB124" s="15">
        <f t="shared" si="360"/>
        <v>43952</v>
      </c>
      <c r="BC124" s="15">
        <f t="shared" si="360"/>
        <v>43983</v>
      </c>
      <c r="BD124" s="15">
        <f t="shared" si="360"/>
        <v>44013</v>
      </c>
      <c r="BE124" s="15">
        <f t="shared" si="360"/>
        <v>44044</v>
      </c>
      <c r="BF124" s="15">
        <f t="shared" si="360"/>
        <v>44075</v>
      </c>
      <c r="BG124" s="15">
        <f t="shared" si="360"/>
        <v>44105</v>
      </c>
      <c r="BH124" s="15">
        <f t="shared" si="360"/>
        <v>44136</v>
      </c>
      <c r="BI124" s="15">
        <f t="shared" si="360"/>
        <v>44166</v>
      </c>
      <c r="BJ124" s="15">
        <f t="shared" si="360"/>
        <v>44197</v>
      </c>
      <c r="BK124" s="15">
        <f t="shared" si="360"/>
        <v>44228</v>
      </c>
      <c r="BL124" s="15">
        <f t="shared" si="360"/>
        <v>44256</v>
      </c>
      <c r="BM124" s="15">
        <f t="shared" si="360"/>
        <v>44287</v>
      </c>
      <c r="BN124" s="15">
        <f t="shared" si="360"/>
        <v>44317</v>
      </c>
      <c r="BO124" s="15">
        <f t="shared" si="360"/>
        <v>44348</v>
      </c>
      <c r="BP124" s="15">
        <f t="shared" si="360"/>
        <v>44378</v>
      </c>
      <c r="BQ124" s="15">
        <f t="shared" si="360"/>
        <v>44409</v>
      </c>
      <c r="BR124" s="15">
        <f t="shared" si="360"/>
        <v>44440</v>
      </c>
      <c r="BS124" s="15">
        <f t="shared" si="360"/>
        <v>44470</v>
      </c>
      <c r="BT124" s="15">
        <f t="shared" ref="BT124:EE124" si="361">EDATE(BS124,1)</f>
        <v>44501</v>
      </c>
      <c r="BU124" s="15">
        <f t="shared" si="361"/>
        <v>44531</v>
      </c>
      <c r="BV124" s="15">
        <f t="shared" si="361"/>
        <v>44562</v>
      </c>
      <c r="BW124" s="15">
        <f t="shared" si="361"/>
        <v>44593</v>
      </c>
      <c r="BX124" s="15">
        <f t="shared" si="361"/>
        <v>44621</v>
      </c>
      <c r="BY124" s="15">
        <f t="shared" si="361"/>
        <v>44652</v>
      </c>
      <c r="BZ124" s="15">
        <f t="shared" si="361"/>
        <v>44682</v>
      </c>
      <c r="CA124" s="15">
        <f t="shared" si="361"/>
        <v>44713</v>
      </c>
      <c r="CB124" s="15">
        <f t="shared" si="361"/>
        <v>44743</v>
      </c>
      <c r="CC124" s="15">
        <f t="shared" si="361"/>
        <v>44774</v>
      </c>
      <c r="CD124" s="15">
        <f t="shared" si="361"/>
        <v>44805</v>
      </c>
      <c r="CE124" s="15">
        <f t="shared" si="361"/>
        <v>44835</v>
      </c>
      <c r="CF124" s="15">
        <f t="shared" si="361"/>
        <v>44866</v>
      </c>
      <c r="CG124" s="15">
        <f t="shared" si="361"/>
        <v>44896</v>
      </c>
      <c r="CH124" s="15">
        <f t="shared" si="361"/>
        <v>44927</v>
      </c>
      <c r="CI124" s="15">
        <f t="shared" si="361"/>
        <v>44958</v>
      </c>
      <c r="CJ124" s="15">
        <f t="shared" si="361"/>
        <v>44986</v>
      </c>
      <c r="CK124" s="15">
        <f t="shared" si="361"/>
        <v>45017</v>
      </c>
      <c r="CL124" s="15">
        <f t="shared" si="361"/>
        <v>45047</v>
      </c>
      <c r="CM124" s="15">
        <f t="shared" si="361"/>
        <v>45078</v>
      </c>
      <c r="CN124" s="15">
        <f t="shared" si="361"/>
        <v>45108</v>
      </c>
      <c r="CO124" s="15">
        <f t="shared" si="361"/>
        <v>45139</v>
      </c>
      <c r="CP124" s="15">
        <f t="shared" si="361"/>
        <v>45170</v>
      </c>
      <c r="CQ124" s="15">
        <f t="shared" si="361"/>
        <v>45200</v>
      </c>
      <c r="CR124" s="15">
        <f t="shared" si="361"/>
        <v>45231</v>
      </c>
      <c r="CS124" s="15">
        <f t="shared" si="361"/>
        <v>45261</v>
      </c>
      <c r="CT124" s="15">
        <f t="shared" si="361"/>
        <v>45292</v>
      </c>
      <c r="CU124" s="15">
        <f t="shared" si="361"/>
        <v>45323</v>
      </c>
      <c r="CV124" s="15">
        <f t="shared" si="361"/>
        <v>45352</v>
      </c>
      <c r="CW124" s="15">
        <f t="shared" si="361"/>
        <v>45383</v>
      </c>
      <c r="CX124" s="15">
        <f t="shared" si="361"/>
        <v>45413</v>
      </c>
      <c r="CY124" s="15">
        <f t="shared" si="361"/>
        <v>45444</v>
      </c>
      <c r="CZ124" s="15">
        <f t="shared" si="361"/>
        <v>45474</v>
      </c>
      <c r="DA124" s="15">
        <f t="shared" si="361"/>
        <v>45505</v>
      </c>
      <c r="DB124" s="15">
        <f t="shared" si="361"/>
        <v>45536</v>
      </c>
      <c r="DC124" s="15">
        <f t="shared" si="361"/>
        <v>45566</v>
      </c>
      <c r="DD124" s="15">
        <f t="shared" si="361"/>
        <v>45597</v>
      </c>
      <c r="DE124" s="15">
        <f t="shared" si="361"/>
        <v>45627</v>
      </c>
      <c r="DF124" s="15">
        <f t="shared" si="361"/>
        <v>45658</v>
      </c>
      <c r="DG124" s="15">
        <f t="shared" si="361"/>
        <v>45689</v>
      </c>
      <c r="DH124" s="15">
        <f t="shared" si="361"/>
        <v>45717</v>
      </c>
      <c r="DI124" s="15">
        <f t="shared" si="361"/>
        <v>45748</v>
      </c>
      <c r="DJ124" s="15">
        <f t="shared" si="361"/>
        <v>45778</v>
      </c>
      <c r="DK124" s="15">
        <f t="shared" si="361"/>
        <v>45809</v>
      </c>
      <c r="DL124" s="15">
        <f t="shared" si="361"/>
        <v>45839</v>
      </c>
      <c r="DM124" s="15">
        <f t="shared" si="361"/>
        <v>45870</v>
      </c>
      <c r="DN124" s="15">
        <f t="shared" si="361"/>
        <v>45901</v>
      </c>
      <c r="DO124" s="15">
        <f t="shared" si="361"/>
        <v>45931</v>
      </c>
      <c r="DP124" s="15">
        <f t="shared" si="361"/>
        <v>45962</v>
      </c>
      <c r="DQ124" s="15">
        <f t="shared" si="361"/>
        <v>45992</v>
      </c>
      <c r="DR124" s="15">
        <f t="shared" si="361"/>
        <v>46023</v>
      </c>
      <c r="DS124" s="15">
        <f t="shared" si="361"/>
        <v>46054</v>
      </c>
      <c r="DT124" s="15">
        <f t="shared" si="361"/>
        <v>46082</v>
      </c>
      <c r="DU124" s="15">
        <f t="shared" si="361"/>
        <v>46113</v>
      </c>
      <c r="DV124" s="15">
        <f t="shared" si="361"/>
        <v>46143</v>
      </c>
      <c r="DW124" s="15">
        <f t="shared" si="361"/>
        <v>46174</v>
      </c>
      <c r="DX124" s="15">
        <f t="shared" si="361"/>
        <v>46204</v>
      </c>
      <c r="DY124" s="15">
        <f t="shared" si="361"/>
        <v>46235</v>
      </c>
      <c r="DZ124" s="15">
        <f t="shared" si="361"/>
        <v>46266</v>
      </c>
      <c r="EA124" s="15">
        <f t="shared" si="361"/>
        <v>46296</v>
      </c>
      <c r="EB124" s="15">
        <f t="shared" si="361"/>
        <v>46327</v>
      </c>
      <c r="EC124" s="15">
        <f t="shared" si="361"/>
        <v>46357</v>
      </c>
      <c r="ED124" s="15">
        <f t="shared" si="361"/>
        <v>46388</v>
      </c>
      <c r="EE124" s="15">
        <f t="shared" si="361"/>
        <v>46419</v>
      </c>
      <c r="EF124" s="15">
        <f t="shared" ref="EF124:EL124" si="362">EDATE(EE124,1)</f>
        <v>46447</v>
      </c>
      <c r="EG124" s="15">
        <f t="shared" si="362"/>
        <v>46478</v>
      </c>
      <c r="EH124" s="15">
        <f t="shared" si="362"/>
        <v>46508</v>
      </c>
      <c r="EI124" s="15">
        <f t="shared" si="362"/>
        <v>46539</v>
      </c>
      <c r="EJ124" s="15">
        <f t="shared" si="362"/>
        <v>46569</v>
      </c>
      <c r="EK124" s="15">
        <f t="shared" si="362"/>
        <v>46600</v>
      </c>
      <c r="EL124" s="15">
        <f t="shared" si="362"/>
        <v>46631</v>
      </c>
    </row>
    <row r="125" spans="1:142" s="20" customFormat="1" x14ac:dyDescent="0.15">
      <c r="C125" s="66" t="s">
        <v>127</v>
      </c>
      <c r="F125" s="62">
        <f>IF(OR(F124&lt;$D114,F124&gt;$D115),0,IF(F122&lt;0,IF(E129&gt;0,MIN(ABS(F122)*$D116,E129),0),0))</f>
        <v>0</v>
      </c>
      <c r="G125" s="62">
        <f t="shared" ref="G125:K125" si="363">IF(OR(G124&lt;$D114,G124&gt;$D115),0,IF(G122&lt;0,IF(F129&gt;0,MIN(ABS(G122)*$D116,F129),0),0))</f>
        <v>0</v>
      </c>
      <c r="H125" s="62">
        <f t="shared" si="363"/>
        <v>0</v>
      </c>
      <c r="I125" s="62">
        <f t="shared" si="363"/>
        <v>0</v>
      </c>
      <c r="J125" s="62">
        <f t="shared" si="363"/>
        <v>0</v>
      </c>
      <c r="K125" s="62">
        <f t="shared" si="363"/>
        <v>0</v>
      </c>
      <c r="L125" s="62">
        <f>IF(OR(L124&lt;$D114,L124&gt;$D115),0,IF(L122&lt;0,IF(K129&gt;0,MIN(ABS(L122)*$D116,K129),0),0))</f>
        <v>0</v>
      </c>
      <c r="M125" s="62">
        <f t="shared" ref="M125" si="364">IF(OR(M124&lt;$D114,M124&gt;$D115),0,IF(M122&lt;0,IF(L129&gt;0,MIN(ABS(M122)*$D116,L129),0),0))</f>
        <v>0</v>
      </c>
      <c r="N125" s="62">
        <f t="shared" ref="N125" si="365">IF(OR(N124&lt;$D114,N124&gt;$D115),0,IF(N122&lt;0,IF(M129&gt;0,MIN(ABS(N122)*$D116,M129),0),0))</f>
        <v>573333.33333333326</v>
      </c>
      <c r="O125" s="62">
        <f t="shared" ref="O125:P125" si="366">IF(OR(O124&lt;$D114,O124&gt;$D115),0,IF(O122&lt;0,IF(N129&gt;0,MIN(ABS(O122)*$D116,N129),0),0))</f>
        <v>573333.33333333326</v>
      </c>
      <c r="P125" s="62">
        <f t="shared" si="366"/>
        <v>573333.33333333326</v>
      </c>
      <c r="Q125" s="62">
        <f t="shared" ref="Q125" si="367">IF(OR(Q124&lt;$D114,Q124&gt;$D115),0,IF(Q122&lt;0,IF(P129&gt;0,MIN(ABS(Q122)*$D116,P129),0),0))</f>
        <v>573333.33333333326</v>
      </c>
      <c r="R125" s="62">
        <f t="shared" ref="R125" si="368">IF(OR(R124&lt;$D114,R124&gt;$D115),0,IF(R122&lt;0,IF(Q129&gt;0,MIN(ABS(R122)*$D116,Q129),0),0))</f>
        <v>573333.33333333326</v>
      </c>
      <c r="S125" s="62">
        <f t="shared" ref="S125" si="369">IF(OR(S124&lt;$D114,S124&gt;$D115),0,IF(S122&lt;0,IF(R129&gt;0,MIN(ABS(S122)*$D116,R129),0),0))</f>
        <v>573333.33333333326</v>
      </c>
      <c r="T125" s="62">
        <f t="shared" ref="T125" si="370">IF(OR(T124&lt;$D114,T124&gt;$D115),0,IF(T122&lt;0,IF(S129&gt;0,MIN(ABS(T122)*$D116,S129),0),0))</f>
        <v>573333.33333333326</v>
      </c>
      <c r="U125" s="62">
        <f t="shared" ref="U125:V125" si="371">IF(OR(U124&lt;$D114,U124&gt;$D115),0,IF(U122&lt;0,IF(T129&gt;0,MIN(ABS(U122)*$D116,T129),0),0))</f>
        <v>573333.33333333326</v>
      </c>
      <c r="V125" s="62">
        <f t="shared" si="371"/>
        <v>573333.33333333326</v>
      </c>
      <c r="W125" s="62">
        <f t="shared" ref="W125" si="372">IF(OR(W124&lt;$D114,W124&gt;$D115),0,IF(W122&lt;0,IF(V129&gt;0,MIN(ABS(W122)*$D116,V129),0),0))</f>
        <v>673333.33333333326</v>
      </c>
      <c r="X125" s="62">
        <f t="shared" ref="X125" si="373">IF(OR(X124&lt;$D114,X124&gt;$D115),0,IF(X122&lt;0,IF(W129&gt;0,MIN(ABS(X122)*$D116,W129),0),0))</f>
        <v>573333.33333333326</v>
      </c>
      <c r="Y125" s="62">
        <f t="shared" ref="Y125:Z125" si="374">IF(OR(Y124&lt;$D114,Y124&gt;$D115),0,IF(Y122&lt;0,IF(X129&gt;0,MIN(ABS(Y122)*$D116,X129),0),0))</f>
        <v>573333.33333333326</v>
      </c>
      <c r="Z125" s="62">
        <f t="shared" si="374"/>
        <v>573333.33333333326</v>
      </c>
      <c r="AA125" s="62">
        <f t="shared" ref="AA125" si="375">IF(OR(AA124&lt;$D114,AA124&gt;$D115),0,IF(AA122&lt;0,IF(Z129&gt;0,MIN(ABS(AA122)*$D116,Z129),0),0))</f>
        <v>573333.33333333326</v>
      </c>
      <c r="AB125" s="62">
        <f t="shared" ref="AB125" si="376">IF(OR(AB124&lt;$D114,AB124&gt;$D115),0,IF(AB122&lt;0,IF(AA129&gt;0,MIN(ABS(AB122)*$D116,AA129),0),0))</f>
        <v>573333.33333333326</v>
      </c>
      <c r="AC125" s="62">
        <f t="shared" ref="AC125" si="377">IF(OR(AC124&lt;$D114,AC124&gt;$D115),0,IF(AC122&lt;0,IF(AB129&gt;0,MIN(ABS(AC122)*$D116,AB129),0),0))</f>
        <v>573333.33333333326</v>
      </c>
      <c r="AD125" s="62">
        <f t="shared" ref="AD125" si="378">IF(OR(AD124&lt;$D114,AD124&gt;$D115),0,IF(AD122&lt;0,IF(AC129&gt;0,MIN(ABS(AD122)*$D116,AC129),0),0))</f>
        <v>573333.33333333326</v>
      </c>
      <c r="AE125" s="62">
        <f t="shared" ref="AE125:AF125" si="379">IF(OR(AE124&lt;$D114,AE124&gt;$D115),0,IF(AE122&lt;0,IF(AD129&gt;0,MIN(ABS(AE122)*$D116,AD129),0),0))</f>
        <v>573333.33333333326</v>
      </c>
      <c r="AF125" s="62">
        <f t="shared" si="379"/>
        <v>573333.33333333326</v>
      </c>
      <c r="AG125" s="62">
        <f t="shared" ref="AG125" si="380">IF(OR(AG124&lt;$D114,AG124&gt;$D115),0,IF(AG122&lt;0,IF(AF129&gt;0,MIN(ABS(AG122)*$D116,AF129),0),0))</f>
        <v>573333.33333333326</v>
      </c>
      <c r="AH125" s="62">
        <f t="shared" ref="AH125" si="381">IF(OR(AH124&lt;$D114,AH124&gt;$D115),0,IF(AH122&lt;0,IF(AG129&gt;0,MIN(ABS(AH122)*$D116,AG129),0),0))</f>
        <v>573333.33333333326</v>
      </c>
      <c r="AI125" s="62">
        <f t="shared" ref="AI125:AJ125" si="382">IF(OR(AI124&lt;$D114,AI124&gt;$D115),0,IF(AI122&lt;0,IF(AH129&gt;0,MIN(ABS(AI122)*$D116,AH129),0),0))</f>
        <v>3973333.3333333326</v>
      </c>
      <c r="AJ125" s="62">
        <f t="shared" si="382"/>
        <v>2223333.3333333335</v>
      </c>
      <c r="AK125" s="62">
        <f t="shared" ref="AK125" si="383">IF(OR(AK124&lt;$D114,AK124&gt;$D115),0,IF(AK122&lt;0,IF(AJ129&gt;0,MIN(ABS(AK122)*$D116,AJ129),0),0))</f>
        <v>2223333.3333333335</v>
      </c>
      <c r="AL125" s="62">
        <f t="shared" ref="AL125" si="384">IF(OR(AL124&lt;$D114,AL124&gt;$D115),0,IF(AL122&lt;0,IF(AK129&gt;0,MIN(ABS(AL122)*$D116,AK129),0),0))</f>
        <v>2223333.3333333335</v>
      </c>
      <c r="AM125" s="62">
        <f t="shared" ref="AM125" si="385">IF(OR(AM124&lt;$D114,AM124&gt;$D115),0,IF(AM122&lt;0,IF(AL129&gt;0,MIN(ABS(AM122)*$D116,AL129),0),0))</f>
        <v>2223333.3333333335</v>
      </c>
      <c r="AN125" s="62">
        <f t="shared" ref="AN125" si="386">IF(OR(AN124&lt;$D114,AN124&gt;$D115),0,IF(AN122&lt;0,IF(AM129&gt;0,MIN(ABS(AN122)*$D116,AM129),0),0))</f>
        <v>2223333.3333333335</v>
      </c>
      <c r="AO125" s="62">
        <f t="shared" ref="AO125:AP125" si="387">IF(OR(AO124&lt;$D114,AO124&gt;$D115),0,IF(AO122&lt;0,IF(AN129&gt;0,MIN(ABS(AO122)*$D116,AN129),0),0))</f>
        <v>2223333.3333333335</v>
      </c>
      <c r="AP125" s="62">
        <f t="shared" si="387"/>
        <v>2223333.3333333335</v>
      </c>
      <c r="AQ125" s="62">
        <f t="shared" ref="AQ125" si="388">IF(OR(AQ124&lt;$D114,AQ124&gt;$D115),0,IF(AQ122&lt;0,IF(AP129&gt;0,MIN(ABS(AQ122)*$D116,AP129),0),0))</f>
        <v>2223333.3333333335</v>
      </c>
      <c r="AR125" s="62">
        <f t="shared" ref="AR125" si="389">IF(OR(AR124&lt;$D114,AR124&gt;$D115),0,IF(AR122&lt;0,IF(AQ129&gt;0,MIN(ABS(AR122)*$D116,AQ129),0),0))</f>
        <v>2223333.3333333335</v>
      </c>
      <c r="AS125" s="62">
        <f t="shared" ref="AS125:AT125" si="390">IF(OR(AS124&lt;$D114,AS124&gt;$D115),0,IF(AS122&lt;0,IF(AR129&gt;0,MIN(ABS(AS122)*$D116,AR129),0),0))</f>
        <v>2223333.3333333335</v>
      </c>
      <c r="AT125" s="62">
        <f t="shared" si="390"/>
        <v>2223333.3333333335</v>
      </c>
      <c r="AU125" s="62">
        <f t="shared" ref="AU125" si="391">IF(OR(AU124&lt;$D114,AU124&gt;$D115),0,IF(AU122&lt;0,IF(AT129&gt;0,MIN(ABS(AU122)*$D116,AT129),0),0))</f>
        <v>2323333.3333333335</v>
      </c>
      <c r="AV125" s="62">
        <f t="shared" ref="AV125" si="392">IF(OR(AV124&lt;$D114,AV124&gt;$D115),0,IF(AV122&lt;0,IF(AU129&gt;0,MIN(ABS(AV122)*$D116,AU129),0),0))</f>
        <v>2223333.3333333335</v>
      </c>
      <c r="AW125" s="62">
        <f t="shared" ref="AW125" si="393">IF(OR(AW124&lt;$D114,AW124&gt;$D115),0,IF(AW122&lt;0,IF(AV129&gt;0,MIN(ABS(AW122)*$D116,AV129),0),0))</f>
        <v>2223333.3333333335</v>
      </c>
      <c r="AX125" s="62">
        <f t="shared" ref="AX125" si="394">IF(OR(AX124&lt;$D114,AX124&gt;$D115),0,IF(AX122&lt;0,IF(AW129&gt;0,MIN(ABS(AX122)*$D116,AW129),0),0))</f>
        <v>2223333.3333333335</v>
      </c>
      <c r="AY125" s="62">
        <f t="shared" ref="AY125:AZ125" si="395">IF(OR(AY124&lt;$D114,AY124&gt;$D115),0,IF(AY122&lt;0,IF(AX129&gt;0,MIN(ABS(AY122)*$D116,AX129),0),0))</f>
        <v>2223333.3333333335</v>
      </c>
      <c r="AZ125" s="62">
        <f t="shared" si="395"/>
        <v>2223333.3333333335</v>
      </c>
      <c r="BA125" s="62">
        <f t="shared" ref="BA125" si="396">IF(OR(BA124&lt;$D114,BA124&gt;$D115),0,IF(BA122&lt;0,IF(AZ129&gt;0,MIN(ABS(BA122)*$D116,AZ129),0),0))</f>
        <v>2223333.3333333335</v>
      </c>
      <c r="BB125" s="62">
        <f t="shared" ref="BB125" si="397">IF(OR(BB124&lt;$D114,BB124&gt;$D115),0,IF(BB122&lt;0,IF(BA129&gt;0,MIN(ABS(BB122)*$D116,BA129),0),0))</f>
        <v>2223333.3333333335</v>
      </c>
      <c r="BC125" s="62">
        <f t="shared" ref="BC125:BD125" si="398">IF(OR(BC124&lt;$D114,BC124&gt;$D115),0,IF(BC122&lt;0,IF(BB129&gt;0,MIN(ABS(BC122)*$D116,BB129),0),0))</f>
        <v>2223333.3333333335</v>
      </c>
      <c r="BD125" s="62">
        <f t="shared" si="398"/>
        <v>2223333.3333333335</v>
      </c>
      <c r="BE125" s="62">
        <f t="shared" ref="BE125" si="399">IF(OR(BE124&lt;$D114,BE124&gt;$D115),0,IF(BE122&lt;0,IF(BD129&gt;0,MIN(ABS(BE122)*$D116,BD129),0),0))</f>
        <v>2223333.3333333335</v>
      </c>
      <c r="BF125" s="62">
        <f t="shared" ref="BF125" si="400">IF(OR(BF124&lt;$D114,BF124&gt;$D115),0,IF(BF122&lt;0,IF(BE129&gt;0,MIN(ABS(BF122)*$D116,BE129),0),0))</f>
        <v>2223333.3333333335</v>
      </c>
      <c r="BG125" s="62">
        <f t="shared" ref="BG125" si="401">IF(OR(BG124&lt;$D114,BG124&gt;$D115),0,IF(BG122&lt;0,IF(BF129&gt;0,MIN(ABS(BG122)*$D116,BF129),0),0))</f>
        <v>2323333.3333333335</v>
      </c>
      <c r="BH125" s="62">
        <f t="shared" ref="BH125" si="402">IF(OR(BH124&lt;$D114,BH124&gt;$D115),0,IF(BH122&lt;0,IF(BG129&gt;0,MIN(ABS(BH122)*$D116,BG129),0),0))</f>
        <v>2223333.3333333335</v>
      </c>
      <c r="BI125" s="62">
        <f t="shared" ref="BI125:BJ125" si="403">IF(OR(BI124&lt;$D114,BI124&gt;$D115),0,IF(BI122&lt;0,IF(BH129&gt;0,MIN(ABS(BI122)*$D116,BH129),0),0))</f>
        <v>2223333.3333333335</v>
      </c>
      <c r="BJ125" s="62">
        <f t="shared" si="403"/>
        <v>2223333.3333333335</v>
      </c>
      <c r="BK125" s="62">
        <f t="shared" ref="BK125" si="404">IF(OR(BK124&lt;$D114,BK124&gt;$D115),0,IF(BK122&lt;0,IF(BJ129&gt;0,MIN(ABS(BK122)*$D116,BJ129),0),0))</f>
        <v>2223333.3333333335</v>
      </c>
      <c r="BL125" s="62">
        <f t="shared" ref="BL125" si="405">IF(OR(BL124&lt;$D114,BL124&gt;$D115),0,IF(BL122&lt;0,IF(BK129&gt;0,MIN(ABS(BL122)*$D116,BK129),0),0))</f>
        <v>2223333.3333333335</v>
      </c>
      <c r="BM125" s="62">
        <f t="shared" ref="BM125:BN125" si="406">IF(OR(BM124&lt;$D114,BM124&gt;$D115),0,IF(BM122&lt;0,IF(BL129&gt;0,MIN(ABS(BM122)*$D116,BL129),0),0))</f>
        <v>2223333.3333333335</v>
      </c>
      <c r="BN125" s="62">
        <f t="shared" si="406"/>
        <v>2223333.3333333335</v>
      </c>
      <c r="BO125" s="62">
        <f t="shared" ref="BO125" si="407">IF(OR(BO124&lt;$D114,BO124&gt;$D115),0,IF(BO122&lt;0,IF(BN129&gt;0,MIN(ABS(BO122)*$D116,BN129),0),0))</f>
        <v>2223333.3333333335</v>
      </c>
      <c r="BP125" s="62">
        <f t="shared" ref="BP125" si="408">IF(OR(BP124&lt;$D114,BP124&gt;$D115),0,IF(BP122&lt;0,IF(BO129&gt;0,MIN(ABS(BP122)*$D116,BO129),0),0))</f>
        <v>2223333.3333333335</v>
      </c>
      <c r="BQ125" s="62">
        <f t="shared" ref="BQ125" si="409">IF(OR(BQ124&lt;$D114,BQ124&gt;$D115),0,IF(BQ122&lt;0,IF(BP129&gt;0,MIN(ABS(BQ122)*$D116,BP129),0),0))</f>
        <v>2223333.3333333335</v>
      </c>
      <c r="BR125" s="62">
        <f t="shared" ref="BR125" si="410">IF(OR(BR124&lt;$D114,BR124&gt;$D115),0,IF(BR122&lt;0,IF(BQ129&gt;0,MIN(ABS(BR122)*$D116,BQ129),0),0))</f>
        <v>2223333.3333333335</v>
      </c>
      <c r="BS125" s="62">
        <f t="shared" ref="BS125:BT125" si="411">IF(OR(BS124&lt;$D114,BS124&gt;$D115),0,IF(BS122&lt;0,IF(BR129&gt;0,MIN(ABS(BS122)*$D116,BR129),0),0))</f>
        <v>2323333.3333333335</v>
      </c>
      <c r="BT125" s="62">
        <f t="shared" si="411"/>
        <v>0</v>
      </c>
      <c r="BU125" s="62">
        <f t="shared" ref="BU125" si="412">IF(OR(BU124&lt;$D114,BU124&gt;$D115),0,IF(BU122&lt;0,IF(BT129&gt;0,MIN(ABS(BU122)*$D116,BT129),0),0))</f>
        <v>0</v>
      </c>
      <c r="BV125" s="62">
        <f t="shared" ref="BV125" si="413">IF(OR(BV124&lt;$D114,BV124&gt;$D115),0,IF(BV122&lt;0,IF(BU129&gt;0,MIN(ABS(BV122)*$D116,BU129),0),0))</f>
        <v>0</v>
      </c>
      <c r="BW125" s="62">
        <f t="shared" ref="BW125:BX125" si="414">IF(OR(BW124&lt;$D114,BW124&gt;$D115),0,IF(BW122&lt;0,IF(BV129&gt;0,MIN(ABS(BW122)*$D116,BV129),0),0))</f>
        <v>0</v>
      </c>
      <c r="BX125" s="62">
        <f t="shared" si="414"/>
        <v>0</v>
      </c>
      <c r="BY125" s="62">
        <f t="shared" ref="BY125" si="415">IF(OR(BY124&lt;$D114,BY124&gt;$D115),0,IF(BY122&lt;0,IF(BX129&gt;0,MIN(ABS(BY122)*$D116,BX129),0),0))</f>
        <v>0</v>
      </c>
      <c r="BZ125" s="62">
        <f t="shared" ref="BZ125" si="416">IF(OR(BZ124&lt;$D114,BZ124&gt;$D115),0,IF(BZ122&lt;0,IF(BY129&gt;0,MIN(ABS(BZ122)*$D116,BY129),0),0))</f>
        <v>0</v>
      </c>
      <c r="CA125" s="62">
        <f t="shared" ref="CA125" si="417">IF(OR(CA124&lt;$D114,CA124&gt;$D115),0,IF(CA122&lt;0,IF(BZ129&gt;0,MIN(ABS(CA122)*$D116,BZ129),0),0))</f>
        <v>0</v>
      </c>
      <c r="CB125" s="62">
        <f t="shared" ref="CB125" si="418">IF(OR(CB124&lt;$D114,CB124&gt;$D115),0,IF(CB122&lt;0,IF(CA129&gt;0,MIN(ABS(CB122)*$D116,CA129),0),0))</f>
        <v>0</v>
      </c>
      <c r="CC125" s="62">
        <f t="shared" ref="CC125:CD125" si="419">IF(OR(CC124&lt;$D114,CC124&gt;$D115),0,IF(CC122&lt;0,IF(CB129&gt;0,MIN(ABS(CC122)*$D116,CB129),0),0))</f>
        <v>0</v>
      </c>
      <c r="CD125" s="62">
        <f t="shared" si="419"/>
        <v>0</v>
      </c>
      <c r="CE125" s="62">
        <f t="shared" ref="CE125" si="420">IF(OR(CE124&lt;$D114,CE124&gt;$D115),0,IF(CE122&lt;0,IF(CD129&gt;0,MIN(ABS(CE122)*$D116,CD129),0),0))</f>
        <v>0</v>
      </c>
      <c r="CF125" s="62">
        <f t="shared" ref="CF125" si="421">IF(OR(CF124&lt;$D114,CF124&gt;$D115),0,IF(CF122&lt;0,IF(CE129&gt;0,MIN(ABS(CF122)*$D116,CE129),0),0))</f>
        <v>0</v>
      </c>
      <c r="CG125" s="62">
        <f t="shared" ref="CG125:CH125" si="422">IF(OR(CG124&lt;$D114,CG124&gt;$D115),0,IF(CG122&lt;0,IF(CF129&gt;0,MIN(ABS(CG122)*$D116,CF129),0),0))</f>
        <v>0</v>
      </c>
      <c r="CH125" s="62">
        <f t="shared" si="422"/>
        <v>0</v>
      </c>
      <c r="CI125" s="62">
        <f t="shared" ref="CI125" si="423">IF(OR(CI124&lt;$D114,CI124&gt;$D115),0,IF(CI122&lt;0,IF(CH129&gt;0,MIN(ABS(CI122)*$D116,CH129),0),0))</f>
        <v>0</v>
      </c>
      <c r="CJ125" s="62">
        <f t="shared" ref="CJ125" si="424">IF(OR(CJ124&lt;$D114,CJ124&gt;$D115),0,IF(CJ122&lt;0,IF(CI129&gt;0,MIN(ABS(CJ122)*$D116,CI129),0),0))</f>
        <v>0</v>
      </c>
      <c r="CK125" s="62">
        <f t="shared" ref="CK125" si="425">IF(OR(CK124&lt;$D114,CK124&gt;$D115),0,IF(CK122&lt;0,IF(CJ129&gt;0,MIN(ABS(CK122)*$D116,CJ129),0),0))</f>
        <v>0</v>
      </c>
      <c r="CL125" s="62">
        <f t="shared" ref="CL125" si="426">IF(OR(CL124&lt;$D114,CL124&gt;$D115),0,IF(CL122&lt;0,IF(CK129&gt;0,MIN(ABS(CL122)*$D116,CK129),0),0))</f>
        <v>0</v>
      </c>
      <c r="CM125" s="62">
        <f t="shared" ref="CM125:CN125" si="427">IF(OR(CM124&lt;$D114,CM124&gt;$D115),0,IF(CM122&lt;0,IF(CL129&gt;0,MIN(ABS(CM122)*$D116,CL129),0),0))</f>
        <v>0</v>
      </c>
      <c r="CN125" s="62">
        <f t="shared" si="427"/>
        <v>0</v>
      </c>
      <c r="CO125" s="62">
        <f t="shared" ref="CO125" si="428">IF(OR(CO124&lt;$D114,CO124&gt;$D115),0,IF(CO122&lt;0,IF(CN129&gt;0,MIN(ABS(CO122)*$D116,CN129),0),0))</f>
        <v>0</v>
      </c>
      <c r="CP125" s="62">
        <f t="shared" ref="CP125" si="429">IF(OR(CP124&lt;$D114,CP124&gt;$D115),0,IF(CP122&lt;0,IF(CO129&gt;0,MIN(ABS(CP122)*$D116,CO129),0),0))</f>
        <v>0</v>
      </c>
      <c r="CQ125" s="62">
        <f t="shared" ref="CQ125:CR125" si="430">IF(OR(CQ124&lt;$D114,CQ124&gt;$D115),0,IF(CQ122&lt;0,IF(CP129&gt;0,MIN(ABS(CQ122)*$D116,CP129),0),0))</f>
        <v>0</v>
      </c>
      <c r="CR125" s="62">
        <f t="shared" si="430"/>
        <v>0</v>
      </c>
      <c r="CS125" s="62">
        <f t="shared" ref="CS125" si="431">IF(OR(CS124&lt;$D114,CS124&gt;$D115),0,IF(CS122&lt;0,IF(CR129&gt;0,MIN(ABS(CS122)*$D116,CR129),0),0))</f>
        <v>0</v>
      </c>
      <c r="CT125" s="62">
        <f t="shared" ref="CT125" si="432">IF(OR(CT124&lt;$D114,CT124&gt;$D115),0,IF(CT122&lt;0,IF(CS129&gt;0,MIN(ABS(CT122)*$D116,CS129),0),0))</f>
        <v>0</v>
      </c>
      <c r="CU125" s="62">
        <f t="shared" ref="CU125" si="433">IF(OR(CU124&lt;$D114,CU124&gt;$D115),0,IF(CU122&lt;0,IF(CT129&gt;0,MIN(ABS(CU122)*$D116,CT129),0),0))</f>
        <v>0</v>
      </c>
      <c r="CV125" s="62">
        <f t="shared" ref="CV125" si="434">IF(OR(CV124&lt;$D114,CV124&gt;$D115),0,IF(CV122&lt;0,IF(CU129&gt;0,MIN(ABS(CV122)*$D116,CU129),0),0))</f>
        <v>0</v>
      </c>
      <c r="CW125" s="62">
        <f t="shared" ref="CW125:CX125" si="435">IF(OR(CW124&lt;$D114,CW124&gt;$D115),0,IF(CW122&lt;0,IF(CV129&gt;0,MIN(ABS(CW122)*$D116,CV129),0),0))</f>
        <v>0</v>
      </c>
      <c r="CX125" s="62">
        <f t="shared" si="435"/>
        <v>0</v>
      </c>
      <c r="CY125" s="62">
        <f t="shared" ref="CY125" si="436">IF(OR(CY124&lt;$D114,CY124&gt;$D115),0,IF(CY122&lt;0,IF(CX129&gt;0,MIN(ABS(CY122)*$D116,CX129),0),0))</f>
        <v>0</v>
      </c>
      <c r="CZ125" s="62">
        <f t="shared" ref="CZ125" si="437">IF(OR(CZ124&lt;$D114,CZ124&gt;$D115),0,IF(CZ122&lt;0,IF(CY129&gt;0,MIN(ABS(CZ122)*$D116,CY129),0),0))</f>
        <v>0</v>
      </c>
      <c r="DA125" s="62">
        <f t="shared" ref="DA125:DB125" si="438">IF(OR(DA124&lt;$D114,DA124&gt;$D115),0,IF(DA122&lt;0,IF(CZ129&gt;0,MIN(ABS(DA122)*$D116,CZ129),0),0))</f>
        <v>0</v>
      </c>
      <c r="DB125" s="62">
        <f t="shared" si="438"/>
        <v>0</v>
      </c>
      <c r="DC125" s="62">
        <f t="shared" ref="DC125" si="439">IF(OR(DC124&lt;$D114,DC124&gt;$D115),0,IF(DC122&lt;0,IF(DB129&gt;0,MIN(ABS(DC122)*$D116,DB129),0),0))</f>
        <v>0</v>
      </c>
      <c r="DD125" s="62">
        <f t="shared" ref="DD125" si="440">IF(OR(DD124&lt;$D114,DD124&gt;$D115),0,IF(DD122&lt;0,IF(DC129&gt;0,MIN(ABS(DD122)*$D116,DC129),0),0))</f>
        <v>0</v>
      </c>
      <c r="DE125" s="62">
        <f t="shared" ref="DE125" si="441">IF(OR(DE124&lt;$D114,DE124&gt;$D115),0,IF(DE122&lt;0,IF(DD129&gt;0,MIN(ABS(DE122)*$D116,DD129),0),0))</f>
        <v>0</v>
      </c>
      <c r="DF125" s="62">
        <f t="shared" ref="DF125" si="442">IF(OR(DF124&lt;$D114,DF124&gt;$D115),0,IF(DF122&lt;0,IF(DE129&gt;0,MIN(ABS(DF122)*$D116,DE129),0),0))</f>
        <v>0</v>
      </c>
      <c r="DG125" s="62">
        <f t="shared" ref="DG125:DH125" si="443">IF(OR(DG124&lt;$D114,DG124&gt;$D115),0,IF(DG122&lt;0,IF(DF129&gt;0,MIN(ABS(DG122)*$D116,DF129),0),0))</f>
        <v>0</v>
      </c>
      <c r="DH125" s="62">
        <f t="shared" si="443"/>
        <v>0</v>
      </c>
      <c r="DI125" s="62">
        <f t="shared" ref="DI125" si="444">IF(OR(DI124&lt;$D114,DI124&gt;$D115),0,IF(DI122&lt;0,IF(DH129&gt;0,MIN(ABS(DI122)*$D116,DH129),0),0))</f>
        <v>0</v>
      </c>
      <c r="DJ125" s="62">
        <f t="shared" ref="DJ125" si="445">IF(OR(DJ124&lt;$D114,DJ124&gt;$D115),0,IF(DJ122&lt;0,IF(DI129&gt;0,MIN(ABS(DJ122)*$D116,DI129),0),0))</f>
        <v>0</v>
      </c>
      <c r="DK125" s="62">
        <f t="shared" ref="DK125:DL125" si="446">IF(OR(DK124&lt;$D114,DK124&gt;$D115),0,IF(DK122&lt;0,IF(DJ129&gt;0,MIN(ABS(DK122)*$D116,DJ129),0),0))</f>
        <v>0</v>
      </c>
      <c r="DL125" s="62">
        <f t="shared" si="446"/>
        <v>0</v>
      </c>
      <c r="DM125" s="62">
        <f t="shared" ref="DM125" si="447">IF(OR(DM124&lt;$D114,DM124&gt;$D115),0,IF(DM122&lt;0,IF(DL129&gt;0,MIN(ABS(DM122)*$D116,DL129),0),0))</f>
        <v>0</v>
      </c>
      <c r="DN125" s="62">
        <f t="shared" ref="DN125" si="448">IF(OR(DN124&lt;$D114,DN124&gt;$D115),0,IF(DN122&lt;0,IF(DM129&gt;0,MIN(ABS(DN122)*$D116,DM129),0),0))</f>
        <v>0</v>
      </c>
      <c r="DO125" s="62">
        <f t="shared" ref="DO125" si="449">IF(OR(DO124&lt;$D114,DO124&gt;$D115),0,IF(DO122&lt;0,IF(DN129&gt;0,MIN(ABS(DO122)*$D116,DN129),0),0))</f>
        <v>0</v>
      </c>
      <c r="DP125" s="62">
        <f t="shared" ref="DP125" si="450">IF(OR(DP124&lt;$D114,DP124&gt;$D115),0,IF(DP122&lt;0,IF(DO129&gt;0,MIN(ABS(DP122)*$D116,DO129),0),0))</f>
        <v>0</v>
      </c>
      <c r="DQ125" s="62">
        <f t="shared" ref="DQ125:DR125" si="451">IF(OR(DQ124&lt;$D114,DQ124&gt;$D115),0,IF(DQ122&lt;0,IF(DP129&gt;0,MIN(ABS(DQ122)*$D116,DP129),0),0))</f>
        <v>0</v>
      </c>
      <c r="DR125" s="62">
        <f t="shared" si="451"/>
        <v>0</v>
      </c>
      <c r="DS125" s="62">
        <f t="shared" ref="DS125" si="452">IF(OR(DS124&lt;$D114,DS124&gt;$D115),0,IF(DS122&lt;0,IF(DR129&gt;0,MIN(ABS(DS122)*$D116,DR129),0),0))</f>
        <v>0</v>
      </c>
      <c r="DT125" s="62">
        <f t="shared" ref="DT125" si="453">IF(OR(DT124&lt;$D114,DT124&gt;$D115),0,IF(DT122&lt;0,IF(DS129&gt;0,MIN(ABS(DT122)*$D116,DS129),0),0))</f>
        <v>0</v>
      </c>
      <c r="DU125" s="62">
        <f t="shared" ref="DU125:DV125" si="454">IF(OR(DU124&lt;$D114,DU124&gt;$D115),0,IF(DU122&lt;0,IF(DT129&gt;0,MIN(ABS(DU122)*$D116,DT129),0),0))</f>
        <v>0</v>
      </c>
      <c r="DV125" s="62">
        <f t="shared" si="454"/>
        <v>0</v>
      </c>
      <c r="DW125" s="62">
        <f t="shared" ref="DW125" si="455">IF(OR(DW124&lt;$D114,DW124&gt;$D115),0,IF(DW122&lt;0,IF(DV129&gt;0,MIN(ABS(DW122)*$D116,DV129),0),0))</f>
        <v>0</v>
      </c>
      <c r="DX125" s="62">
        <f t="shared" ref="DX125" si="456">IF(OR(DX124&lt;$D114,DX124&gt;$D115),0,IF(DX122&lt;0,IF(DW129&gt;0,MIN(ABS(DX122)*$D116,DW129),0),0))</f>
        <v>0</v>
      </c>
      <c r="DY125" s="62">
        <f t="shared" ref="DY125" si="457">IF(OR(DY124&lt;$D114,DY124&gt;$D115),0,IF(DY122&lt;0,IF(DX129&gt;0,MIN(ABS(DY122)*$D116,DX129),0),0))</f>
        <v>0</v>
      </c>
      <c r="DZ125" s="62">
        <f t="shared" ref="DZ125" si="458">IF(OR(DZ124&lt;$D114,DZ124&gt;$D115),0,IF(DZ122&lt;0,IF(DY129&gt;0,MIN(ABS(DZ122)*$D116,DY129),0),0))</f>
        <v>0</v>
      </c>
      <c r="EA125" s="62">
        <f t="shared" ref="EA125:EB125" si="459">IF(OR(EA124&lt;$D114,EA124&gt;$D115),0,IF(EA122&lt;0,IF(DZ129&gt;0,MIN(ABS(EA122)*$D116,DZ129),0),0))</f>
        <v>0</v>
      </c>
      <c r="EB125" s="62">
        <f t="shared" si="459"/>
        <v>0</v>
      </c>
      <c r="EC125" s="62">
        <f t="shared" ref="EC125" si="460">IF(OR(EC124&lt;$D114,EC124&gt;$D115),0,IF(EC122&lt;0,IF(EB129&gt;0,MIN(ABS(EC122)*$D116,EB129),0),0))</f>
        <v>0</v>
      </c>
      <c r="ED125" s="62">
        <f t="shared" ref="ED125" si="461">IF(OR(ED124&lt;$D114,ED124&gt;$D115),0,IF(ED122&lt;0,IF(EC129&gt;0,MIN(ABS(ED122)*$D116,EC129),0),0))</f>
        <v>0</v>
      </c>
      <c r="EE125" s="62">
        <f t="shared" ref="EE125:EF125" si="462">IF(OR(EE124&lt;$D114,EE124&gt;$D115),0,IF(EE122&lt;0,IF(ED129&gt;0,MIN(ABS(EE122)*$D116,ED129),0),0))</f>
        <v>0</v>
      </c>
      <c r="EF125" s="62">
        <f t="shared" si="462"/>
        <v>0</v>
      </c>
      <c r="EG125" s="62">
        <f t="shared" ref="EG125" si="463">IF(OR(EG124&lt;$D114,EG124&gt;$D115),0,IF(EG122&lt;0,IF(EF129&gt;0,MIN(ABS(EG122)*$D116,EF129),0),0))</f>
        <v>0</v>
      </c>
      <c r="EH125" s="62">
        <f t="shared" ref="EH125" si="464">IF(OR(EH124&lt;$D114,EH124&gt;$D115),0,IF(EH122&lt;0,IF(EG129&gt;0,MIN(ABS(EH122)*$D116,EG129),0),0))</f>
        <v>0</v>
      </c>
      <c r="EI125" s="62">
        <f t="shared" ref="EI125" si="465">IF(OR(EI124&lt;$D114,EI124&gt;$D115),0,IF(EI122&lt;0,IF(EH129&gt;0,MIN(ABS(EI122)*$D116,EH129),0),0))</f>
        <v>0</v>
      </c>
      <c r="EJ125" s="62">
        <f t="shared" ref="EJ125" si="466">IF(OR(EJ124&lt;$D114,EJ124&gt;$D115),0,IF(EJ122&lt;0,IF(EI129&gt;0,MIN(ABS(EJ122)*$D116,EI129),0),0))</f>
        <v>0</v>
      </c>
      <c r="EK125" s="62">
        <f t="shared" ref="EK125:EL125" si="467">IF(OR(EK124&lt;$D114,EK124&gt;$D115),0,IF(EK122&lt;0,IF(EJ129&gt;0,MIN(ABS(EK122)*$D116,EJ129),0),0))</f>
        <v>0</v>
      </c>
      <c r="EL125" s="62">
        <f t="shared" si="467"/>
        <v>0</v>
      </c>
    </row>
    <row r="126" spans="1:142" s="67" customFormat="1" x14ac:dyDescent="0.15">
      <c r="A126" s="20"/>
      <c r="B126" s="20"/>
      <c r="C126" s="67" t="s">
        <v>135</v>
      </c>
      <c r="F126" s="68">
        <f>MAX((E128+F125)*$D117/12,0)</f>
        <v>0</v>
      </c>
      <c r="G126" s="68">
        <f t="shared" ref="G126:K126" si="468">MAX((F128+G125)*$D117/12,0)</f>
        <v>0</v>
      </c>
      <c r="H126" s="68">
        <f t="shared" si="468"/>
        <v>0</v>
      </c>
      <c r="I126" s="68">
        <f t="shared" si="468"/>
        <v>0</v>
      </c>
      <c r="J126" s="68">
        <f t="shared" si="468"/>
        <v>0</v>
      </c>
      <c r="K126" s="68">
        <f t="shared" si="468"/>
        <v>0</v>
      </c>
      <c r="L126" s="68">
        <f>MAX((K128+L125)*$D117/12,0)</f>
        <v>0</v>
      </c>
      <c r="M126" s="68">
        <f t="shared" ref="M126" si="469">MAX((L128+M125)*$D117/12,0)</f>
        <v>0</v>
      </c>
      <c r="N126" s="68">
        <f t="shared" ref="N126" si="470">MAX((M128+N125)*$D117/12,0)</f>
        <v>2388.8888888888887</v>
      </c>
      <c r="O126" s="68">
        <f t="shared" ref="O126:P126" si="471">MAX((N128+O125)*$D117/12,0)</f>
        <v>4777.7777777777774</v>
      </c>
      <c r="P126" s="68">
        <f t="shared" si="471"/>
        <v>7166.666666666667</v>
      </c>
      <c r="Q126" s="68">
        <f t="shared" ref="Q126" si="472">MAX((P128+Q125)*$D117/12,0)</f>
        <v>9555.5555555555547</v>
      </c>
      <c r="R126" s="68">
        <f t="shared" ref="R126" si="473">MAX((Q128+R125)*$D117/12,0)</f>
        <v>11944.444444444443</v>
      </c>
      <c r="S126" s="68">
        <f t="shared" ref="S126" si="474">MAX((R128+S125)*$D117/12,0)</f>
        <v>14333.33333333333</v>
      </c>
      <c r="T126" s="68">
        <f t="shared" ref="T126" si="475">MAX((S128+T125)*$D117/12,0)</f>
        <v>16722.222222222219</v>
      </c>
      <c r="U126" s="68">
        <f t="shared" ref="U126:V126" si="476">MAX((T128+U125)*$D117/12,0)</f>
        <v>19111.111111111106</v>
      </c>
      <c r="V126" s="68">
        <f t="shared" si="476"/>
        <v>21499.999999999993</v>
      </c>
      <c r="W126" s="68">
        <f t="shared" ref="W126" si="477">MAX((V128+W125)*$D117/12,0)</f>
        <v>24305.555555555547</v>
      </c>
      <c r="X126" s="68">
        <f t="shared" ref="X126" si="478">MAX((W128+X125)*$D117/12,0)</f>
        <v>26694.444444444438</v>
      </c>
      <c r="Y126" s="68">
        <f t="shared" ref="Y126:Z126" si="479">MAX((X128+Y125)*$D117/12,0)</f>
        <v>29083.333333333325</v>
      </c>
      <c r="Z126" s="68">
        <f t="shared" si="479"/>
        <v>31472.222222222208</v>
      </c>
      <c r="AA126" s="68">
        <f t="shared" ref="AA126" si="480">MAX((Z128+AA125)*$D117/12,0)</f>
        <v>33861.111111111102</v>
      </c>
      <c r="AB126" s="68">
        <f t="shared" ref="AB126" si="481">MAX((AA128+AB125)*$D117/12,0)</f>
        <v>36249.999999999985</v>
      </c>
      <c r="AC126" s="68">
        <f t="shared" ref="AC126" si="482">MAX((AB128+AC125)*$D117/12,0)</f>
        <v>38638.888888888876</v>
      </c>
      <c r="AD126" s="68">
        <f t="shared" ref="AD126" si="483">MAX((AC128+AD125)*$D117/12,0)</f>
        <v>41027.777777777774</v>
      </c>
      <c r="AE126" s="68">
        <f t="shared" ref="AE126:AF126" si="484">MAX((AD128+AE125)*$D117/12,0)</f>
        <v>43416.666666666664</v>
      </c>
      <c r="AF126" s="68">
        <f t="shared" si="484"/>
        <v>45805.555555555555</v>
      </c>
      <c r="AG126" s="68">
        <f t="shared" ref="AG126" si="485">MAX((AF128+AG125)*$D117/12,0)</f>
        <v>48194.444444444445</v>
      </c>
      <c r="AH126" s="68">
        <f t="shared" ref="AH126" si="486">MAX((AG128+AH125)*$D117/12,0)</f>
        <v>50583.333333333336</v>
      </c>
      <c r="AI126" s="68">
        <f t="shared" ref="AI126:AJ126" si="487">MAX((AH128+AI125)*$D117/12,0)</f>
        <v>67138.888888888891</v>
      </c>
      <c r="AJ126" s="68">
        <f t="shared" si="487"/>
        <v>76402.777777777766</v>
      </c>
      <c r="AK126" s="68">
        <f t="shared" ref="AK126" si="488">MAX((AJ128+AK125)*$D117/12,0)</f>
        <v>85666.666666666657</v>
      </c>
      <c r="AL126" s="68">
        <f t="shared" ref="AL126" si="489">MAX((AK128+AL125)*$D117/12,0)</f>
        <v>94930.555555555547</v>
      </c>
      <c r="AM126" s="68">
        <f t="shared" ref="AM126" si="490">MAX((AL128+AM125)*$D117/12,0)</f>
        <v>104194.44444444442</v>
      </c>
      <c r="AN126" s="68">
        <f t="shared" ref="AN126" si="491">MAX((AM128+AN125)*$D117/12,0)</f>
        <v>113458.33333333331</v>
      </c>
      <c r="AO126" s="68">
        <f t="shared" ref="AO126:AP126" si="492">MAX((AN128+AO125)*$D117/12,0)</f>
        <v>122722.22222222219</v>
      </c>
      <c r="AP126" s="68">
        <f t="shared" si="492"/>
        <v>131986.11111111109</v>
      </c>
      <c r="AQ126" s="68">
        <f t="shared" ref="AQ126" si="493">MAX((AP128+AQ125)*$D117/12,0)</f>
        <v>141249.99999999997</v>
      </c>
      <c r="AR126" s="68">
        <f t="shared" ref="AR126" si="494">MAX((AQ128+AR125)*$D117/12,0)</f>
        <v>150513.88888888888</v>
      </c>
      <c r="AS126" s="68">
        <f t="shared" ref="AS126:AT126" si="495">MAX((AR128+AS125)*$D117/12,0)</f>
        <v>159777.77777777778</v>
      </c>
      <c r="AT126" s="68">
        <f t="shared" si="495"/>
        <v>169041.66666666666</v>
      </c>
      <c r="AU126" s="68">
        <f t="shared" ref="AU126" si="496">MAX((AT128+AU125)*$D117/12,0)</f>
        <v>178722.22222222225</v>
      </c>
      <c r="AV126" s="68">
        <f t="shared" ref="AV126" si="497">MAX((AU128+AV125)*$D117/12,0)</f>
        <v>187986.11111111112</v>
      </c>
      <c r="AW126" s="68">
        <f t="shared" ref="AW126" si="498">MAX((AV128+AW125)*$D117/12,0)</f>
        <v>197250.00000000003</v>
      </c>
      <c r="AX126" s="68">
        <f t="shared" ref="AX126" si="499">MAX((AW128+AX125)*$D117/12,0)</f>
        <v>206513.88888888896</v>
      </c>
      <c r="AY126" s="68">
        <f t="shared" ref="AY126:AZ126" si="500">MAX((AX128+AY125)*$D117/12,0)</f>
        <v>215777.77777777784</v>
      </c>
      <c r="AZ126" s="68">
        <f t="shared" si="500"/>
        <v>225041.66666666674</v>
      </c>
      <c r="BA126" s="68">
        <f t="shared" ref="BA126" si="501">MAX((AZ128+BA125)*$D117/12,0)</f>
        <v>234305.55555555565</v>
      </c>
      <c r="BB126" s="68">
        <f t="shared" ref="BB126" si="502">MAX((BA128+BB125)*$D117/12,0)</f>
        <v>243569.44444444453</v>
      </c>
      <c r="BC126" s="68">
        <f t="shared" ref="BC126:BD126" si="503">MAX((BB128+BC125)*$D117/12,0)</f>
        <v>252833.33333333346</v>
      </c>
      <c r="BD126" s="68">
        <f t="shared" si="503"/>
        <v>262097.22222222234</v>
      </c>
      <c r="BE126" s="68">
        <f t="shared" ref="BE126" si="504">MAX((BD128+BE125)*$D117/12,0)</f>
        <v>271361.11111111124</v>
      </c>
      <c r="BF126" s="68">
        <f t="shared" ref="BF126" si="505">MAX((BE128+BF125)*$D117/12,0)</f>
        <v>280625.00000000017</v>
      </c>
      <c r="BG126" s="68">
        <f t="shared" ref="BG126" si="506">MAX((BF128+BG125)*$D117/12,0)</f>
        <v>290305.55555555568</v>
      </c>
      <c r="BH126" s="68">
        <f t="shared" ref="BH126" si="507">MAX((BG128+BH125)*$D117/12,0)</f>
        <v>299569.44444444455</v>
      </c>
      <c r="BI126" s="68">
        <f t="shared" ref="BI126:BJ126" si="508">MAX((BH128+BI125)*$D117/12,0)</f>
        <v>308833.33333333343</v>
      </c>
      <c r="BJ126" s="68">
        <f t="shared" si="508"/>
        <v>318097.22222222231</v>
      </c>
      <c r="BK126" s="68">
        <f t="shared" ref="BK126" si="509">MAX((BJ128+BK125)*$D117/12,0)</f>
        <v>327361.11111111118</v>
      </c>
      <c r="BL126" s="68">
        <f t="shared" ref="BL126" si="510">MAX((BK128+BL125)*$D117/12,0)</f>
        <v>336625</v>
      </c>
      <c r="BM126" s="68">
        <f t="shared" ref="BM126:BN126" si="511">MAX((BL128+BM125)*$D117/12,0)</f>
        <v>345888.88888888888</v>
      </c>
      <c r="BN126" s="68">
        <f t="shared" si="511"/>
        <v>355152.77777777775</v>
      </c>
      <c r="BO126" s="68">
        <f t="shared" ref="BO126" si="512">MAX((BN128+BO125)*$D117/12,0)</f>
        <v>364416.66666666657</v>
      </c>
      <c r="BP126" s="68">
        <f t="shared" ref="BP126" si="513">MAX((BO128+BP125)*$D117/12,0)</f>
        <v>373680.5555555555</v>
      </c>
      <c r="BQ126" s="68">
        <f t="shared" ref="BQ126" si="514">MAX((BP128+BQ125)*$D117/12,0)</f>
        <v>382944.44444444432</v>
      </c>
      <c r="BR126" s="68">
        <f t="shared" ref="BR126" si="515">MAX((BQ128+BR125)*$D117/12,0)</f>
        <v>392208.33333333326</v>
      </c>
      <c r="BS126" s="68">
        <f t="shared" ref="BS126:BT126" si="516">MAX((BR128+BS125)*$D117/12,0)</f>
        <v>401888.88888888876</v>
      </c>
      <c r="BT126" s="68">
        <f t="shared" si="516"/>
        <v>401888.88888888876</v>
      </c>
      <c r="BU126" s="68">
        <f t="shared" ref="BU126" si="517">MAX((BT128+BU125)*$D117/12,0)</f>
        <v>401888.88888888876</v>
      </c>
      <c r="BV126" s="68">
        <f t="shared" ref="BV126" si="518">MAX((BU128+BV125)*$D117/12,0)</f>
        <v>401888.88888888876</v>
      </c>
      <c r="BW126" s="68">
        <f t="shared" ref="BW126:BX126" si="519">MAX((BV128+BW125)*$D117/12,0)</f>
        <v>401888.88888888876</v>
      </c>
      <c r="BX126" s="68">
        <f t="shared" si="519"/>
        <v>401888.88888888876</v>
      </c>
      <c r="BY126" s="68">
        <f t="shared" ref="BY126" si="520">MAX((BX128+BY125)*$D117/12,0)</f>
        <v>401888.88888888876</v>
      </c>
      <c r="BZ126" s="68">
        <f t="shared" ref="BZ126" si="521">MAX((BY128+BZ125)*$D117/12,0)</f>
        <v>401888.88888888876</v>
      </c>
      <c r="CA126" s="68">
        <f t="shared" ref="CA126" si="522">MAX((BZ128+CA125)*$D117/12,0)</f>
        <v>401888.88888888876</v>
      </c>
      <c r="CB126" s="68">
        <f t="shared" ref="CB126" si="523">MAX((CA128+CB125)*$D117/12,0)</f>
        <v>401888.88888888876</v>
      </c>
      <c r="CC126" s="68">
        <f t="shared" ref="CC126:CD126" si="524">MAX((CB128+CC125)*$D117/12,0)</f>
        <v>401888.88888888876</v>
      </c>
      <c r="CD126" s="68">
        <f t="shared" si="524"/>
        <v>401888.88888888876</v>
      </c>
      <c r="CE126" s="68">
        <f t="shared" ref="CE126" si="525">MAX((CD128+CE125)*$D117/12,0)</f>
        <v>401888.88888888876</v>
      </c>
      <c r="CF126" s="68">
        <f t="shared" ref="CF126" si="526">MAX((CE128+CF125)*$D117/12,0)</f>
        <v>401888.88888888876</v>
      </c>
      <c r="CG126" s="68">
        <f t="shared" ref="CG126:CH126" si="527">MAX((CF128+CG125)*$D117/12,0)</f>
        <v>401888.88888888876</v>
      </c>
      <c r="CH126" s="68">
        <f t="shared" si="527"/>
        <v>401888.88888888876</v>
      </c>
      <c r="CI126" s="68">
        <f t="shared" ref="CI126" si="528">MAX((CH128+CI125)*$D117/12,0)</f>
        <v>401888.88888888876</v>
      </c>
      <c r="CJ126" s="68">
        <f t="shared" ref="CJ126" si="529">MAX((CI128+CJ125)*$D117/12,0)</f>
        <v>401888.88888888876</v>
      </c>
      <c r="CK126" s="68">
        <f t="shared" ref="CK126" si="530">MAX((CJ128+CK125)*$D117/12,0)</f>
        <v>401888.88888888876</v>
      </c>
      <c r="CL126" s="68">
        <f t="shared" ref="CL126" si="531">MAX((CK128+CL125)*$D117/12,0)</f>
        <v>401888.88888888876</v>
      </c>
      <c r="CM126" s="68">
        <f t="shared" ref="CM126:CN126" si="532">MAX((CL128+CM125)*$D117/12,0)</f>
        <v>401888.88888888876</v>
      </c>
      <c r="CN126" s="68">
        <f t="shared" si="532"/>
        <v>401888.88888888876</v>
      </c>
      <c r="CO126" s="68">
        <f t="shared" ref="CO126" si="533">MAX((CN128+CO125)*$D117/12,0)</f>
        <v>401888.88888888876</v>
      </c>
      <c r="CP126" s="68">
        <f t="shared" ref="CP126" si="534">MAX((CO128+CP125)*$D117/12,0)</f>
        <v>401888.88888888876</v>
      </c>
      <c r="CQ126" s="68">
        <f t="shared" ref="CQ126:CR126" si="535">MAX((CP128+CQ125)*$D117/12,0)</f>
        <v>401888.88888888876</v>
      </c>
      <c r="CR126" s="68">
        <f t="shared" si="535"/>
        <v>401888.88888888876</v>
      </c>
      <c r="CS126" s="68">
        <f t="shared" ref="CS126" si="536">MAX((CR128+CS125)*$D117/12,0)</f>
        <v>401888.88888888876</v>
      </c>
      <c r="CT126" s="68">
        <f t="shared" ref="CT126" si="537">MAX((CS128+CT125)*$D117/12,0)</f>
        <v>401888.88888888876</v>
      </c>
      <c r="CU126" s="68">
        <f t="shared" ref="CU126" si="538">MAX((CT128+CU125)*$D117/12,0)</f>
        <v>401888.88888888876</v>
      </c>
      <c r="CV126" s="68">
        <f t="shared" ref="CV126" si="539">MAX((CU128+CV125)*$D117/12,0)</f>
        <v>401888.88888888876</v>
      </c>
      <c r="CW126" s="68">
        <f t="shared" ref="CW126:CX126" si="540">MAX((CV128+CW125)*$D117/12,0)</f>
        <v>401888.88888888876</v>
      </c>
      <c r="CX126" s="68">
        <f t="shared" si="540"/>
        <v>401888.88888888876</v>
      </c>
      <c r="CY126" s="68">
        <f t="shared" ref="CY126" si="541">MAX((CX128+CY125)*$D117/12,0)</f>
        <v>401888.88888888876</v>
      </c>
      <c r="CZ126" s="68">
        <f t="shared" ref="CZ126" si="542">MAX((CY128+CZ125)*$D117/12,0)</f>
        <v>401888.88888888876</v>
      </c>
      <c r="DA126" s="68">
        <f t="shared" ref="DA126:DB126" si="543">MAX((CZ128+DA125)*$D117/12,0)</f>
        <v>401888.88888888876</v>
      </c>
      <c r="DB126" s="68">
        <f t="shared" si="543"/>
        <v>401888.88888888876</v>
      </c>
      <c r="DC126" s="68">
        <f t="shared" ref="DC126" si="544">MAX((DB128+DC125)*$D117/12,0)</f>
        <v>401888.88888888876</v>
      </c>
      <c r="DD126" s="68">
        <f t="shared" ref="DD126" si="545">MAX((DC128+DD125)*$D117/12,0)</f>
        <v>401888.88888888876</v>
      </c>
      <c r="DE126" s="68">
        <f t="shared" ref="DE126" si="546">MAX((DD128+DE125)*$D117/12,0)</f>
        <v>401888.88888888876</v>
      </c>
      <c r="DF126" s="68">
        <f t="shared" ref="DF126" si="547">MAX((DE128+DF125)*$D117/12,0)</f>
        <v>401888.88888888876</v>
      </c>
      <c r="DG126" s="68">
        <f t="shared" ref="DG126:DH126" si="548">MAX((DF128+DG125)*$D117/12,0)</f>
        <v>401888.88888888876</v>
      </c>
      <c r="DH126" s="68">
        <f t="shared" si="548"/>
        <v>401888.88888888876</v>
      </c>
      <c r="DI126" s="68">
        <f t="shared" ref="DI126" si="549">MAX((DH128+DI125)*$D117/12,0)</f>
        <v>401888.88888888876</v>
      </c>
      <c r="DJ126" s="68">
        <f t="shared" ref="DJ126" si="550">MAX((DI128+DJ125)*$D117/12,0)</f>
        <v>401888.88888888876</v>
      </c>
      <c r="DK126" s="68">
        <f t="shared" ref="DK126:DL126" si="551">MAX((DJ128+DK125)*$D117/12,0)</f>
        <v>401888.88888888876</v>
      </c>
      <c r="DL126" s="68">
        <f t="shared" si="551"/>
        <v>401888.88888888876</v>
      </c>
      <c r="DM126" s="68">
        <f t="shared" ref="DM126" si="552">MAX((DL128+DM125)*$D117/12,0)</f>
        <v>401888.88888888876</v>
      </c>
      <c r="DN126" s="68">
        <f t="shared" ref="DN126" si="553">MAX((DM128+DN125)*$D117/12,0)</f>
        <v>401888.88888888876</v>
      </c>
      <c r="DO126" s="68">
        <f t="shared" ref="DO126" si="554">MAX((DN128+DO125)*$D117/12,0)</f>
        <v>401888.88888888876</v>
      </c>
      <c r="DP126" s="68">
        <f t="shared" ref="DP126" si="555">MAX((DO128+DP125)*$D117/12,0)</f>
        <v>401888.88888888876</v>
      </c>
      <c r="DQ126" s="68">
        <f t="shared" ref="DQ126:DR126" si="556">MAX((DP128+DQ125)*$D117/12,0)</f>
        <v>401888.88888888876</v>
      </c>
      <c r="DR126" s="68">
        <f t="shared" si="556"/>
        <v>401888.88888888876</v>
      </c>
      <c r="DS126" s="68">
        <f t="shared" ref="DS126" si="557">MAX((DR128+DS125)*$D117/12,0)</f>
        <v>401888.88888888876</v>
      </c>
      <c r="DT126" s="68">
        <f t="shared" ref="DT126" si="558">MAX((DS128+DT125)*$D117/12,0)</f>
        <v>401888.88888888876</v>
      </c>
      <c r="DU126" s="68">
        <f t="shared" ref="DU126:DV126" si="559">MAX((DT128+DU125)*$D117/12,0)</f>
        <v>401888.88888888876</v>
      </c>
      <c r="DV126" s="68">
        <f t="shared" si="559"/>
        <v>401888.88888888876</v>
      </c>
      <c r="DW126" s="68">
        <f t="shared" ref="DW126" si="560">MAX((DV128+DW125)*$D117/12,0)</f>
        <v>401888.88888888876</v>
      </c>
      <c r="DX126" s="68">
        <f t="shared" ref="DX126" si="561">MAX((DW128+DX125)*$D117/12,0)</f>
        <v>401888.88888888876</v>
      </c>
      <c r="DY126" s="68">
        <f t="shared" ref="DY126" si="562">MAX((DX128+DY125)*$D117/12,0)</f>
        <v>401888.88888888876</v>
      </c>
      <c r="DZ126" s="68">
        <f t="shared" ref="DZ126" si="563">MAX((DY128+DZ125)*$D117/12,0)</f>
        <v>401888.88888888876</v>
      </c>
      <c r="EA126" s="68">
        <f t="shared" ref="EA126:EB126" si="564">MAX((DZ128+EA125)*$D117/12,0)</f>
        <v>401888.88888888876</v>
      </c>
      <c r="EB126" s="68">
        <f t="shared" si="564"/>
        <v>401888.88888888876</v>
      </c>
      <c r="EC126" s="68">
        <f t="shared" ref="EC126" si="565">MAX((EB128+EC125)*$D117/12,0)</f>
        <v>401888.88888888876</v>
      </c>
      <c r="ED126" s="68">
        <f t="shared" ref="ED126" si="566">MAX((EC128+ED125)*$D117/12,0)</f>
        <v>401888.88888888876</v>
      </c>
      <c r="EE126" s="68">
        <f t="shared" ref="EE126:EF126" si="567">MAX((ED128+EE125)*$D117/12,0)</f>
        <v>401888.88888888876</v>
      </c>
      <c r="EF126" s="68">
        <f t="shared" si="567"/>
        <v>401888.88888888876</v>
      </c>
      <c r="EG126" s="68">
        <f t="shared" ref="EG126" si="568">MAX((EF128+EG125)*$D117/12,0)</f>
        <v>401888.88888888876</v>
      </c>
      <c r="EH126" s="68">
        <f t="shared" ref="EH126" si="569">MAX((EG128+EH125)*$D117/12,0)</f>
        <v>401888.88888888876</v>
      </c>
      <c r="EI126" s="68">
        <f t="shared" ref="EI126" si="570">MAX((EH128+EI125)*$D117/12,0)</f>
        <v>401888.88888888876</v>
      </c>
      <c r="EJ126" s="68">
        <f t="shared" ref="EJ126" si="571">MAX((EI128+EJ125)*$D117/12,0)</f>
        <v>401888.88888888876</v>
      </c>
      <c r="EK126" s="68">
        <f t="shared" ref="EK126:EL126" si="572">MAX((EJ128+EK125)*$D117/12,0)</f>
        <v>401888.88888888876</v>
      </c>
      <c r="EL126" s="68">
        <f t="shared" si="572"/>
        <v>401888.88888888876</v>
      </c>
    </row>
    <row r="127" spans="1:142" s="20" customFormat="1" x14ac:dyDescent="0.15">
      <c r="C127" s="66" t="s">
        <v>66</v>
      </c>
      <c r="D127" s="66"/>
      <c r="E127" s="66"/>
      <c r="F127" s="62">
        <f>IF((F107)&gt;0,MIN(F107,E128+F126),0)</f>
        <v>0</v>
      </c>
      <c r="G127" s="62">
        <f t="shared" ref="G127:K127" si="573">IF((G107)&gt;0,MIN(G107,F128+G126),0)</f>
        <v>0</v>
      </c>
      <c r="H127" s="62">
        <f t="shared" si="573"/>
        <v>0</v>
      </c>
      <c r="I127" s="62">
        <f t="shared" si="573"/>
        <v>0</v>
      </c>
      <c r="J127" s="62">
        <f t="shared" si="573"/>
        <v>0</v>
      </c>
      <c r="K127" s="62">
        <f t="shared" si="573"/>
        <v>0</v>
      </c>
      <c r="L127" s="62">
        <f>IF((L107)&gt;0,MIN(L107,K128+L126),0)</f>
        <v>0</v>
      </c>
      <c r="M127" s="62">
        <f t="shared" ref="M127" si="574">IF((M107)&gt;0,MIN(M107,L128+M126),0)</f>
        <v>0</v>
      </c>
      <c r="N127" s="62">
        <f t="shared" ref="N127" si="575">IF((N107)&gt;0,MIN(N107,M128+N126),0)</f>
        <v>0</v>
      </c>
      <c r="O127" s="62">
        <f t="shared" ref="O127:P127" si="576">IF((O107)&gt;0,MIN(O107,N128+O126),0)</f>
        <v>0</v>
      </c>
      <c r="P127" s="62">
        <f t="shared" si="576"/>
        <v>0</v>
      </c>
      <c r="Q127" s="62">
        <f t="shared" ref="Q127" si="577">IF((Q107)&gt;0,MIN(Q107,P128+Q126),0)</f>
        <v>0</v>
      </c>
      <c r="R127" s="62">
        <f t="shared" ref="R127" si="578">IF((R107)&gt;0,MIN(R107,Q128+R126),0)</f>
        <v>0</v>
      </c>
      <c r="S127" s="62">
        <f t="shared" ref="S127" si="579">IF((S107)&gt;0,MIN(S107,R128+S126),0)</f>
        <v>0</v>
      </c>
      <c r="T127" s="62">
        <f t="shared" ref="T127" si="580">IF((T107)&gt;0,MIN(T107,S128+T126),0)</f>
        <v>0</v>
      </c>
      <c r="U127" s="62">
        <f t="shared" ref="U127:V127" si="581">IF((U107)&gt;0,MIN(U107,T128+U126),0)</f>
        <v>0</v>
      </c>
      <c r="V127" s="62">
        <f t="shared" si="581"/>
        <v>0</v>
      </c>
      <c r="W127" s="62">
        <f t="shared" ref="W127" si="582">IF((W107)&gt;0,MIN(W107,V128+W126),0)</f>
        <v>0</v>
      </c>
      <c r="X127" s="62">
        <f t="shared" ref="X127" si="583">IF((X107)&gt;0,MIN(X107,W128+X126),0)</f>
        <v>0</v>
      </c>
      <c r="Y127" s="62">
        <f t="shared" ref="Y127:Z127" si="584">IF((Y107)&gt;0,MIN(Y107,X128+Y126),0)</f>
        <v>0</v>
      </c>
      <c r="Z127" s="62">
        <f t="shared" si="584"/>
        <v>0</v>
      </c>
      <c r="AA127" s="62">
        <f t="shared" ref="AA127" si="585">IF((AA107)&gt;0,MIN(AA107,Z128+AA126),0)</f>
        <v>0</v>
      </c>
      <c r="AB127" s="62">
        <f t="shared" ref="AB127" si="586">IF((AB107)&gt;0,MIN(AB107,AA128+AB126),0)</f>
        <v>0</v>
      </c>
      <c r="AC127" s="62">
        <f t="shared" ref="AC127" si="587">IF((AC107)&gt;0,MIN(AC107,AB128+AC126),0)</f>
        <v>0</v>
      </c>
      <c r="AD127" s="62">
        <f t="shared" ref="AD127" si="588">IF((AD107)&gt;0,MIN(AD107,AC128+AD126),0)</f>
        <v>0</v>
      </c>
      <c r="AE127" s="62">
        <f t="shared" ref="AE127:AF127" si="589">IF((AE107)&gt;0,MIN(AE107,AD128+AE126),0)</f>
        <v>0</v>
      </c>
      <c r="AF127" s="62">
        <f t="shared" si="589"/>
        <v>0</v>
      </c>
      <c r="AG127" s="62">
        <f t="shared" ref="AG127" si="590">IF((AG107)&gt;0,MIN(AG107,AF128+AG126),0)</f>
        <v>0</v>
      </c>
      <c r="AH127" s="62">
        <f t="shared" ref="AH127" si="591">IF((AH107)&gt;0,MIN(AH107,AG128+AH126),0)</f>
        <v>0</v>
      </c>
      <c r="AI127" s="62">
        <f t="shared" ref="AI127:AJ127" si="592">IF((AI107)&gt;0,MIN(AI107,AH128+AI126),0)</f>
        <v>0</v>
      </c>
      <c r="AJ127" s="62">
        <f t="shared" si="592"/>
        <v>0</v>
      </c>
      <c r="AK127" s="62">
        <f t="shared" ref="AK127" si="593">IF((AK107)&gt;0,MIN(AK107,AJ128+AK126),0)</f>
        <v>0</v>
      </c>
      <c r="AL127" s="62">
        <f t="shared" ref="AL127" si="594">IF((AL107)&gt;0,MIN(AL107,AK128+AL126),0)</f>
        <v>0</v>
      </c>
      <c r="AM127" s="62">
        <f t="shared" ref="AM127" si="595">IF((AM107)&gt;0,MIN(AM107,AL128+AM126),0)</f>
        <v>0</v>
      </c>
      <c r="AN127" s="62">
        <f t="shared" ref="AN127" si="596">IF((AN107)&gt;0,MIN(AN107,AM128+AN126),0)</f>
        <v>0</v>
      </c>
      <c r="AO127" s="62">
        <f t="shared" ref="AO127:AP127" si="597">IF((AO107)&gt;0,MIN(AO107,AN128+AO126),0)</f>
        <v>0</v>
      </c>
      <c r="AP127" s="62">
        <f t="shared" si="597"/>
        <v>0</v>
      </c>
      <c r="AQ127" s="62">
        <f t="shared" ref="AQ127" si="598">IF((AQ107)&gt;0,MIN(AQ107,AP128+AQ126),0)</f>
        <v>0</v>
      </c>
      <c r="AR127" s="62">
        <f t="shared" ref="AR127" si="599">IF((AR107)&gt;0,MIN(AR107,AQ128+AR126),0)</f>
        <v>0</v>
      </c>
      <c r="AS127" s="62">
        <f t="shared" ref="AS127:AT127" si="600">IF((AS107)&gt;0,MIN(AS107,AR128+AS126),0)</f>
        <v>0</v>
      </c>
      <c r="AT127" s="62">
        <f t="shared" si="600"/>
        <v>0</v>
      </c>
      <c r="AU127" s="62">
        <f t="shared" ref="AU127" si="601">IF((AU107)&gt;0,MIN(AU107,AT128+AU126),0)</f>
        <v>0</v>
      </c>
      <c r="AV127" s="62">
        <f t="shared" ref="AV127" si="602">IF((AV107)&gt;0,MIN(AV107,AU128+AV126),0)</f>
        <v>0</v>
      </c>
      <c r="AW127" s="62">
        <f t="shared" ref="AW127" si="603">IF((AW107)&gt;0,MIN(AW107,AV128+AW126),0)</f>
        <v>0</v>
      </c>
      <c r="AX127" s="62">
        <f t="shared" ref="AX127" si="604">IF((AX107)&gt;0,MIN(AX107,AW128+AX126),0)</f>
        <v>0</v>
      </c>
      <c r="AY127" s="62">
        <f t="shared" ref="AY127:AZ127" si="605">IF((AY107)&gt;0,MIN(AY107,AX128+AY126),0)</f>
        <v>0</v>
      </c>
      <c r="AZ127" s="62">
        <f t="shared" si="605"/>
        <v>0</v>
      </c>
      <c r="BA127" s="62">
        <f t="shared" ref="BA127" si="606">IF((BA107)&gt;0,MIN(BA107,AZ128+BA126),0)</f>
        <v>0</v>
      </c>
      <c r="BB127" s="62">
        <f t="shared" ref="BB127" si="607">IF((BB107)&gt;0,MIN(BB107,BA128+BB126),0)</f>
        <v>0</v>
      </c>
      <c r="BC127" s="62">
        <f t="shared" ref="BC127:BD127" si="608">IF((BC107)&gt;0,MIN(BC107,BB128+BC126),0)</f>
        <v>0</v>
      </c>
      <c r="BD127" s="62">
        <f t="shared" si="608"/>
        <v>0</v>
      </c>
      <c r="BE127" s="62">
        <f t="shared" ref="BE127" si="609">IF((BE107)&gt;0,MIN(BE107,BD128+BE126),0)</f>
        <v>0</v>
      </c>
      <c r="BF127" s="62">
        <f t="shared" ref="BF127" si="610">IF((BF107)&gt;0,MIN(BF107,BE128+BF126),0)</f>
        <v>0</v>
      </c>
      <c r="BG127" s="62">
        <f t="shared" ref="BG127" si="611">IF((BG107)&gt;0,MIN(BG107,BF128+BG126),0)</f>
        <v>0</v>
      </c>
      <c r="BH127" s="62">
        <f t="shared" ref="BH127" si="612">IF((BH107)&gt;0,MIN(BH107,BG128+BH126),0)</f>
        <v>0</v>
      </c>
      <c r="BI127" s="62">
        <f t="shared" ref="BI127:BJ127" si="613">IF((BI107)&gt;0,MIN(BI107,BH128+BI126),0)</f>
        <v>0</v>
      </c>
      <c r="BJ127" s="62">
        <f t="shared" si="613"/>
        <v>0</v>
      </c>
      <c r="BK127" s="62">
        <f t="shared" ref="BK127" si="614">IF((BK107)&gt;0,MIN(BK107,BJ128+BK126),0)</f>
        <v>0</v>
      </c>
      <c r="BL127" s="62">
        <f t="shared" ref="BL127" si="615">IF((BL107)&gt;0,MIN(BL107,BK128+BL126),0)</f>
        <v>0</v>
      </c>
      <c r="BM127" s="62">
        <f t="shared" ref="BM127:BN127" si="616">IF((BM107)&gt;0,MIN(BM107,BL128+BM126),0)</f>
        <v>0</v>
      </c>
      <c r="BN127" s="62">
        <f t="shared" si="616"/>
        <v>0</v>
      </c>
      <c r="BO127" s="62">
        <f t="shared" ref="BO127" si="617">IF((BO107)&gt;0,MIN(BO107,BN128+BO126),0)</f>
        <v>0</v>
      </c>
      <c r="BP127" s="62">
        <f t="shared" ref="BP127" si="618">IF((BP107)&gt;0,MIN(BP107,BO128+BP126),0)</f>
        <v>0</v>
      </c>
      <c r="BQ127" s="62">
        <f t="shared" ref="BQ127" si="619">IF((BQ107)&gt;0,MIN(BQ107,BP128+BQ126),0)</f>
        <v>0</v>
      </c>
      <c r="BR127" s="62">
        <f t="shared" ref="BR127" si="620">IF((BR107)&gt;0,MIN(BR107,BQ128+BR126),0)</f>
        <v>0</v>
      </c>
      <c r="BS127" s="62">
        <f t="shared" ref="BS127:BT127" si="621">IF((BS107)&gt;0,MIN(BS107,BR128+BS126),0)</f>
        <v>0</v>
      </c>
      <c r="BT127" s="62">
        <f t="shared" si="621"/>
        <v>0</v>
      </c>
      <c r="BU127" s="62">
        <f t="shared" ref="BU127" si="622">IF((BU107)&gt;0,MIN(BU107,BT128+BU126),0)</f>
        <v>0</v>
      </c>
      <c r="BV127" s="62">
        <f t="shared" ref="BV127" si="623">IF((BV107)&gt;0,MIN(BV107,BU128+BV126),0)</f>
        <v>0</v>
      </c>
      <c r="BW127" s="62">
        <f t="shared" ref="BW127:BX127" si="624">IF((BW107)&gt;0,MIN(BW107,BV128+BW126),0)</f>
        <v>0</v>
      </c>
      <c r="BX127" s="62">
        <f t="shared" si="624"/>
        <v>0</v>
      </c>
      <c r="BY127" s="62">
        <f t="shared" ref="BY127" si="625">IF((BY107)&gt;0,MIN(BY107,BX128+BY126),0)</f>
        <v>0</v>
      </c>
      <c r="BZ127" s="62">
        <f t="shared" ref="BZ127" si="626">IF((BZ107)&gt;0,MIN(BZ107,BY128+BZ126),0)</f>
        <v>0</v>
      </c>
      <c r="CA127" s="62">
        <f t="shared" ref="CA127" si="627">IF((CA107)&gt;0,MIN(CA107,BZ128+CA126),0)</f>
        <v>0</v>
      </c>
      <c r="CB127" s="62">
        <f t="shared" ref="CB127" si="628">IF((CB107)&gt;0,MIN(CB107,CA128+CB126),0)</f>
        <v>0</v>
      </c>
      <c r="CC127" s="62">
        <f t="shared" ref="CC127:CD127" si="629">IF((CC107)&gt;0,MIN(CC107,CB128+CC126),0)</f>
        <v>0</v>
      </c>
      <c r="CD127" s="62">
        <f t="shared" si="629"/>
        <v>0</v>
      </c>
      <c r="CE127" s="62">
        <f t="shared" ref="CE127" si="630">IF((CE107)&gt;0,MIN(CE107,CD128+CE126),0)</f>
        <v>0</v>
      </c>
      <c r="CF127" s="62">
        <f t="shared" ref="CF127" si="631">IF((CF107)&gt;0,MIN(CF107,CE128+CF126),0)</f>
        <v>0</v>
      </c>
      <c r="CG127" s="62">
        <f t="shared" ref="CG127:CH127" si="632">IF((CG107)&gt;0,MIN(CG107,CF128+CG126),0)</f>
        <v>0</v>
      </c>
      <c r="CH127" s="62">
        <f t="shared" si="632"/>
        <v>0</v>
      </c>
      <c r="CI127" s="62">
        <f t="shared" ref="CI127" si="633">IF((CI107)&gt;0,MIN(CI107,CH128+CI126),0)</f>
        <v>0</v>
      </c>
      <c r="CJ127" s="62">
        <f t="shared" ref="CJ127" si="634">IF((CJ107)&gt;0,MIN(CJ107,CI128+CJ126),0)</f>
        <v>0</v>
      </c>
      <c r="CK127" s="62">
        <f t="shared" ref="CK127" si="635">IF((CK107)&gt;0,MIN(CK107,CJ128+CK126),0)</f>
        <v>0</v>
      </c>
      <c r="CL127" s="62">
        <f t="shared" ref="CL127" si="636">IF((CL107)&gt;0,MIN(CL107,CK128+CL126),0)</f>
        <v>0</v>
      </c>
      <c r="CM127" s="62">
        <f t="shared" ref="CM127:CN127" si="637">IF((CM107)&gt;0,MIN(CM107,CL128+CM126),0)</f>
        <v>0</v>
      </c>
      <c r="CN127" s="62">
        <f t="shared" si="637"/>
        <v>0</v>
      </c>
      <c r="CO127" s="62">
        <f t="shared" ref="CO127" si="638">IF((CO107)&gt;0,MIN(CO107,CN128+CO126),0)</f>
        <v>0</v>
      </c>
      <c r="CP127" s="62">
        <f t="shared" ref="CP127" si="639">IF((CP107)&gt;0,MIN(CP107,CO128+CP126),0)</f>
        <v>0</v>
      </c>
      <c r="CQ127" s="62">
        <f t="shared" ref="CQ127:CR127" si="640">IF((CQ107)&gt;0,MIN(CQ107,CP128+CQ126),0)</f>
        <v>0</v>
      </c>
      <c r="CR127" s="62">
        <f t="shared" si="640"/>
        <v>0</v>
      </c>
      <c r="CS127" s="62">
        <f t="shared" ref="CS127" si="641">IF((CS107)&gt;0,MIN(CS107,CR128+CS126),0)</f>
        <v>0</v>
      </c>
      <c r="CT127" s="62">
        <f t="shared" ref="CT127" si="642">IF((CT107)&gt;0,MIN(CT107,CS128+CT126),0)</f>
        <v>0</v>
      </c>
      <c r="CU127" s="62">
        <f t="shared" ref="CU127" si="643">IF((CU107)&gt;0,MIN(CU107,CT128+CU126),0)</f>
        <v>0</v>
      </c>
      <c r="CV127" s="62">
        <f t="shared" ref="CV127" si="644">IF((CV107)&gt;0,MIN(CV107,CU128+CV126),0)</f>
        <v>0</v>
      </c>
      <c r="CW127" s="62">
        <f t="shared" ref="CW127:CX127" si="645">IF((CW107)&gt;0,MIN(CW107,CV128+CW126),0)</f>
        <v>0</v>
      </c>
      <c r="CX127" s="62">
        <f t="shared" si="645"/>
        <v>0</v>
      </c>
      <c r="CY127" s="62">
        <f t="shared" ref="CY127" si="646">IF((CY107)&gt;0,MIN(CY107,CX128+CY126),0)</f>
        <v>0</v>
      </c>
      <c r="CZ127" s="62">
        <f t="shared" ref="CZ127" si="647">IF((CZ107)&gt;0,MIN(CZ107,CY128+CZ126),0)</f>
        <v>0</v>
      </c>
      <c r="DA127" s="62">
        <f t="shared" ref="DA127:DB127" si="648">IF((DA107)&gt;0,MIN(DA107,CZ128+DA126),0)</f>
        <v>0</v>
      </c>
      <c r="DB127" s="62">
        <f t="shared" si="648"/>
        <v>0</v>
      </c>
      <c r="DC127" s="62">
        <f t="shared" ref="DC127" si="649">IF((DC107)&gt;0,MIN(DC107,DB128+DC126),0)</f>
        <v>0</v>
      </c>
      <c r="DD127" s="62">
        <f t="shared" ref="DD127" si="650">IF((DD107)&gt;0,MIN(DD107,DC128+DD126),0)</f>
        <v>0</v>
      </c>
      <c r="DE127" s="62">
        <f t="shared" ref="DE127" si="651">IF((DE107)&gt;0,MIN(DE107,DD128+DE126),0)</f>
        <v>0</v>
      </c>
      <c r="DF127" s="62">
        <f t="shared" ref="DF127" si="652">IF((DF107)&gt;0,MIN(DF107,DE128+DF126),0)</f>
        <v>0</v>
      </c>
      <c r="DG127" s="62">
        <f t="shared" ref="DG127:DH127" si="653">IF((DG107)&gt;0,MIN(DG107,DF128+DG126),0)</f>
        <v>0</v>
      </c>
      <c r="DH127" s="62">
        <f t="shared" si="653"/>
        <v>0</v>
      </c>
      <c r="DI127" s="62">
        <f t="shared" ref="DI127" si="654">IF((DI107)&gt;0,MIN(DI107,DH128+DI126),0)</f>
        <v>0</v>
      </c>
      <c r="DJ127" s="62">
        <f t="shared" ref="DJ127" si="655">IF((DJ107)&gt;0,MIN(DJ107,DI128+DJ126),0)</f>
        <v>0</v>
      </c>
      <c r="DK127" s="62">
        <f t="shared" ref="DK127:DL127" si="656">IF((DK107)&gt;0,MIN(DK107,DJ128+DK126),0)</f>
        <v>0</v>
      </c>
      <c r="DL127" s="62">
        <f t="shared" si="656"/>
        <v>0</v>
      </c>
      <c r="DM127" s="62">
        <f t="shared" ref="DM127" si="657">IF((DM107)&gt;0,MIN(DM107,DL128+DM126),0)</f>
        <v>0</v>
      </c>
      <c r="DN127" s="62">
        <f t="shared" ref="DN127" si="658">IF((DN107)&gt;0,MIN(DN107,DM128+DN126),0)</f>
        <v>0</v>
      </c>
      <c r="DO127" s="62">
        <f t="shared" ref="DO127" si="659">IF((DO107)&gt;0,MIN(DO107,DN128+DO126),0)</f>
        <v>0</v>
      </c>
      <c r="DP127" s="62">
        <f t="shared" ref="DP127" si="660">IF((DP107)&gt;0,MIN(DP107,DO128+DP126),0)</f>
        <v>0</v>
      </c>
      <c r="DQ127" s="62">
        <f t="shared" ref="DQ127:DR127" si="661">IF((DQ107)&gt;0,MIN(DQ107,DP128+DQ126),0)</f>
        <v>0</v>
      </c>
      <c r="DR127" s="62">
        <f t="shared" si="661"/>
        <v>0</v>
      </c>
      <c r="DS127" s="62">
        <f t="shared" ref="DS127" si="662">IF((DS107)&gt;0,MIN(DS107,DR128+DS126),0)</f>
        <v>0</v>
      </c>
      <c r="DT127" s="62">
        <f t="shared" ref="DT127" si="663">IF((DT107)&gt;0,MIN(DT107,DS128+DT126),0)</f>
        <v>0</v>
      </c>
      <c r="DU127" s="62">
        <f t="shared" ref="DU127:DV127" si="664">IF((DU107)&gt;0,MIN(DU107,DT128+DU126),0)</f>
        <v>0</v>
      </c>
      <c r="DV127" s="62">
        <f t="shared" si="664"/>
        <v>0</v>
      </c>
      <c r="DW127" s="62">
        <f t="shared" ref="DW127" si="665">IF((DW107)&gt;0,MIN(DW107,DV128+DW126),0)</f>
        <v>0</v>
      </c>
      <c r="DX127" s="62">
        <f t="shared" ref="DX127" si="666">IF((DX107)&gt;0,MIN(DX107,DW128+DX126),0)</f>
        <v>0</v>
      </c>
      <c r="DY127" s="62">
        <f t="shared" ref="DY127" si="667">IF((DY107)&gt;0,MIN(DY107,DX128+DY126),0)</f>
        <v>0</v>
      </c>
      <c r="DZ127" s="62">
        <f t="shared" ref="DZ127" si="668">IF((DZ107)&gt;0,MIN(DZ107,DY128+DZ126),0)</f>
        <v>0</v>
      </c>
      <c r="EA127" s="62">
        <f t="shared" ref="EA127:EB127" si="669">IF((EA107)&gt;0,MIN(EA107,DZ128+EA126),0)</f>
        <v>0</v>
      </c>
      <c r="EB127" s="62">
        <f t="shared" si="669"/>
        <v>0</v>
      </c>
      <c r="EC127" s="62">
        <f t="shared" ref="EC127" si="670">IF((EC107)&gt;0,MIN(EC107,EB128+EC126),0)</f>
        <v>0</v>
      </c>
      <c r="ED127" s="62">
        <f t="shared" ref="ED127" si="671">IF((ED107)&gt;0,MIN(ED107,EC128+ED126),0)</f>
        <v>0</v>
      </c>
      <c r="EE127" s="62">
        <f t="shared" ref="EE127:EF127" si="672">IF((EE107)&gt;0,MIN(EE107,ED128+EE126),0)</f>
        <v>0</v>
      </c>
      <c r="EF127" s="62">
        <f t="shared" si="672"/>
        <v>0</v>
      </c>
      <c r="EG127" s="62">
        <f t="shared" ref="EG127" si="673">IF((EG107)&gt;0,MIN(EG107,EF128+EG126),0)</f>
        <v>0</v>
      </c>
      <c r="EH127" s="62">
        <f t="shared" ref="EH127" si="674">IF((EH107)&gt;0,MIN(EH107,EG128+EH126),0)</f>
        <v>0</v>
      </c>
      <c r="EI127" s="62">
        <f t="shared" ref="EI127" si="675">IF((EI107)&gt;0,MIN(EI107,EH128+EI126),0)</f>
        <v>0</v>
      </c>
      <c r="EJ127" s="62">
        <f t="shared" ref="EJ127" si="676">IF((EJ107)&gt;0,MIN(EJ107,EI128+EJ126),0)</f>
        <v>0</v>
      </c>
      <c r="EK127" s="62">
        <f t="shared" ref="EK127:EL127" si="677">IF((EK107)&gt;0,MIN(EK107,EJ128+EK126),0)</f>
        <v>0</v>
      </c>
      <c r="EL127" s="62">
        <f t="shared" si="677"/>
        <v>0</v>
      </c>
    </row>
    <row r="128" spans="1:142" s="20" customFormat="1" x14ac:dyDescent="0.15">
      <c r="C128" s="69" t="s">
        <v>140</v>
      </c>
      <c r="D128" s="66"/>
      <c r="E128" s="66"/>
      <c r="F128" s="62">
        <f>MAX(E128+F125-F127-F130,0)</f>
        <v>0</v>
      </c>
      <c r="G128" s="62">
        <f t="shared" ref="G128:K128" si="678">MAX(F128+G125-G127-G130,0)</f>
        <v>0</v>
      </c>
      <c r="H128" s="62">
        <f t="shared" si="678"/>
        <v>0</v>
      </c>
      <c r="I128" s="62">
        <f t="shared" si="678"/>
        <v>0</v>
      </c>
      <c r="J128" s="62">
        <f t="shared" si="678"/>
        <v>0</v>
      </c>
      <c r="K128" s="62">
        <f t="shared" si="678"/>
        <v>0</v>
      </c>
      <c r="L128" s="62">
        <f>MAX(K128+L125-L127-L130,0)</f>
        <v>0</v>
      </c>
      <c r="M128" s="62">
        <f t="shared" ref="M128" si="679">MAX(L128+M125-M127-M130,0)</f>
        <v>0</v>
      </c>
      <c r="N128" s="62">
        <f t="shared" ref="N128" si="680">MAX(M128+N125-N127-N130,0)</f>
        <v>573333.33333333326</v>
      </c>
      <c r="O128" s="62">
        <f t="shared" ref="O128:P128" si="681">MAX(N128+O125-O127-O130,0)</f>
        <v>1146666.6666666665</v>
      </c>
      <c r="P128" s="62">
        <f t="shared" si="681"/>
        <v>1719999.9999999998</v>
      </c>
      <c r="Q128" s="62">
        <f t="shared" ref="Q128" si="682">MAX(P128+Q125-Q127-Q130,0)</f>
        <v>2293333.333333333</v>
      </c>
      <c r="R128" s="62">
        <f t="shared" ref="R128" si="683">MAX(Q128+R125-R127-R130,0)</f>
        <v>2866666.666666666</v>
      </c>
      <c r="S128" s="62">
        <f t="shared" ref="S128" si="684">MAX(R128+S125-S127-S130,0)</f>
        <v>3439999.9999999991</v>
      </c>
      <c r="T128" s="62">
        <f t="shared" ref="T128" si="685">MAX(S128+T125-T127-T130,0)</f>
        <v>4013333.3333333321</v>
      </c>
      <c r="U128" s="62">
        <f t="shared" ref="U128:V128" si="686">MAX(T128+U125-U127-U130,0)</f>
        <v>4586666.6666666651</v>
      </c>
      <c r="V128" s="62">
        <f t="shared" si="686"/>
        <v>5159999.9999999981</v>
      </c>
      <c r="W128" s="62">
        <f t="shared" ref="W128" si="687">MAX(V128+W125-W127-W130,0)</f>
        <v>5833333.3333333312</v>
      </c>
      <c r="X128" s="62">
        <f t="shared" ref="X128" si="688">MAX(W128+X125-X127-X130,0)</f>
        <v>6406666.6666666642</v>
      </c>
      <c r="Y128" s="62">
        <f t="shared" ref="Y128:Z128" si="689">MAX(X128+Y125-Y127-Y130,0)</f>
        <v>6979999.9999999972</v>
      </c>
      <c r="Z128" s="62">
        <f t="shared" si="689"/>
        <v>7553333.3333333302</v>
      </c>
      <c r="AA128" s="62">
        <f t="shared" ref="AA128" si="690">MAX(Z128+AA125-AA127-AA130,0)</f>
        <v>8126666.6666666633</v>
      </c>
      <c r="AB128" s="62">
        <f t="shared" ref="AB128" si="691">MAX(AA128+AB125-AB127-AB130,0)</f>
        <v>8699999.9999999963</v>
      </c>
      <c r="AC128" s="62">
        <f t="shared" ref="AC128" si="692">MAX(AB128+AC125-AC127-AC130,0)</f>
        <v>9273333.3333333302</v>
      </c>
      <c r="AD128" s="62">
        <f t="shared" ref="AD128" si="693">MAX(AC128+AD125-AD127-AD130,0)</f>
        <v>9846666.6666666642</v>
      </c>
      <c r="AE128" s="62">
        <f t="shared" ref="AE128:AF128" si="694">MAX(AD128+AE125-AE127-AE130,0)</f>
        <v>10419999.999999998</v>
      </c>
      <c r="AF128" s="62">
        <f t="shared" si="694"/>
        <v>10993333.333333332</v>
      </c>
      <c r="AG128" s="62">
        <f t="shared" ref="AG128" si="695">MAX(AF128+AG125-AG127-AG130,0)</f>
        <v>11566666.666666666</v>
      </c>
      <c r="AH128" s="62">
        <f t="shared" ref="AH128" si="696">MAX(AG128+AH125-AH127-AH130,0)</f>
        <v>12140000</v>
      </c>
      <c r="AI128" s="62">
        <f t="shared" ref="AI128:AJ128" si="697">MAX(AH128+AI125-AI127-AI130,0)</f>
        <v>16113333.333333332</v>
      </c>
      <c r="AJ128" s="62">
        <f t="shared" si="697"/>
        <v>18336666.666666664</v>
      </c>
      <c r="AK128" s="62">
        <f t="shared" ref="AK128" si="698">MAX(AJ128+AK125-AK127-AK130,0)</f>
        <v>20559999.999999996</v>
      </c>
      <c r="AL128" s="62">
        <f t="shared" ref="AL128" si="699">MAX(AK128+AL125-AL127-AL130,0)</f>
        <v>22783333.333333328</v>
      </c>
      <c r="AM128" s="62">
        <f t="shared" ref="AM128" si="700">MAX(AL128+AM125-AM127-AM130,0)</f>
        <v>25006666.66666666</v>
      </c>
      <c r="AN128" s="62">
        <f t="shared" ref="AN128" si="701">MAX(AM128+AN125-AN127-AN130,0)</f>
        <v>27229999.999999993</v>
      </c>
      <c r="AO128" s="62">
        <f t="shared" ref="AO128:AP128" si="702">MAX(AN128+AO125-AO127-AO130,0)</f>
        <v>29453333.333333325</v>
      </c>
      <c r="AP128" s="62">
        <f t="shared" si="702"/>
        <v>31676666.666666657</v>
      </c>
      <c r="AQ128" s="62">
        <f t="shared" ref="AQ128" si="703">MAX(AP128+AQ125-AQ127-AQ130,0)</f>
        <v>33899999.999999993</v>
      </c>
      <c r="AR128" s="62">
        <f t="shared" ref="AR128" si="704">MAX(AQ128+AR125-AR127-AR130,0)</f>
        <v>36123333.333333328</v>
      </c>
      <c r="AS128" s="62">
        <f t="shared" ref="AS128:AT128" si="705">MAX(AR128+AS125-AS127-AS130,0)</f>
        <v>38346666.666666664</v>
      </c>
      <c r="AT128" s="62">
        <f t="shared" si="705"/>
        <v>40570000</v>
      </c>
      <c r="AU128" s="62">
        <f t="shared" ref="AU128" si="706">MAX(AT128+AU125-AU127-AU130,0)</f>
        <v>42893333.333333336</v>
      </c>
      <c r="AV128" s="62">
        <f t="shared" ref="AV128" si="707">MAX(AU128+AV125-AV127-AV130,0)</f>
        <v>45116666.666666672</v>
      </c>
      <c r="AW128" s="62">
        <f t="shared" ref="AW128" si="708">MAX(AV128+AW125-AW127-AW130,0)</f>
        <v>47340000.000000007</v>
      </c>
      <c r="AX128" s="62">
        <f t="shared" ref="AX128" si="709">MAX(AW128+AX125-AX127-AX130,0)</f>
        <v>49563333.333333343</v>
      </c>
      <c r="AY128" s="62">
        <f t="shared" ref="AY128:AZ128" si="710">MAX(AX128+AY125-AY127-AY130,0)</f>
        <v>51786666.666666679</v>
      </c>
      <c r="AZ128" s="62">
        <f t="shared" si="710"/>
        <v>54010000.000000015</v>
      </c>
      <c r="BA128" s="62">
        <f t="shared" ref="BA128" si="711">MAX(AZ128+BA125-BA127-BA130,0)</f>
        <v>56233333.333333351</v>
      </c>
      <c r="BB128" s="62">
        <f t="shared" ref="BB128" si="712">MAX(BA128+BB125-BB127-BB130,0)</f>
        <v>58456666.666666687</v>
      </c>
      <c r="BC128" s="62">
        <f t="shared" ref="BC128:BD128" si="713">MAX(BB128+BC125-BC127-BC130,0)</f>
        <v>60680000.000000022</v>
      </c>
      <c r="BD128" s="62">
        <f t="shared" si="713"/>
        <v>62903333.333333358</v>
      </c>
      <c r="BE128" s="62">
        <f t="shared" ref="BE128" si="714">MAX(BD128+BE125-BE127-BE130,0)</f>
        <v>65126666.666666694</v>
      </c>
      <c r="BF128" s="62">
        <f t="shared" ref="BF128" si="715">MAX(BE128+BF125-BF127-BF130,0)</f>
        <v>67350000.00000003</v>
      </c>
      <c r="BG128" s="62">
        <f t="shared" ref="BG128" si="716">MAX(BF128+BG125-BG127-BG130,0)</f>
        <v>69673333.333333358</v>
      </c>
      <c r="BH128" s="62">
        <f t="shared" ref="BH128" si="717">MAX(BG128+BH125-BH127-BH130,0)</f>
        <v>71896666.666666687</v>
      </c>
      <c r="BI128" s="62">
        <f t="shared" ref="BI128:BJ128" si="718">MAX(BH128+BI125-BI127-BI130,0)</f>
        <v>74120000.000000015</v>
      </c>
      <c r="BJ128" s="62">
        <f t="shared" si="718"/>
        <v>76343333.333333343</v>
      </c>
      <c r="BK128" s="62">
        <f t="shared" ref="BK128" si="719">MAX(BJ128+BK125-BK127-BK130,0)</f>
        <v>78566666.666666672</v>
      </c>
      <c r="BL128" s="62">
        <f t="shared" ref="BL128" si="720">MAX(BK128+BL125-BL127-BL130,0)</f>
        <v>80790000</v>
      </c>
      <c r="BM128" s="62">
        <f t="shared" ref="BM128:BN128" si="721">MAX(BL128+BM125-BM127-BM130,0)</f>
        <v>83013333.333333328</v>
      </c>
      <c r="BN128" s="62">
        <f t="shared" si="721"/>
        <v>85236666.666666657</v>
      </c>
      <c r="BO128" s="62">
        <f t="shared" ref="BO128" si="722">MAX(BN128+BO125-BO127-BO130,0)</f>
        <v>87459999.999999985</v>
      </c>
      <c r="BP128" s="62">
        <f t="shared" ref="BP128" si="723">MAX(BO128+BP125-BP127-BP130,0)</f>
        <v>89683333.333333313</v>
      </c>
      <c r="BQ128" s="62">
        <f t="shared" ref="BQ128" si="724">MAX(BP128+BQ125-BQ127-BQ130,0)</f>
        <v>91906666.666666642</v>
      </c>
      <c r="BR128" s="62">
        <f t="shared" ref="BR128" si="725">MAX(BQ128+BR125-BR127-BR130,0)</f>
        <v>94129999.99999997</v>
      </c>
      <c r="BS128" s="62">
        <f t="shared" ref="BS128:BT128" si="726">MAX(BR128+BS125-BS127-BS130,0)</f>
        <v>96453333.333333299</v>
      </c>
      <c r="BT128" s="62">
        <f t="shared" si="726"/>
        <v>96453333.333333299</v>
      </c>
      <c r="BU128" s="62">
        <f t="shared" ref="BU128" si="727">MAX(BT128+BU125-BU127-BU130,0)</f>
        <v>96453333.333333299</v>
      </c>
      <c r="BV128" s="62">
        <f t="shared" ref="BV128" si="728">MAX(BU128+BV125-BV127-BV130,0)</f>
        <v>96453333.333333299</v>
      </c>
      <c r="BW128" s="62">
        <f t="shared" ref="BW128:BX128" si="729">MAX(BV128+BW125-BW127-BW130,0)</f>
        <v>96453333.333333299</v>
      </c>
      <c r="BX128" s="62">
        <f t="shared" si="729"/>
        <v>96453333.333333299</v>
      </c>
      <c r="BY128" s="62">
        <f t="shared" ref="BY128" si="730">MAX(BX128+BY125-BY127-BY130,0)</f>
        <v>96453333.333333299</v>
      </c>
      <c r="BZ128" s="62">
        <f t="shared" ref="BZ128" si="731">MAX(BY128+BZ125-BZ127-BZ130,0)</f>
        <v>96453333.333333299</v>
      </c>
      <c r="CA128" s="62">
        <f t="shared" ref="CA128" si="732">MAX(BZ128+CA125-CA127-CA130,0)</f>
        <v>96453333.333333299</v>
      </c>
      <c r="CB128" s="62">
        <f t="shared" ref="CB128" si="733">MAX(CA128+CB125-CB127-CB130,0)</f>
        <v>96453333.333333299</v>
      </c>
      <c r="CC128" s="62">
        <f t="shared" ref="CC128:CD128" si="734">MAX(CB128+CC125-CC127-CC130,0)</f>
        <v>96453333.333333299</v>
      </c>
      <c r="CD128" s="62">
        <f t="shared" si="734"/>
        <v>96453333.333333299</v>
      </c>
      <c r="CE128" s="62">
        <f t="shared" ref="CE128" si="735">MAX(CD128+CE125-CE127-CE130,0)</f>
        <v>96453333.333333299</v>
      </c>
      <c r="CF128" s="62">
        <f t="shared" ref="CF128" si="736">MAX(CE128+CF125-CF127-CF130,0)</f>
        <v>96453333.333333299</v>
      </c>
      <c r="CG128" s="62">
        <f t="shared" ref="CG128:CH128" si="737">MAX(CF128+CG125-CG127-CG130,0)</f>
        <v>96453333.333333299</v>
      </c>
      <c r="CH128" s="62">
        <f t="shared" si="737"/>
        <v>96453333.333333299</v>
      </c>
      <c r="CI128" s="62">
        <f t="shared" ref="CI128" si="738">MAX(CH128+CI125-CI127-CI130,0)</f>
        <v>96453333.333333299</v>
      </c>
      <c r="CJ128" s="62">
        <f t="shared" ref="CJ128" si="739">MAX(CI128+CJ125-CJ127-CJ130,0)</f>
        <v>96453333.333333299</v>
      </c>
      <c r="CK128" s="62">
        <f t="shared" ref="CK128" si="740">MAX(CJ128+CK125-CK127-CK130,0)</f>
        <v>96453333.333333299</v>
      </c>
      <c r="CL128" s="62">
        <f t="shared" ref="CL128" si="741">MAX(CK128+CL125-CL127-CL130,0)</f>
        <v>96453333.333333299</v>
      </c>
      <c r="CM128" s="62">
        <f t="shared" ref="CM128:CN128" si="742">MAX(CL128+CM125-CM127-CM130,0)</f>
        <v>96453333.333333299</v>
      </c>
      <c r="CN128" s="62">
        <f t="shared" si="742"/>
        <v>96453333.333333299</v>
      </c>
      <c r="CO128" s="62">
        <f t="shared" ref="CO128" si="743">MAX(CN128+CO125-CO127-CO130,0)</f>
        <v>96453333.333333299</v>
      </c>
      <c r="CP128" s="62">
        <f t="shared" ref="CP128" si="744">MAX(CO128+CP125-CP127-CP130,0)</f>
        <v>96453333.333333299</v>
      </c>
      <c r="CQ128" s="62">
        <f t="shared" ref="CQ128:CR128" si="745">MAX(CP128+CQ125-CQ127-CQ130,0)</f>
        <v>96453333.333333299</v>
      </c>
      <c r="CR128" s="62">
        <f t="shared" si="745"/>
        <v>96453333.333333299</v>
      </c>
      <c r="CS128" s="62">
        <f t="shared" ref="CS128" si="746">MAX(CR128+CS125-CS127-CS130,0)</f>
        <v>96453333.333333299</v>
      </c>
      <c r="CT128" s="62">
        <f t="shared" ref="CT128" si="747">MAX(CS128+CT125-CT127-CT130,0)</f>
        <v>96453333.333333299</v>
      </c>
      <c r="CU128" s="62">
        <f t="shared" ref="CU128" si="748">MAX(CT128+CU125-CU127-CU130,0)</f>
        <v>96453333.333333299</v>
      </c>
      <c r="CV128" s="62">
        <f t="shared" ref="CV128" si="749">MAX(CU128+CV125-CV127-CV130,0)</f>
        <v>96453333.333333299</v>
      </c>
      <c r="CW128" s="62">
        <f t="shared" ref="CW128:CX128" si="750">MAX(CV128+CW125-CW127-CW130,0)</f>
        <v>96453333.333333299</v>
      </c>
      <c r="CX128" s="62">
        <f t="shared" si="750"/>
        <v>96453333.333333299</v>
      </c>
      <c r="CY128" s="62">
        <f t="shared" ref="CY128" si="751">MAX(CX128+CY125-CY127-CY130,0)</f>
        <v>96453333.333333299</v>
      </c>
      <c r="CZ128" s="62">
        <f t="shared" ref="CZ128" si="752">MAX(CY128+CZ125-CZ127-CZ130,0)</f>
        <v>96453333.333333299</v>
      </c>
      <c r="DA128" s="62">
        <f t="shared" ref="DA128:DB128" si="753">MAX(CZ128+DA125-DA127-DA130,0)</f>
        <v>96453333.333333299</v>
      </c>
      <c r="DB128" s="62">
        <f t="shared" si="753"/>
        <v>96453333.333333299</v>
      </c>
      <c r="DC128" s="62">
        <f t="shared" ref="DC128" si="754">MAX(DB128+DC125-DC127-DC130,0)</f>
        <v>96453333.333333299</v>
      </c>
      <c r="DD128" s="62">
        <f t="shared" ref="DD128" si="755">MAX(DC128+DD125-DD127-DD130,0)</f>
        <v>96453333.333333299</v>
      </c>
      <c r="DE128" s="62">
        <f t="shared" ref="DE128" si="756">MAX(DD128+DE125-DE127-DE130,0)</f>
        <v>96453333.333333299</v>
      </c>
      <c r="DF128" s="62">
        <f t="shared" ref="DF128" si="757">MAX(DE128+DF125-DF127-DF130,0)</f>
        <v>96453333.333333299</v>
      </c>
      <c r="DG128" s="62">
        <f t="shared" ref="DG128:DH128" si="758">MAX(DF128+DG125-DG127-DG130,0)</f>
        <v>96453333.333333299</v>
      </c>
      <c r="DH128" s="62">
        <f t="shared" si="758"/>
        <v>96453333.333333299</v>
      </c>
      <c r="DI128" s="62">
        <f t="shared" ref="DI128" si="759">MAX(DH128+DI125-DI127-DI130,0)</f>
        <v>96453333.333333299</v>
      </c>
      <c r="DJ128" s="62">
        <f t="shared" ref="DJ128" si="760">MAX(DI128+DJ125-DJ127-DJ130,0)</f>
        <v>96453333.333333299</v>
      </c>
      <c r="DK128" s="62">
        <f t="shared" ref="DK128:DL128" si="761">MAX(DJ128+DK125-DK127-DK130,0)</f>
        <v>96453333.333333299</v>
      </c>
      <c r="DL128" s="62">
        <f t="shared" si="761"/>
        <v>96453333.333333299</v>
      </c>
      <c r="DM128" s="62">
        <f t="shared" ref="DM128" si="762">MAX(DL128+DM125-DM127-DM130,0)</f>
        <v>96453333.333333299</v>
      </c>
      <c r="DN128" s="62">
        <f t="shared" ref="DN128" si="763">MAX(DM128+DN125-DN127-DN130,0)</f>
        <v>96453333.333333299</v>
      </c>
      <c r="DO128" s="62">
        <f t="shared" ref="DO128" si="764">MAX(DN128+DO125-DO127-DO130,0)</f>
        <v>96453333.333333299</v>
      </c>
      <c r="DP128" s="62">
        <f t="shared" ref="DP128" si="765">MAX(DO128+DP125-DP127-DP130,0)</f>
        <v>96453333.333333299</v>
      </c>
      <c r="DQ128" s="62">
        <f t="shared" ref="DQ128:DR128" si="766">MAX(DP128+DQ125-DQ127-DQ130,0)</f>
        <v>96453333.333333299</v>
      </c>
      <c r="DR128" s="62">
        <f t="shared" si="766"/>
        <v>96453333.333333299</v>
      </c>
      <c r="DS128" s="62">
        <f t="shared" ref="DS128" si="767">MAX(DR128+DS125-DS127-DS130,0)</f>
        <v>96453333.333333299</v>
      </c>
      <c r="DT128" s="62">
        <f t="shared" ref="DT128" si="768">MAX(DS128+DT125-DT127-DT130,0)</f>
        <v>96453333.333333299</v>
      </c>
      <c r="DU128" s="62">
        <f t="shared" ref="DU128:DV128" si="769">MAX(DT128+DU125-DU127-DU130,0)</f>
        <v>96453333.333333299</v>
      </c>
      <c r="DV128" s="62">
        <f t="shared" si="769"/>
        <v>96453333.333333299</v>
      </c>
      <c r="DW128" s="62">
        <f t="shared" ref="DW128" si="770">MAX(DV128+DW125-DW127-DW130,0)</f>
        <v>96453333.333333299</v>
      </c>
      <c r="DX128" s="62">
        <f t="shared" ref="DX128" si="771">MAX(DW128+DX125-DX127-DX130,0)</f>
        <v>96453333.333333299</v>
      </c>
      <c r="DY128" s="62">
        <f t="shared" ref="DY128" si="772">MAX(DX128+DY125-DY127-DY130,0)</f>
        <v>96453333.333333299</v>
      </c>
      <c r="DZ128" s="62">
        <f t="shared" ref="DZ128" si="773">MAX(DY128+DZ125-DZ127-DZ130,0)</f>
        <v>96453333.333333299</v>
      </c>
      <c r="EA128" s="62">
        <f t="shared" ref="EA128:EB128" si="774">MAX(DZ128+EA125-EA127-EA130,0)</f>
        <v>96453333.333333299</v>
      </c>
      <c r="EB128" s="62">
        <f t="shared" si="774"/>
        <v>96453333.333333299</v>
      </c>
      <c r="EC128" s="62">
        <f t="shared" ref="EC128" si="775">MAX(EB128+EC125-EC127-EC130,0)</f>
        <v>96453333.333333299</v>
      </c>
      <c r="ED128" s="62">
        <f t="shared" ref="ED128" si="776">MAX(EC128+ED125-ED127-ED130,0)</f>
        <v>96453333.333333299</v>
      </c>
      <c r="EE128" s="62">
        <f t="shared" ref="EE128:EF128" si="777">MAX(ED128+EE125-EE127-EE130,0)</f>
        <v>96453333.333333299</v>
      </c>
      <c r="EF128" s="62">
        <f t="shared" si="777"/>
        <v>96453333.333333299</v>
      </c>
      <c r="EG128" s="62">
        <f t="shared" ref="EG128" si="778">MAX(EF128+EG125-EG127-EG130,0)</f>
        <v>96453333.333333299</v>
      </c>
      <c r="EH128" s="62">
        <f t="shared" ref="EH128" si="779">MAX(EG128+EH125-EH127-EH130,0)</f>
        <v>96453333.333333299</v>
      </c>
      <c r="EI128" s="62">
        <f t="shared" ref="EI128" si="780">MAX(EH128+EI125-EI127-EI130,0)</f>
        <v>96453333.333333299</v>
      </c>
      <c r="EJ128" s="62">
        <f t="shared" ref="EJ128" si="781">MAX(EI128+EJ125-EJ127-EJ130,0)</f>
        <v>96453333.333333299</v>
      </c>
      <c r="EK128" s="62">
        <f t="shared" ref="EK128:EL128" si="782">MAX(EJ128+EK125-EK127-EK130,0)</f>
        <v>96453333.333333299</v>
      </c>
      <c r="EL128" s="62">
        <f t="shared" si="782"/>
        <v>96453333.333333299</v>
      </c>
    </row>
    <row r="129" spans="1:142" s="20" customFormat="1" x14ac:dyDescent="0.15">
      <c r="C129" s="66" t="s">
        <v>67</v>
      </c>
      <c r="D129" s="66"/>
      <c r="E129" s="70">
        <f>$D$119</f>
        <v>165000000</v>
      </c>
      <c r="F129" s="62">
        <f>$D119-F128</f>
        <v>165000000</v>
      </c>
      <c r="G129" s="62">
        <f t="shared" ref="G129:K129" si="783">$D119-G128</f>
        <v>165000000</v>
      </c>
      <c r="H129" s="62">
        <f t="shared" si="783"/>
        <v>165000000</v>
      </c>
      <c r="I129" s="62">
        <f t="shared" si="783"/>
        <v>165000000</v>
      </c>
      <c r="J129" s="62">
        <f t="shared" si="783"/>
        <v>165000000</v>
      </c>
      <c r="K129" s="62">
        <f t="shared" si="783"/>
        <v>165000000</v>
      </c>
      <c r="L129" s="62">
        <f>$D119-L128</f>
        <v>165000000</v>
      </c>
      <c r="M129" s="62">
        <f t="shared" ref="M129" si="784">$D119-M128</f>
        <v>165000000</v>
      </c>
      <c r="N129" s="62">
        <f t="shared" ref="N129" si="785">$D119-N128</f>
        <v>164426666.66666666</v>
      </c>
      <c r="O129" s="62">
        <f t="shared" ref="O129:P129" si="786">$D119-O128</f>
        <v>163853333.33333334</v>
      </c>
      <c r="P129" s="62">
        <f t="shared" si="786"/>
        <v>163280000</v>
      </c>
      <c r="Q129" s="62">
        <f t="shared" ref="Q129" si="787">$D119-Q128</f>
        <v>162706666.66666666</v>
      </c>
      <c r="R129" s="62">
        <f t="shared" ref="R129" si="788">$D119-R128</f>
        <v>162133333.33333334</v>
      </c>
      <c r="S129" s="62">
        <f t="shared" ref="S129" si="789">$D119-S128</f>
        <v>161560000</v>
      </c>
      <c r="T129" s="62">
        <f t="shared" ref="T129" si="790">$D119-T128</f>
        <v>160986666.66666666</v>
      </c>
      <c r="U129" s="62">
        <f t="shared" ref="U129:V129" si="791">$D119-U128</f>
        <v>160413333.33333334</v>
      </c>
      <c r="V129" s="62">
        <f t="shared" si="791"/>
        <v>159840000</v>
      </c>
      <c r="W129" s="62">
        <f t="shared" ref="W129" si="792">$D119-W128</f>
        <v>159166666.66666666</v>
      </c>
      <c r="X129" s="62">
        <f t="shared" ref="X129" si="793">$D119-X128</f>
        <v>158593333.33333334</v>
      </c>
      <c r="Y129" s="62">
        <f t="shared" ref="Y129:Z129" si="794">$D119-Y128</f>
        <v>158020000</v>
      </c>
      <c r="Z129" s="62">
        <f t="shared" si="794"/>
        <v>157446666.66666666</v>
      </c>
      <c r="AA129" s="62">
        <f t="shared" ref="AA129" si="795">$D119-AA128</f>
        <v>156873333.33333334</v>
      </c>
      <c r="AB129" s="62">
        <f t="shared" ref="AB129" si="796">$D119-AB128</f>
        <v>156300000</v>
      </c>
      <c r="AC129" s="62">
        <f t="shared" ref="AC129" si="797">$D119-AC128</f>
        <v>155726666.66666666</v>
      </c>
      <c r="AD129" s="62">
        <f t="shared" ref="AD129" si="798">$D119-AD128</f>
        <v>155153333.33333334</v>
      </c>
      <c r="AE129" s="62">
        <f t="shared" ref="AE129:AF129" si="799">$D119-AE128</f>
        <v>154580000</v>
      </c>
      <c r="AF129" s="62">
        <f t="shared" si="799"/>
        <v>154006666.66666666</v>
      </c>
      <c r="AG129" s="62">
        <f t="shared" ref="AG129" si="800">$D119-AG128</f>
        <v>153433333.33333334</v>
      </c>
      <c r="AH129" s="62">
        <f t="shared" ref="AH129" si="801">$D119-AH128</f>
        <v>152860000</v>
      </c>
      <c r="AI129" s="62">
        <f t="shared" ref="AI129:AJ129" si="802">$D119-AI128</f>
        <v>148886666.66666666</v>
      </c>
      <c r="AJ129" s="62">
        <f t="shared" si="802"/>
        <v>146663333.33333334</v>
      </c>
      <c r="AK129" s="62">
        <f t="shared" ref="AK129" si="803">$D119-AK128</f>
        <v>144440000</v>
      </c>
      <c r="AL129" s="62">
        <f t="shared" ref="AL129" si="804">$D119-AL128</f>
        <v>142216666.66666669</v>
      </c>
      <c r="AM129" s="62">
        <f t="shared" ref="AM129" si="805">$D119-AM128</f>
        <v>139993333.33333334</v>
      </c>
      <c r="AN129" s="62">
        <f t="shared" ref="AN129" si="806">$D119-AN128</f>
        <v>137770000</v>
      </c>
      <c r="AO129" s="62">
        <f t="shared" ref="AO129:AP129" si="807">$D119-AO128</f>
        <v>135546666.66666669</v>
      </c>
      <c r="AP129" s="62">
        <f t="shared" si="807"/>
        <v>133323333.33333334</v>
      </c>
      <c r="AQ129" s="62">
        <f t="shared" ref="AQ129" si="808">$D119-AQ128</f>
        <v>131100000</v>
      </c>
      <c r="AR129" s="62">
        <f t="shared" ref="AR129" si="809">$D119-AR128</f>
        <v>128876666.66666667</v>
      </c>
      <c r="AS129" s="62">
        <f t="shared" ref="AS129:AT129" si="810">$D119-AS128</f>
        <v>126653333.33333334</v>
      </c>
      <c r="AT129" s="62">
        <f t="shared" si="810"/>
        <v>124430000</v>
      </c>
      <c r="AU129" s="62">
        <f t="shared" ref="AU129" si="811">$D119-AU128</f>
        <v>122106666.66666666</v>
      </c>
      <c r="AV129" s="62">
        <f t="shared" ref="AV129" si="812">$D119-AV128</f>
        <v>119883333.33333333</v>
      </c>
      <c r="AW129" s="62">
        <f t="shared" ref="AW129" si="813">$D119-AW128</f>
        <v>117660000</v>
      </c>
      <c r="AX129" s="62">
        <f t="shared" ref="AX129" si="814">$D119-AX128</f>
        <v>115436666.66666666</v>
      </c>
      <c r="AY129" s="62">
        <f t="shared" ref="AY129:AZ129" si="815">$D119-AY128</f>
        <v>113213333.33333331</v>
      </c>
      <c r="AZ129" s="62">
        <f t="shared" si="815"/>
        <v>110989999.99999999</v>
      </c>
      <c r="BA129" s="62">
        <f t="shared" ref="BA129" si="816">$D119-BA128</f>
        <v>108766666.66666666</v>
      </c>
      <c r="BB129" s="62">
        <f t="shared" ref="BB129" si="817">$D119-BB128</f>
        <v>106543333.33333331</v>
      </c>
      <c r="BC129" s="62">
        <f t="shared" ref="BC129:BD129" si="818">$D119-BC128</f>
        <v>104319999.99999997</v>
      </c>
      <c r="BD129" s="62">
        <f t="shared" si="818"/>
        <v>102096666.66666664</v>
      </c>
      <c r="BE129" s="62">
        <f t="shared" ref="BE129" si="819">$D119-BE128</f>
        <v>99873333.333333313</v>
      </c>
      <c r="BF129" s="62">
        <f t="shared" ref="BF129" si="820">$D119-BF128</f>
        <v>97649999.99999997</v>
      </c>
      <c r="BG129" s="62">
        <f t="shared" ref="BG129" si="821">$D119-BG128</f>
        <v>95326666.666666642</v>
      </c>
      <c r="BH129" s="62">
        <f t="shared" ref="BH129" si="822">$D119-BH128</f>
        <v>93103333.333333313</v>
      </c>
      <c r="BI129" s="62">
        <f t="shared" ref="BI129:BJ129" si="823">$D119-BI128</f>
        <v>90879999.999999985</v>
      </c>
      <c r="BJ129" s="62">
        <f t="shared" si="823"/>
        <v>88656666.666666657</v>
      </c>
      <c r="BK129" s="62">
        <f t="shared" ref="BK129" si="824">$D119-BK128</f>
        <v>86433333.333333328</v>
      </c>
      <c r="BL129" s="62">
        <f t="shared" ref="BL129" si="825">$D119-BL128</f>
        <v>84210000</v>
      </c>
      <c r="BM129" s="62">
        <f t="shared" ref="BM129:BN129" si="826">$D119-BM128</f>
        <v>81986666.666666672</v>
      </c>
      <c r="BN129" s="62">
        <f t="shared" si="826"/>
        <v>79763333.333333343</v>
      </c>
      <c r="BO129" s="62">
        <f t="shared" ref="BO129" si="827">$D119-BO128</f>
        <v>77540000.000000015</v>
      </c>
      <c r="BP129" s="62">
        <f t="shared" ref="BP129" si="828">$D119-BP128</f>
        <v>75316666.666666687</v>
      </c>
      <c r="BQ129" s="62">
        <f t="shared" ref="BQ129" si="829">$D119-BQ128</f>
        <v>73093333.333333358</v>
      </c>
      <c r="BR129" s="62">
        <f t="shared" ref="BR129" si="830">$D119-BR128</f>
        <v>70870000.00000003</v>
      </c>
      <c r="BS129" s="62">
        <f t="shared" ref="BS129:BT129" si="831">$D119-BS128</f>
        <v>68546666.666666701</v>
      </c>
      <c r="BT129" s="62">
        <f t="shared" si="831"/>
        <v>68546666.666666701</v>
      </c>
      <c r="BU129" s="62">
        <f t="shared" ref="BU129" si="832">$D119-BU128</f>
        <v>68546666.666666701</v>
      </c>
      <c r="BV129" s="62">
        <f t="shared" ref="BV129" si="833">$D119-BV128</f>
        <v>68546666.666666701</v>
      </c>
      <c r="BW129" s="62">
        <f t="shared" ref="BW129:BX129" si="834">$D119-BW128</f>
        <v>68546666.666666701</v>
      </c>
      <c r="BX129" s="62">
        <f t="shared" si="834"/>
        <v>68546666.666666701</v>
      </c>
      <c r="BY129" s="62">
        <f t="shared" ref="BY129" si="835">$D119-BY128</f>
        <v>68546666.666666701</v>
      </c>
      <c r="BZ129" s="62">
        <f t="shared" ref="BZ129" si="836">$D119-BZ128</f>
        <v>68546666.666666701</v>
      </c>
      <c r="CA129" s="62">
        <f t="shared" ref="CA129" si="837">$D119-CA128</f>
        <v>68546666.666666701</v>
      </c>
      <c r="CB129" s="62">
        <f t="shared" ref="CB129" si="838">$D119-CB128</f>
        <v>68546666.666666701</v>
      </c>
      <c r="CC129" s="62">
        <f t="shared" ref="CC129:CD129" si="839">$D119-CC128</f>
        <v>68546666.666666701</v>
      </c>
      <c r="CD129" s="62">
        <f t="shared" si="839"/>
        <v>68546666.666666701</v>
      </c>
      <c r="CE129" s="62">
        <f t="shared" ref="CE129" si="840">$D119-CE128</f>
        <v>68546666.666666701</v>
      </c>
      <c r="CF129" s="62">
        <f t="shared" ref="CF129" si="841">$D119-CF128</f>
        <v>68546666.666666701</v>
      </c>
      <c r="CG129" s="62">
        <f t="shared" ref="CG129:CH129" si="842">$D119-CG128</f>
        <v>68546666.666666701</v>
      </c>
      <c r="CH129" s="62">
        <f t="shared" si="842"/>
        <v>68546666.666666701</v>
      </c>
      <c r="CI129" s="62">
        <f t="shared" ref="CI129" si="843">$D119-CI128</f>
        <v>68546666.666666701</v>
      </c>
      <c r="CJ129" s="62">
        <f t="shared" ref="CJ129" si="844">$D119-CJ128</f>
        <v>68546666.666666701</v>
      </c>
      <c r="CK129" s="62">
        <f t="shared" ref="CK129" si="845">$D119-CK128</f>
        <v>68546666.666666701</v>
      </c>
      <c r="CL129" s="62">
        <f t="shared" ref="CL129" si="846">$D119-CL128</f>
        <v>68546666.666666701</v>
      </c>
      <c r="CM129" s="62">
        <f t="shared" ref="CM129:CN129" si="847">$D119-CM128</f>
        <v>68546666.666666701</v>
      </c>
      <c r="CN129" s="62">
        <f t="shared" si="847"/>
        <v>68546666.666666701</v>
      </c>
      <c r="CO129" s="62">
        <f t="shared" ref="CO129" si="848">$D119-CO128</f>
        <v>68546666.666666701</v>
      </c>
      <c r="CP129" s="62">
        <f t="shared" ref="CP129" si="849">$D119-CP128</f>
        <v>68546666.666666701</v>
      </c>
      <c r="CQ129" s="62">
        <f t="shared" ref="CQ129:CR129" si="850">$D119-CQ128</f>
        <v>68546666.666666701</v>
      </c>
      <c r="CR129" s="62">
        <f t="shared" si="850"/>
        <v>68546666.666666701</v>
      </c>
      <c r="CS129" s="62">
        <f t="shared" ref="CS129" si="851">$D119-CS128</f>
        <v>68546666.666666701</v>
      </c>
      <c r="CT129" s="62">
        <f t="shared" ref="CT129" si="852">$D119-CT128</f>
        <v>68546666.666666701</v>
      </c>
      <c r="CU129" s="62">
        <f t="shared" ref="CU129" si="853">$D119-CU128</f>
        <v>68546666.666666701</v>
      </c>
      <c r="CV129" s="62">
        <f t="shared" ref="CV129" si="854">$D119-CV128</f>
        <v>68546666.666666701</v>
      </c>
      <c r="CW129" s="62">
        <f t="shared" ref="CW129:CX129" si="855">$D119-CW128</f>
        <v>68546666.666666701</v>
      </c>
      <c r="CX129" s="62">
        <f t="shared" si="855"/>
        <v>68546666.666666701</v>
      </c>
      <c r="CY129" s="62">
        <f t="shared" ref="CY129" si="856">$D119-CY128</f>
        <v>68546666.666666701</v>
      </c>
      <c r="CZ129" s="62">
        <f t="shared" ref="CZ129" si="857">$D119-CZ128</f>
        <v>68546666.666666701</v>
      </c>
      <c r="DA129" s="62">
        <f t="shared" ref="DA129:DB129" si="858">$D119-DA128</f>
        <v>68546666.666666701</v>
      </c>
      <c r="DB129" s="62">
        <f t="shared" si="858"/>
        <v>68546666.666666701</v>
      </c>
      <c r="DC129" s="62">
        <f t="shared" ref="DC129" si="859">$D119-DC128</f>
        <v>68546666.666666701</v>
      </c>
      <c r="DD129" s="62">
        <f t="shared" ref="DD129" si="860">$D119-DD128</f>
        <v>68546666.666666701</v>
      </c>
      <c r="DE129" s="62">
        <f t="shared" ref="DE129" si="861">$D119-DE128</f>
        <v>68546666.666666701</v>
      </c>
      <c r="DF129" s="62">
        <f t="shared" ref="DF129" si="862">$D119-DF128</f>
        <v>68546666.666666701</v>
      </c>
      <c r="DG129" s="62">
        <f t="shared" ref="DG129:DH129" si="863">$D119-DG128</f>
        <v>68546666.666666701</v>
      </c>
      <c r="DH129" s="62">
        <f t="shared" si="863"/>
        <v>68546666.666666701</v>
      </c>
      <c r="DI129" s="62">
        <f t="shared" ref="DI129" si="864">$D119-DI128</f>
        <v>68546666.666666701</v>
      </c>
      <c r="DJ129" s="62">
        <f t="shared" ref="DJ129" si="865">$D119-DJ128</f>
        <v>68546666.666666701</v>
      </c>
      <c r="DK129" s="62">
        <f t="shared" ref="DK129:DL129" si="866">$D119-DK128</f>
        <v>68546666.666666701</v>
      </c>
      <c r="DL129" s="62">
        <f t="shared" si="866"/>
        <v>68546666.666666701</v>
      </c>
      <c r="DM129" s="62">
        <f t="shared" ref="DM129" si="867">$D119-DM128</f>
        <v>68546666.666666701</v>
      </c>
      <c r="DN129" s="62">
        <f t="shared" ref="DN129" si="868">$D119-DN128</f>
        <v>68546666.666666701</v>
      </c>
      <c r="DO129" s="62">
        <f t="shared" ref="DO129" si="869">$D119-DO128</f>
        <v>68546666.666666701</v>
      </c>
      <c r="DP129" s="62">
        <f t="shared" ref="DP129" si="870">$D119-DP128</f>
        <v>68546666.666666701</v>
      </c>
      <c r="DQ129" s="62">
        <f t="shared" ref="DQ129:DR129" si="871">$D119-DQ128</f>
        <v>68546666.666666701</v>
      </c>
      <c r="DR129" s="62">
        <f t="shared" si="871"/>
        <v>68546666.666666701</v>
      </c>
      <c r="DS129" s="62">
        <f t="shared" ref="DS129" si="872">$D119-DS128</f>
        <v>68546666.666666701</v>
      </c>
      <c r="DT129" s="62">
        <f t="shared" ref="DT129" si="873">$D119-DT128</f>
        <v>68546666.666666701</v>
      </c>
      <c r="DU129" s="62">
        <f t="shared" ref="DU129:DV129" si="874">$D119-DU128</f>
        <v>68546666.666666701</v>
      </c>
      <c r="DV129" s="62">
        <f t="shared" si="874"/>
        <v>68546666.666666701</v>
      </c>
      <c r="DW129" s="62">
        <f t="shared" ref="DW129" si="875">$D119-DW128</f>
        <v>68546666.666666701</v>
      </c>
      <c r="DX129" s="62">
        <f t="shared" ref="DX129" si="876">$D119-DX128</f>
        <v>68546666.666666701</v>
      </c>
      <c r="DY129" s="62">
        <f t="shared" ref="DY129" si="877">$D119-DY128</f>
        <v>68546666.666666701</v>
      </c>
      <c r="DZ129" s="62">
        <f t="shared" ref="DZ129" si="878">$D119-DZ128</f>
        <v>68546666.666666701</v>
      </c>
      <c r="EA129" s="62">
        <f t="shared" ref="EA129:EB129" si="879">$D119-EA128</f>
        <v>68546666.666666701</v>
      </c>
      <c r="EB129" s="62">
        <f t="shared" si="879"/>
        <v>68546666.666666701</v>
      </c>
      <c r="EC129" s="62">
        <f t="shared" ref="EC129" si="880">$D119-EC128</f>
        <v>68546666.666666701</v>
      </c>
      <c r="ED129" s="62">
        <f t="shared" ref="ED129" si="881">$D119-ED128</f>
        <v>68546666.666666701</v>
      </c>
      <c r="EE129" s="62">
        <f t="shared" ref="EE129:EF129" si="882">$D119-EE128</f>
        <v>68546666.666666701</v>
      </c>
      <c r="EF129" s="62">
        <f t="shared" si="882"/>
        <v>68546666.666666701</v>
      </c>
      <c r="EG129" s="62">
        <f t="shared" ref="EG129" si="883">$D119-EG128</f>
        <v>68546666.666666701</v>
      </c>
      <c r="EH129" s="62">
        <f t="shared" ref="EH129" si="884">$D119-EH128</f>
        <v>68546666.666666701</v>
      </c>
      <c r="EI129" s="62">
        <f t="shared" ref="EI129" si="885">$D119-EI128</f>
        <v>68546666.666666701</v>
      </c>
      <c r="EJ129" s="62">
        <f t="shared" ref="EJ129" si="886">$D119-EJ128</f>
        <v>68546666.666666701</v>
      </c>
      <c r="EK129" s="62">
        <f t="shared" ref="EK129:EL129" si="887">$D119-EK128</f>
        <v>68546666.666666701</v>
      </c>
      <c r="EL129" s="62">
        <f t="shared" si="887"/>
        <v>68546666.666666701</v>
      </c>
    </row>
    <row r="130" spans="1:142" s="20" customFormat="1" x14ac:dyDescent="0.15">
      <c r="C130" s="66" t="s">
        <v>65</v>
      </c>
      <c r="D130" s="66"/>
      <c r="E130" s="66"/>
      <c r="F130" s="62">
        <f>IF(F104=$D115,(E128+F125+F126-F127),0)</f>
        <v>0</v>
      </c>
      <c r="G130" s="62">
        <f t="shared" ref="G130:K130" si="888">IF(G104=$D115,(F128+G125+G126-G127),0)</f>
        <v>0</v>
      </c>
      <c r="H130" s="62">
        <f t="shared" si="888"/>
        <v>0</v>
      </c>
      <c r="I130" s="62">
        <f t="shared" si="888"/>
        <v>0</v>
      </c>
      <c r="J130" s="62">
        <f t="shared" si="888"/>
        <v>0</v>
      </c>
      <c r="K130" s="62">
        <f t="shared" si="888"/>
        <v>0</v>
      </c>
      <c r="L130" s="62">
        <f>IF(L104=$D115,(K128+L125+L126-L127),0)</f>
        <v>0</v>
      </c>
      <c r="M130" s="62">
        <f t="shared" ref="M130:V130" si="889">IF(M104=$D115,(L128+M125+M126-M127),0)</f>
        <v>0</v>
      </c>
      <c r="N130" s="62">
        <f t="shared" si="889"/>
        <v>0</v>
      </c>
      <c r="O130" s="62">
        <f t="shared" si="889"/>
        <v>0</v>
      </c>
      <c r="P130" s="62">
        <f t="shared" si="889"/>
        <v>0</v>
      </c>
      <c r="Q130" s="62">
        <f t="shared" si="889"/>
        <v>0</v>
      </c>
      <c r="R130" s="62">
        <f t="shared" si="889"/>
        <v>0</v>
      </c>
      <c r="S130" s="62">
        <f t="shared" si="889"/>
        <v>0</v>
      </c>
      <c r="T130" s="62">
        <f t="shared" si="889"/>
        <v>0</v>
      </c>
      <c r="U130" s="62">
        <f t="shared" si="889"/>
        <v>0</v>
      </c>
      <c r="V130" s="62">
        <f t="shared" si="889"/>
        <v>0</v>
      </c>
      <c r="W130" s="62">
        <f t="shared" ref="W130:CH130" si="890">IF(W104=$D115,(V128+W125+W126-W127),0)</f>
        <v>0</v>
      </c>
      <c r="X130" s="62">
        <f t="shared" si="890"/>
        <v>0</v>
      </c>
      <c r="Y130" s="62">
        <f t="shared" si="890"/>
        <v>0</v>
      </c>
      <c r="Z130" s="62">
        <f t="shared" si="890"/>
        <v>0</v>
      </c>
      <c r="AA130" s="62">
        <f t="shared" si="890"/>
        <v>0</v>
      </c>
      <c r="AB130" s="62">
        <f t="shared" si="890"/>
        <v>0</v>
      </c>
      <c r="AC130" s="62">
        <f t="shared" si="890"/>
        <v>0</v>
      </c>
      <c r="AD130" s="62">
        <f t="shared" si="890"/>
        <v>0</v>
      </c>
      <c r="AE130" s="62">
        <f t="shared" si="890"/>
        <v>0</v>
      </c>
      <c r="AF130" s="62">
        <f t="shared" si="890"/>
        <v>0</v>
      </c>
      <c r="AG130" s="62">
        <f t="shared" si="890"/>
        <v>0</v>
      </c>
      <c r="AH130" s="62">
        <f t="shared" si="890"/>
        <v>0</v>
      </c>
      <c r="AI130" s="62">
        <f t="shared" si="890"/>
        <v>0</v>
      </c>
      <c r="AJ130" s="62">
        <f t="shared" si="890"/>
        <v>0</v>
      </c>
      <c r="AK130" s="62">
        <f t="shared" si="890"/>
        <v>0</v>
      </c>
      <c r="AL130" s="62">
        <f t="shared" si="890"/>
        <v>0</v>
      </c>
      <c r="AM130" s="62">
        <f t="shared" si="890"/>
        <v>0</v>
      </c>
      <c r="AN130" s="62">
        <f t="shared" si="890"/>
        <v>0</v>
      </c>
      <c r="AO130" s="62">
        <f t="shared" si="890"/>
        <v>0</v>
      </c>
      <c r="AP130" s="62">
        <f t="shared" si="890"/>
        <v>0</v>
      </c>
      <c r="AQ130" s="62">
        <f t="shared" si="890"/>
        <v>0</v>
      </c>
      <c r="AR130" s="62">
        <f t="shared" si="890"/>
        <v>0</v>
      </c>
      <c r="AS130" s="62">
        <f t="shared" si="890"/>
        <v>0</v>
      </c>
      <c r="AT130" s="62">
        <f t="shared" si="890"/>
        <v>0</v>
      </c>
      <c r="AU130" s="62">
        <f t="shared" si="890"/>
        <v>0</v>
      </c>
      <c r="AV130" s="62">
        <f t="shared" si="890"/>
        <v>0</v>
      </c>
      <c r="AW130" s="62">
        <f t="shared" si="890"/>
        <v>0</v>
      </c>
      <c r="AX130" s="62">
        <f t="shared" si="890"/>
        <v>0</v>
      </c>
      <c r="AY130" s="62">
        <f t="shared" si="890"/>
        <v>0</v>
      </c>
      <c r="AZ130" s="62">
        <f t="shared" si="890"/>
        <v>0</v>
      </c>
      <c r="BA130" s="62">
        <f t="shared" si="890"/>
        <v>0</v>
      </c>
      <c r="BB130" s="62">
        <f t="shared" si="890"/>
        <v>0</v>
      </c>
      <c r="BC130" s="62">
        <f t="shared" si="890"/>
        <v>0</v>
      </c>
      <c r="BD130" s="62">
        <f t="shared" si="890"/>
        <v>0</v>
      </c>
      <c r="BE130" s="62">
        <f t="shared" si="890"/>
        <v>0</v>
      </c>
      <c r="BF130" s="62">
        <f t="shared" si="890"/>
        <v>0</v>
      </c>
      <c r="BG130" s="62">
        <f t="shared" si="890"/>
        <v>0</v>
      </c>
      <c r="BH130" s="62">
        <f t="shared" si="890"/>
        <v>0</v>
      </c>
      <c r="BI130" s="62">
        <f t="shared" si="890"/>
        <v>0</v>
      </c>
      <c r="BJ130" s="62">
        <f t="shared" si="890"/>
        <v>0</v>
      </c>
      <c r="BK130" s="62">
        <f t="shared" si="890"/>
        <v>0</v>
      </c>
      <c r="BL130" s="62">
        <f t="shared" si="890"/>
        <v>0</v>
      </c>
      <c r="BM130" s="62">
        <f t="shared" si="890"/>
        <v>0</v>
      </c>
      <c r="BN130" s="62">
        <f t="shared" si="890"/>
        <v>0</v>
      </c>
      <c r="BO130" s="62">
        <f t="shared" si="890"/>
        <v>0</v>
      </c>
      <c r="BP130" s="62">
        <f t="shared" si="890"/>
        <v>0</v>
      </c>
      <c r="BQ130" s="62">
        <f t="shared" si="890"/>
        <v>0</v>
      </c>
      <c r="BR130" s="62">
        <f t="shared" si="890"/>
        <v>0</v>
      </c>
      <c r="BS130" s="62">
        <f t="shared" si="890"/>
        <v>0</v>
      </c>
      <c r="BT130" s="62">
        <f t="shared" si="890"/>
        <v>0</v>
      </c>
      <c r="BU130" s="62">
        <f t="shared" si="890"/>
        <v>0</v>
      </c>
      <c r="BV130" s="62">
        <f t="shared" si="890"/>
        <v>0</v>
      </c>
      <c r="BW130" s="62">
        <f t="shared" si="890"/>
        <v>0</v>
      </c>
      <c r="BX130" s="62">
        <f t="shared" si="890"/>
        <v>0</v>
      </c>
      <c r="BY130" s="62">
        <f t="shared" si="890"/>
        <v>0</v>
      </c>
      <c r="BZ130" s="62">
        <f t="shared" si="890"/>
        <v>0</v>
      </c>
      <c r="CA130" s="62">
        <f t="shared" si="890"/>
        <v>0</v>
      </c>
      <c r="CB130" s="62">
        <f t="shared" si="890"/>
        <v>0</v>
      </c>
      <c r="CC130" s="62">
        <f t="shared" si="890"/>
        <v>0</v>
      </c>
      <c r="CD130" s="62">
        <f t="shared" si="890"/>
        <v>0</v>
      </c>
      <c r="CE130" s="62">
        <f t="shared" si="890"/>
        <v>0</v>
      </c>
      <c r="CF130" s="62">
        <f t="shared" si="890"/>
        <v>0</v>
      </c>
      <c r="CG130" s="62">
        <f t="shared" si="890"/>
        <v>0</v>
      </c>
      <c r="CH130" s="62">
        <f t="shared" si="890"/>
        <v>0</v>
      </c>
      <c r="CI130" s="62">
        <f t="shared" ref="CI130:EL130" si="891">IF(CI104=$D115,(CH128+CI125+CI126-CI127),0)</f>
        <v>0</v>
      </c>
      <c r="CJ130" s="62">
        <f t="shared" si="891"/>
        <v>0</v>
      </c>
      <c r="CK130" s="62">
        <f t="shared" si="891"/>
        <v>0</v>
      </c>
      <c r="CL130" s="62">
        <f t="shared" si="891"/>
        <v>0</v>
      </c>
      <c r="CM130" s="62">
        <f t="shared" si="891"/>
        <v>0</v>
      </c>
      <c r="CN130" s="62">
        <f t="shared" si="891"/>
        <v>0</v>
      </c>
      <c r="CO130" s="62">
        <f t="shared" si="891"/>
        <v>0</v>
      </c>
      <c r="CP130" s="62">
        <f t="shared" si="891"/>
        <v>0</v>
      </c>
      <c r="CQ130" s="62">
        <f t="shared" si="891"/>
        <v>0</v>
      </c>
      <c r="CR130" s="62">
        <f t="shared" si="891"/>
        <v>0</v>
      </c>
      <c r="CS130" s="62">
        <f t="shared" si="891"/>
        <v>0</v>
      </c>
      <c r="CT130" s="62">
        <f t="shared" si="891"/>
        <v>0</v>
      </c>
      <c r="CU130" s="62">
        <f t="shared" si="891"/>
        <v>0</v>
      </c>
      <c r="CV130" s="62">
        <f t="shared" si="891"/>
        <v>0</v>
      </c>
      <c r="CW130" s="62">
        <f t="shared" si="891"/>
        <v>0</v>
      </c>
      <c r="CX130" s="62">
        <f t="shared" si="891"/>
        <v>0</v>
      </c>
      <c r="CY130" s="62">
        <f t="shared" si="891"/>
        <v>0</v>
      </c>
      <c r="CZ130" s="62">
        <f t="shared" si="891"/>
        <v>0</v>
      </c>
      <c r="DA130" s="62">
        <f t="shared" si="891"/>
        <v>0</v>
      </c>
      <c r="DB130" s="62">
        <f t="shared" si="891"/>
        <v>0</v>
      </c>
      <c r="DC130" s="62">
        <f t="shared" si="891"/>
        <v>0</v>
      </c>
      <c r="DD130" s="62">
        <f t="shared" si="891"/>
        <v>0</v>
      </c>
      <c r="DE130" s="62">
        <f t="shared" si="891"/>
        <v>0</v>
      </c>
      <c r="DF130" s="62">
        <f t="shared" si="891"/>
        <v>0</v>
      </c>
      <c r="DG130" s="62">
        <f t="shared" si="891"/>
        <v>0</v>
      </c>
      <c r="DH130" s="62">
        <f t="shared" si="891"/>
        <v>0</v>
      </c>
      <c r="DI130" s="62">
        <f t="shared" si="891"/>
        <v>0</v>
      </c>
      <c r="DJ130" s="62">
        <f t="shared" si="891"/>
        <v>0</v>
      </c>
      <c r="DK130" s="62">
        <f t="shared" si="891"/>
        <v>0</v>
      </c>
      <c r="DL130" s="62">
        <f t="shared" si="891"/>
        <v>0</v>
      </c>
      <c r="DM130" s="62">
        <f t="shared" si="891"/>
        <v>0</v>
      </c>
      <c r="DN130" s="62">
        <f t="shared" si="891"/>
        <v>0</v>
      </c>
      <c r="DO130" s="62">
        <f t="shared" si="891"/>
        <v>0</v>
      </c>
      <c r="DP130" s="62">
        <f t="shared" si="891"/>
        <v>0</v>
      </c>
      <c r="DQ130" s="62">
        <f t="shared" si="891"/>
        <v>0</v>
      </c>
      <c r="DR130" s="62">
        <f t="shared" si="891"/>
        <v>0</v>
      </c>
      <c r="DS130" s="62">
        <f t="shared" si="891"/>
        <v>0</v>
      </c>
      <c r="DT130" s="62">
        <f t="shared" si="891"/>
        <v>0</v>
      </c>
      <c r="DU130" s="62">
        <f t="shared" si="891"/>
        <v>0</v>
      </c>
      <c r="DV130" s="62">
        <f t="shared" si="891"/>
        <v>0</v>
      </c>
      <c r="DW130" s="62">
        <f t="shared" si="891"/>
        <v>0</v>
      </c>
      <c r="DX130" s="62">
        <f t="shared" si="891"/>
        <v>0</v>
      </c>
      <c r="DY130" s="62">
        <f t="shared" si="891"/>
        <v>0</v>
      </c>
      <c r="DZ130" s="62">
        <f t="shared" si="891"/>
        <v>0</v>
      </c>
      <c r="EA130" s="62">
        <f t="shared" si="891"/>
        <v>0</v>
      </c>
      <c r="EB130" s="62">
        <f t="shared" si="891"/>
        <v>0</v>
      </c>
      <c r="EC130" s="62">
        <f t="shared" si="891"/>
        <v>0</v>
      </c>
      <c r="ED130" s="62">
        <f t="shared" si="891"/>
        <v>0</v>
      </c>
      <c r="EE130" s="62">
        <f t="shared" si="891"/>
        <v>0</v>
      </c>
      <c r="EF130" s="62">
        <f t="shared" si="891"/>
        <v>0</v>
      </c>
      <c r="EG130" s="62">
        <f t="shared" si="891"/>
        <v>0</v>
      </c>
      <c r="EH130" s="62">
        <f t="shared" si="891"/>
        <v>0</v>
      </c>
      <c r="EI130" s="62">
        <f t="shared" si="891"/>
        <v>0</v>
      </c>
      <c r="EJ130" s="62">
        <f t="shared" si="891"/>
        <v>0</v>
      </c>
      <c r="EK130" s="62">
        <f t="shared" si="891"/>
        <v>0</v>
      </c>
      <c r="EL130" s="62">
        <f t="shared" si="891"/>
        <v>0</v>
      </c>
    </row>
    <row r="131" spans="1:142" s="20" customFormat="1" x14ac:dyDescent="0.15"/>
    <row r="132" spans="1:142" s="63" customFormat="1" x14ac:dyDescent="0.15">
      <c r="B132" s="143" t="s">
        <v>152</v>
      </c>
      <c r="C132" s="142" t="s">
        <v>277</v>
      </c>
      <c r="F132" s="25">
        <f t="shared" ref="F132:AK132" si="892">F125-F127-F130</f>
        <v>0</v>
      </c>
      <c r="G132" s="25">
        <f t="shared" si="892"/>
        <v>0</v>
      </c>
      <c r="H132" s="25">
        <f t="shared" si="892"/>
        <v>0</v>
      </c>
      <c r="I132" s="25">
        <f t="shared" si="892"/>
        <v>0</v>
      </c>
      <c r="J132" s="25">
        <f t="shared" si="892"/>
        <v>0</v>
      </c>
      <c r="K132" s="25">
        <f t="shared" si="892"/>
        <v>0</v>
      </c>
      <c r="L132" s="25">
        <f t="shared" si="892"/>
        <v>0</v>
      </c>
      <c r="M132" s="25">
        <f t="shared" si="892"/>
        <v>0</v>
      </c>
      <c r="N132" s="25">
        <f t="shared" si="892"/>
        <v>573333.33333333326</v>
      </c>
      <c r="O132" s="25">
        <f t="shared" si="892"/>
        <v>573333.33333333326</v>
      </c>
      <c r="P132" s="25">
        <f t="shared" si="892"/>
        <v>573333.33333333326</v>
      </c>
      <c r="Q132" s="25">
        <f t="shared" si="892"/>
        <v>573333.33333333326</v>
      </c>
      <c r="R132" s="25">
        <f t="shared" si="892"/>
        <v>573333.33333333326</v>
      </c>
      <c r="S132" s="25">
        <f t="shared" si="892"/>
        <v>573333.33333333326</v>
      </c>
      <c r="T132" s="25">
        <f t="shared" si="892"/>
        <v>573333.33333333326</v>
      </c>
      <c r="U132" s="25">
        <f t="shared" si="892"/>
        <v>573333.33333333326</v>
      </c>
      <c r="V132" s="25">
        <f t="shared" si="892"/>
        <v>573333.33333333326</v>
      </c>
      <c r="W132" s="25">
        <f t="shared" si="892"/>
        <v>673333.33333333326</v>
      </c>
      <c r="X132" s="25">
        <f t="shared" si="892"/>
        <v>573333.33333333326</v>
      </c>
      <c r="Y132" s="25">
        <f t="shared" si="892"/>
        <v>573333.33333333326</v>
      </c>
      <c r="Z132" s="25">
        <f t="shared" si="892"/>
        <v>573333.33333333326</v>
      </c>
      <c r="AA132" s="25">
        <f t="shared" si="892"/>
        <v>573333.33333333326</v>
      </c>
      <c r="AB132" s="25">
        <f t="shared" si="892"/>
        <v>573333.33333333326</v>
      </c>
      <c r="AC132" s="25">
        <f t="shared" si="892"/>
        <v>573333.33333333326</v>
      </c>
      <c r="AD132" s="25">
        <f t="shared" si="892"/>
        <v>573333.33333333326</v>
      </c>
      <c r="AE132" s="25">
        <f t="shared" si="892"/>
        <v>573333.33333333326</v>
      </c>
      <c r="AF132" s="25">
        <f t="shared" si="892"/>
        <v>573333.33333333326</v>
      </c>
      <c r="AG132" s="25">
        <f t="shared" si="892"/>
        <v>573333.33333333326</v>
      </c>
      <c r="AH132" s="25">
        <f t="shared" si="892"/>
        <v>573333.33333333326</v>
      </c>
      <c r="AI132" s="25">
        <f t="shared" si="892"/>
        <v>3973333.3333333326</v>
      </c>
      <c r="AJ132" s="25">
        <f t="shared" si="892"/>
        <v>2223333.3333333335</v>
      </c>
      <c r="AK132" s="25">
        <f t="shared" si="892"/>
        <v>2223333.3333333335</v>
      </c>
      <c r="AL132" s="25">
        <f t="shared" ref="AL132:BQ132" si="893">AL125-AL127-AL130</f>
        <v>2223333.3333333335</v>
      </c>
      <c r="AM132" s="25">
        <f t="shared" si="893"/>
        <v>2223333.3333333335</v>
      </c>
      <c r="AN132" s="25">
        <f t="shared" si="893"/>
        <v>2223333.3333333335</v>
      </c>
      <c r="AO132" s="25">
        <f t="shared" si="893"/>
        <v>2223333.3333333335</v>
      </c>
      <c r="AP132" s="25">
        <f t="shared" si="893"/>
        <v>2223333.3333333335</v>
      </c>
      <c r="AQ132" s="25">
        <f t="shared" si="893"/>
        <v>2223333.3333333335</v>
      </c>
      <c r="AR132" s="25">
        <f t="shared" si="893"/>
        <v>2223333.3333333335</v>
      </c>
      <c r="AS132" s="25">
        <f t="shared" si="893"/>
        <v>2223333.3333333335</v>
      </c>
      <c r="AT132" s="25">
        <f t="shared" si="893"/>
        <v>2223333.3333333335</v>
      </c>
      <c r="AU132" s="25">
        <f t="shared" si="893"/>
        <v>2323333.3333333335</v>
      </c>
      <c r="AV132" s="25">
        <f t="shared" si="893"/>
        <v>2223333.3333333335</v>
      </c>
      <c r="AW132" s="25">
        <f t="shared" si="893"/>
        <v>2223333.3333333335</v>
      </c>
      <c r="AX132" s="25">
        <f t="shared" si="893"/>
        <v>2223333.3333333335</v>
      </c>
      <c r="AY132" s="25">
        <f t="shared" si="893"/>
        <v>2223333.3333333335</v>
      </c>
      <c r="AZ132" s="25">
        <f t="shared" si="893"/>
        <v>2223333.3333333335</v>
      </c>
      <c r="BA132" s="25">
        <f t="shared" si="893"/>
        <v>2223333.3333333335</v>
      </c>
      <c r="BB132" s="25">
        <f t="shared" si="893"/>
        <v>2223333.3333333335</v>
      </c>
      <c r="BC132" s="25">
        <f t="shared" si="893"/>
        <v>2223333.3333333335</v>
      </c>
      <c r="BD132" s="25">
        <f t="shared" si="893"/>
        <v>2223333.3333333335</v>
      </c>
      <c r="BE132" s="25">
        <f t="shared" si="893"/>
        <v>2223333.3333333335</v>
      </c>
      <c r="BF132" s="25">
        <f t="shared" si="893"/>
        <v>2223333.3333333335</v>
      </c>
      <c r="BG132" s="25">
        <f t="shared" si="893"/>
        <v>2323333.3333333335</v>
      </c>
      <c r="BH132" s="25">
        <f t="shared" si="893"/>
        <v>2223333.3333333335</v>
      </c>
      <c r="BI132" s="25">
        <f t="shared" si="893"/>
        <v>2223333.3333333335</v>
      </c>
      <c r="BJ132" s="25">
        <f t="shared" si="893"/>
        <v>2223333.3333333335</v>
      </c>
      <c r="BK132" s="25">
        <f t="shared" si="893"/>
        <v>2223333.3333333335</v>
      </c>
      <c r="BL132" s="25">
        <f t="shared" si="893"/>
        <v>2223333.3333333335</v>
      </c>
      <c r="BM132" s="25">
        <f t="shared" si="893"/>
        <v>2223333.3333333335</v>
      </c>
      <c r="BN132" s="25">
        <f t="shared" si="893"/>
        <v>2223333.3333333335</v>
      </c>
      <c r="BO132" s="25">
        <f t="shared" si="893"/>
        <v>2223333.3333333335</v>
      </c>
      <c r="BP132" s="25">
        <f t="shared" si="893"/>
        <v>2223333.3333333335</v>
      </c>
      <c r="BQ132" s="25">
        <f t="shared" si="893"/>
        <v>2223333.3333333335</v>
      </c>
      <c r="BR132" s="25">
        <f t="shared" ref="BR132:CW132" si="894">BR125-BR127-BR130</f>
        <v>2223333.3333333335</v>
      </c>
      <c r="BS132" s="25">
        <f t="shared" si="894"/>
        <v>2323333.3333333335</v>
      </c>
      <c r="BT132" s="25">
        <f t="shared" si="894"/>
        <v>0</v>
      </c>
      <c r="BU132" s="25">
        <f t="shared" si="894"/>
        <v>0</v>
      </c>
      <c r="BV132" s="25">
        <f t="shared" si="894"/>
        <v>0</v>
      </c>
      <c r="BW132" s="25">
        <f t="shared" si="894"/>
        <v>0</v>
      </c>
      <c r="BX132" s="25">
        <f t="shared" si="894"/>
        <v>0</v>
      </c>
      <c r="BY132" s="25">
        <f t="shared" si="894"/>
        <v>0</v>
      </c>
      <c r="BZ132" s="25">
        <f t="shared" si="894"/>
        <v>0</v>
      </c>
      <c r="CA132" s="25">
        <f t="shared" si="894"/>
        <v>0</v>
      </c>
      <c r="CB132" s="25">
        <f t="shared" si="894"/>
        <v>0</v>
      </c>
      <c r="CC132" s="25">
        <f t="shared" si="894"/>
        <v>0</v>
      </c>
      <c r="CD132" s="25">
        <f t="shared" si="894"/>
        <v>0</v>
      </c>
      <c r="CE132" s="25">
        <f t="shared" si="894"/>
        <v>0</v>
      </c>
      <c r="CF132" s="25">
        <f t="shared" si="894"/>
        <v>0</v>
      </c>
      <c r="CG132" s="25">
        <f t="shared" si="894"/>
        <v>0</v>
      </c>
      <c r="CH132" s="25">
        <f t="shared" si="894"/>
        <v>0</v>
      </c>
      <c r="CI132" s="25">
        <f t="shared" si="894"/>
        <v>0</v>
      </c>
      <c r="CJ132" s="25">
        <f t="shared" si="894"/>
        <v>0</v>
      </c>
      <c r="CK132" s="25">
        <f t="shared" si="894"/>
        <v>0</v>
      </c>
      <c r="CL132" s="25">
        <f t="shared" si="894"/>
        <v>0</v>
      </c>
      <c r="CM132" s="25">
        <f t="shared" si="894"/>
        <v>0</v>
      </c>
      <c r="CN132" s="25">
        <f t="shared" si="894"/>
        <v>0</v>
      </c>
      <c r="CO132" s="25">
        <f t="shared" si="894"/>
        <v>0</v>
      </c>
      <c r="CP132" s="25">
        <f t="shared" si="894"/>
        <v>0</v>
      </c>
      <c r="CQ132" s="25">
        <f t="shared" si="894"/>
        <v>0</v>
      </c>
      <c r="CR132" s="25">
        <f t="shared" si="894"/>
        <v>0</v>
      </c>
      <c r="CS132" s="25">
        <f t="shared" si="894"/>
        <v>0</v>
      </c>
      <c r="CT132" s="25">
        <f t="shared" si="894"/>
        <v>0</v>
      </c>
      <c r="CU132" s="25">
        <f t="shared" si="894"/>
        <v>0</v>
      </c>
      <c r="CV132" s="25">
        <f t="shared" si="894"/>
        <v>0</v>
      </c>
      <c r="CW132" s="25">
        <f t="shared" si="894"/>
        <v>0</v>
      </c>
      <c r="CX132" s="25">
        <f t="shared" ref="CX132:EC132" si="895">CX125-CX127-CX130</f>
        <v>0</v>
      </c>
      <c r="CY132" s="25">
        <f t="shared" si="895"/>
        <v>0</v>
      </c>
      <c r="CZ132" s="25">
        <f t="shared" si="895"/>
        <v>0</v>
      </c>
      <c r="DA132" s="25">
        <f t="shared" si="895"/>
        <v>0</v>
      </c>
      <c r="DB132" s="25">
        <f t="shared" si="895"/>
        <v>0</v>
      </c>
      <c r="DC132" s="25">
        <f t="shared" si="895"/>
        <v>0</v>
      </c>
      <c r="DD132" s="25">
        <f t="shared" si="895"/>
        <v>0</v>
      </c>
      <c r="DE132" s="25">
        <f t="shared" si="895"/>
        <v>0</v>
      </c>
      <c r="DF132" s="25">
        <f t="shared" si="895"/>
        <v>0</v>
      </c>
      <c r="DG132" s="25">
        <f t="shared" si="895"/>
        <v>0</v>
      </c>
      <c r="DH132" s="25">
        <f t="shared" si="895"/>
        <v>0</v>
      </c>
      <c r="DI132" s="25">
        <f t="shared" si="895"/>
        <v>0</v>
      </c>
      <c r="DJ132" s="25">
        <f t="shared" si="895"/>
        <v>0</v>
      </c>
      <c r="DK132" s="25">
        <f t="shared" si="895"/>
        <v>0</v>
      </c>
      <c r="DL132" s="25">
        <f t="shared" si="895"/>
        <v>0</v>
      </c>
      <c r="DM132" s="25">
        <f t="shared" si="895"/>
        <v>0</v>
      </c>
      <c r="DN132" s="25">
        <f t="shared" si="895"/>
        <v>0</v>
      </c>
      <c r="DO132" s="25">
        <f t="shared" si="895"/>
        <v>0</v>
      </c>
      <c r="DP132" s="25">
        <f t="shared" si="895"/>
        <v>0</v>
      </c>
      <c r="DQ132" s="25">
        <f t="shared" si="895"/>
        <v>0</v>
      </c>
      <c r="DR132" s="25">
        <f t="shared" si="895"/>
        <v>0</v>
      </c>
      <c r="DS132" s="25">
        <f t="shared" si="895"/>
        <v>0</v>
      </c>
      <c r="DT132" s="25">
        <f t="shared" si="895"/>
        <v>0</v>
      </c>
      <c r="DU132" s="25">
        <f t="shared" si="895"/>
        <v>0</v>
      </c>
      <c r="DV132" s="25">
        <f t="shared" si="895"/>
        <v>0</v>
      </c>
      <c r="DW132" s="25">
        <f t="shared" si="895"/>
        <v>0</v>
      </c>
      <c r="DX132" s="25">
        <f t="shared" si="895"/>
        <v>0</v>
      </c>
      <c r="DY132" s="25">
        <f t="shared" si="895"/>
        <v>0</v>
      </c>
      <c r="DZ132" s="25">
        <f t="shared" si="895"/>
        <v>0</v>
      </c>
      <c r="EA132" s="25">
        <f t="shared" si="895"/>
        <v>0</v>
      </c>
      <c r="EB132" s="25">
        <f t="shared" si="895"/>
        <v>0</v>
      </c>
      <c r="EC132" s="25">
        <f t="shared" si="895"/>
        <v>0</v>
      </c>
      <c r="ED132" s="25">
        <f t="shared" ref="ED132:EL132" si="896">ED125-ED127-ED130</f>
        <v>0</v>
      </c>
      <c r="EE132" s="25">
        <f t="shared" si="896"/>
        <v>0</v>
      </c>
      <c r="EF132" s="25">
        <f t="shared" si="896"/>
        <v>0</v>
      </c>
      <c r="EG132" s="25">
        <f t="shared" si="896"/>
        <v>0</v>
      </c>
      <c r="EH132" s="25">
        <f t="shared" si="896"/>
        <v>0</v>
      </c>
      <c r="EI132" s="25">
        <f t="shared" si="896"/>
        <v>0</v>
      </c>
      <c r="EJ132" s="25">
        <f t="shared" si="896"/>
        <v>0</v>
      </c>
      <c r="EK132" s="25">
        <f t="shared" si="896"/>
        <v>0</v>
      </c>
      <c r="EL132" s="25">
        <f t="shared" si="896"/>
        <v>0</v>
      </c>
    </row>
    <row r="133" spans="1:142" s="63" customFormat="1" x14ac:dyDescent="0.15">
      <c r="C133" s="142" t="s">
        <v>120</v>
      </c>
      <c r="F133" s="25">
        <f t="shared" ref="F133:AK133" si="897">F126</f>
        <v>0</v>
      </c>
      <c r="G133" s="25">
        <f t="shared" si="897"/>
        <v>0</v>
      </c>
      <c r="H133" s="25">
        <f t="shared" si="897"/>
        <v>0</v>
      </c>
      <c r="I133" s="25">
        <f t="shared" si="897"/>
        <v>0</v>
      </c>
      <c r="J133" s="25">
        <f t="shared" si="897"/>
        <v>0</v>
      </c>
      <c r="K133" s="25">
        <f t="shared" si="897"/>
        <v>0</v>
      </c>
      <c r="L133" s="25">
        <f t="shared" si="897"/>
        <v>0</v>
      </c>
      <c r="M133" s="25">
        <f t="shared" si="897"/>
        <v>0</v>
      </c>
      <c r="N133" s="25">
        <f t="shared" si="897"/>
        <v>2388.8888888888887</v>
      </c>
      <c r="O133" s="25">
        <f t="shared" si="897"/>
        <v>4777.7777777777774</v>
      </c>
      <c r="P133" s="25">
        <f t="shared" si="897"/>
        <v>7166.666666666667</v>
      </c>
      <c r="Q133" s="25">
        <f t="shared" si="897"/>
        <v>9555.5555555555547</v>
      </c>
      <c r="R133" s="25">
        <f t="shared" si="897"/>
        <v>11944.444444444443</v>
      </c>
      <c r="S133" s="25">
        <f t="shared" si="897"/>
        <v>14333.33333333333</v>
      </c>
      <c r="T133" s="25">
        <f t="shared" si="897"/>
        <v>16722.222222222219</v>
      </c>
      <c r="U133" s="25">
        <f t="shared" si="897"/>
        <v>19111.111111111106</v>
      </c>
      <c r="V133" s="25">
        <f t="shared" si="897"/>
        <v>21499.999999999993</v>
      </c>
      <c r="W133" s="25">
        <f t="shared" si="897"/>
        <v>24305.555555555547</v>
      </c>
      <c r="X133" s="25">
        <f t="shared" si="897"/>
        <v>26694.444444444438</v>
      </c>
      <c r="Y133" s="25">
        <f t="shared" si="897"/>
        <v>29083.333333333325</v>
      </c>
      <c r="Z133" s="25">
        <f t="shared" si="897"/>
        <v>31472.222222222208</v>
      </c>
      <c r="AA133" s="25">
        <f t="shared" si="897"/>
        <v>33861.111111111102</v>
      </c>
      <c r="AB133" s="25">
        <f t="shared" si="897"/>
        <v>36249.999999999985</v>
      </c>
      <c r="AC133" s="25">
        <f t="shared" si="897"/>
        <v>38638.888888888876</v>
      </c>
      <c r="AD133" s="25">
        <f t="shared" si="897"/>
        <v>41027.777777777774</v>
      </c>
      <c r="AE133" s="25">
        <f t="shared" si="897"/>
        <v>43416.666666666664</v>
      </c>
      <c r="AF133" s="25">
        <f t="shared" si="897"/>
        <v>45805.555555555555</v>
      </c>
      <c r="AG133" s="25">
        <f t="shared" si="897"/>
        <v>48194.444444444445</v>
      </c>
      <c r="AH133" s="25">
        <f t="shared" si="897"/>
        <v>50583.333333333336</v>
      </c>
      <c r="AI133" s="25">
        <f t="shared" si="897"/>
        <v>67138.888888888891</v>
      </c>
      <c r="AJ133" s="25">
        <f t="shared" si="897"/>
        <v>76402.777777777766</v>
      </c>
      <c r="AK133" s="25">
        <f t="shared" si="897"/>
        <v>85666.666666666657</v>
      </c>
      <c r="AL133" s="25">
        <f t="shared" ref="AL133:BQ133" si="898">AL126</f>
        <v>94930.555555555547</v>
      </c>
      <c r="AM133" s="25">
        <f t="shared" si="898"/>
        <v>104194.44444444442</v>
      </c>
      <c r="AN133" s="25">
        <f t="shared" si="898"/>
        <v>113458.33333333331</v>
      </c>
      <c r="AO133" s="25">
        <f t="shared" si="898"/>
        <v>122722.22222222219</v>
      </c>
      <c r="AP133" s="25">
        <f t="shared" si="898"/>
        <v>131986.11111111109</v>
      </c>
      <c r="AQ133" s="25">
        <f t="shared" si="898"/>
        <v>141249.99999999997</v>
      </c>
      <c r="AR133" s="25">
        <f t="shared" si="898"/>
        <v>150513.88888888888</v>
      </c>
      <c r="AS133" s="25">
        <f t="shared" si="898"/>
        <v>159777.77777777778</v>
      </c>
      <c r="AT133" s="25">
        <f t="shared" si="898"/>
        <v>169041.66666666666</v>
      </c>
      <c r="AU133" s="25">
        <f t="shared" si="898"/>
        <v>178722.22222222225</v>
      </c>
      <c r="AV133" s="25">
        <f t="shared" si="898"/>
        <v>187986.11111111112</v>
      </c>
      <c r="AW133" s="25">
        <f t="shared" si="898"/>
        <v>197250.00000000003</v>
      </c>
      <c r="AX133" s="25">
        <f t="shared" si="898"/>
        <v>206513.88888888896</v>
      </c>
      <c r="AY133" s="25">
        <f t="shared" si="898"/>
        <v>215777.77777777784</v>
      </c>
      <c r="AZ133" s="25">
        <f t="shared" si="898"/>
        <v>225041.66666666674</v>
      </c>
      <c r="BA133" s="25">
        <f t="shared" si="898"/>
        <v>234305.55555555565</v>
      </c>
      <c r="BB133" s="25">
        <f t="shared" si="898"/>
        <v>243569.44444444453</v>
      </c>
      <c r="BC133" s="25">
        <f t="shared" si="898"/>
        <v>252833.33333333346</v>
      </c>
      <c r="BD133" s="25">
        <f t="shared" si="898"/>
        <v>262097.22222222234</v>
      </c>
      <c r="BE133" s="25">
        <f t="shared" si="898"/>
        <v>271361.11111111124</v>
      </c>
      <c r="BF133" s="25">
        <f t="shared" si="898"/>
        <v>280625.00000000017</v>
      </c>
      <c r="BG133" s="25">
        <f t="shared" si="898"/>
        <v>290305.55555555568</v>
      </c>
      <c r="BH133" s="25">
        <f t="shared" si="898"/>
        <v>299569.44444444455</v>
      </c>
      <c r="BI133" s="25">
        <f t="shared" si="898"/>
        <v>308833.33333333343</v>
      </c>
      <c r="BJ133" s="25">
        <f t="shared" si="898"/>
        <v>318097.22222222231</v>
      </c>
      <c r="BK133" s="25">
        <f t="shared" si="898"/>
        <v>327361.11111111118</v>
      </c>
      <c r="BL133" s="25">
        <f t="shared" si="898"/>
        <v>336625</v>
      </c>
      <c r="BM133" s="25">
        <f t="shared" si="898"/>
        <v>345888.88888888888</v>
      </c>
      <c r="BN133" s="25">
        <f t="shared" si="898"/>
        <v>355152.77777777775</v>
      </c>
      <c r="BO133" s="25">
        <f t="shared" si="898"/>
        <v>364416.66666666657</v>
      </c>
      <c r="BP133" s="25">
        <f t="shared" si="898"/>
        <v>373680.5555555555</v>
      </c>
      <c r="BQ133" s="25">
        <f t="shared" si="898"/>
        <v>382944.44444444432</v>
      </c>
      <c r="BR133" s="25">
        <f t="shared" ref="BR133:CW133" si="899">BR126</f>
        <v>392208.33333333326</v>
      </c>
      <c r="BS133" s="25">
        <f t="shared" si="899"/>
        <v>401888.88888888876</v>
      </c>
      <c r="BT133" s="25">
        <f t="shared" si="899"/>
        <v>401888.88888888876</v>
      </c>
      <c r="BU133" s="25">
        <f t="shared" si="899"/>
        <v>401888.88888888876</v>
      </c>
      <c r="BV133" s="25">
        <f t="shared" si="899"/>
        <v>401888.88888888876</v>
      </c>
      <c r="BW133" s="25">
        <f t="shared" si="899"/>
        <v>401888.88888888876</v>
      </c>
      <c r="BX133" s="25">
        <f t="shared" si="899"/>
        <v>401888.88888888876</v>
      </c>
      <c r="BY133" s="25">
        <f t="shared" si="899"/>
        <v>401888.88888888876</v>
      </c>
      <c r="BZ133" s="25">
        <f t="shared" si="899"/>
        <v>401888.88888888876</v>
      </c>
      <c r="CA133" s="25">
        <f t="shared" si="899"/>
        <v>401888.88888888876</v>
      </c>
      <c r="CB133" s="25">
        <f t="shared" si="899"/>
        <v>401888.88888888876</v>
      </c>
      <c r="CC133" s="25">
        <f t="shared" si="899"/>
        <v>401888.88888888876</v>
      </c>
      <c r="CD133" s="25">
        <f t="shared" si="899"/>
        <v>401888.88888888876</v>
      </c>
      <c r="CE133" s="25">
        <f t="shared" si="899"/>
        <v>401888.88888888876</v>
      </c>
      <c r="CF133" s="25">
        <f t="shared" si="899"/>
        <v>401888.88888888876</v>
      </c>
      <c r="CG133" s="25">
        <f t="shared" si="899"/>
        <v>401888.88888888876</v>
      </c>
      <c r="CH133" s="25">
        <f t="shared" si="899"/>
        <v>401888.88888888876</v>
      </c>
      <c r="CI133" s="25">
        <f t="shared" si="899"/>
        <v>401888.88888888876</v>
      </c>
      <c r="CJ133" s="25">
        <f t="shared" si="899"/>
        <v>401888.88888888876</v>
      </c>
      <c r="CK133" s="25">
        <f t="shared" si="899"/>
        <v>401888.88888888876</v>
      </c>
      <c r="CL133" s="25">
        <f t="shared" si="899"/>
        <v>401888.88888888876</v>
      </c>
      <c r="CM133" s="25">
        <f t="shared" si="899"/>
        <v>401888.88888888876</v>
      </c>
      <c r="CN133" s="25">
        <f t="shared" si="899"/>
        <v>401888.88888888876</v>
      </c>
      <c r="CO133" s="25">
        <f t="shared" si="899"/>
        <v>401888.88888888876</v>
      </c>
      <c r="CP133" s="25">
        <f t="shared" si="899"/>
        <v>401888.88888888876</v>
      </c>
      <c r="CQ133" s="25">
        <f t="shared" si="899"/>
        <v>401888.88888888876</v>
      </c>
      <c r="CR133" s="25">
        <f t="shared" si="899"/>
        <v>401888.88888888876</v>
      </c>
      <c r="CS133" s="25">
        <f t="shared" si="899"/>
        <v>401888.88888888876</v>
      </c>
      <c r="CT133" s="25">
        <f t="shared" si="899"/>
        <v>401888.88888888876</v>
      </c>
      <c r="CU133" s="25">
        <f t="shared" si="899"/>
        <v>401888.88888888876</v>
      </c>
      <c r="CV133" s="25">
        <f t="shared" si="899"/>
        <v>401888.88888888876</v>
      </c>
      <c r="CW133" s="25">
        <f t="shared" si="899"/>
        <v>401888.88888888876</v>
      </c>
      <c r="CX133" s="25">
        <f t="shared" ref="CX133:EC133" si="900">CX126</f>
        <v>401888.88888888876</v>
      </c>
      <c r="CY133" s="25">
        <f t="shared" si="900"/>
        <v>401888.88888888876</v>
      </c>
      <c r="CZ133" s="25">
        <f t="shared" si="900"/>
        <v>401888.88888888876</v>
      </c>
      <c r="DA133" s="25">
        <f t="shared" si="900"/>
        <v>401888.88888888876</v>
      </c>
      <c r="DB133" s="25">
        <f t="shared" si="900"/>
        <v>401888.88888888876</v>
      </c>
      <c r="DC133" s="25">
        <f t="shared" si="900"/>
        <v>401888.88888888876</v>
      </c>
      <c r="DD133" s="25">
        <f t="shared" si="900"/>
        <v>401888.88888888876</v>
      </c>
      <c r="DE133" s="25">
        <f t="shared" si="900"/>
        <v>401888.88888888876</v>
      </c>
      <c r="DF133" s="25">
        <f t="shared" si="900"/>
        <v>401888.88888888876</v>
      </c>
      <c r="DG133" s="25">
        <f t="shared" si="900"/>
        <v>401888.88888888876</v>
      </c>
      <c r="DH133" s="25">
        <f t="shared" si="900"/>
        <v>401888.88888888876</v>
      </c>
      <c r="DI133" s="25">
        <f t="shared" si="900"/>
        <v>401888.88888888876</v>
      </c>
      <c r="DJ133" s="25">
        <f t="shared" si="900"/>
        <v>401888.88888888876</v>
      </c>
      <c r="DK133" s="25">
        <f t="shared" si="900"/>
        <v>401888.88888888876</v>
      </c>
      <c r="DL133" s="25">
        <f t="shared" si="900"/>
        <v>401888.88888888876</v>
      </c>
      <c r="DM133" s="25">
        <f t="shared" si="900"/>
        <v>401888.88888888876</v>
      </c>
      <c r="DN133" s="25">
        <f t="shared" si="900"/>
        <v>401888.88888888876</v>
      </c>
      <c r="DO133" s="25">
        <f t="shared" si="900"/>
        <v>401888.88888888876</v>
      </c>
      <c r="DP133" s="25">
        <f t="shared" si="900"/>
        <v>401888.88888888876</v>
      </c>
      <c r="DQ133" s="25">
        <f t="shared" si="900"/>
        <v>401888.88888888876</v>
      </c>
      <c r="DR133" s="25">
        <f t="shared" si="900"/>
        <v>401888.88888888876</v>
      </c>
      <c r="DS133" s="25">
        <f t="shared" si="900"/>
        <v>401888.88888888876</v>
      </c>
      <c r="DT133" s="25">
        <f t="shared" si="900"/>
        <v>401888.88888888876</v>
      </c>
      <c r="DU133" s="25">
        <f t="shared" si="900"/>
        <v>401888.88888888876</v>
      </c>
      <c r="DV133" s="25">
        <f t="shared" si="900"/>
        <v>401888.88888888876</v>
      </c>
      <c r="DW133" s="25">
        <f t="shared" si="900"/>
        <v>401888.88888888876</v>
      </c>
      <c r="DX133" s="25">
        <f t="shared" si="900"/>
        <v>401888.88888888876</v>
      </c>
      <c r="DY133" s="25">
        <f t="shared" si="900"/>
        <v>401888.88888888876</v>
      </c>
      <c r="DZ133" s="25">
        <f t="shared" si="900"/>
        <v>401888.88888888876</v>
      </c>
      <c r="EA133" s="25">
        <f t="shared" si="900"/>
        <v>401888.88888888876</v>
      </c>
      <c r="EB133" s="25">
        <f t="shared" si="900"/>
        <v>401888.88888888876</v>
      </c>
      <c r="EC133" s="25">
        <f t="shared" si="900"/>
        <v>401888.88888888876</v>
      </c>
      <c r="ED133" s="25">
        <f t="shared" ref="ED133:EL133" si="901">ED126</f>
        <v>401888.88888888876</v>
      </c>
      <c r="EE133" s="25">
        <f t="shared" si="901"/>
        <v>401888.88888888876</v>
      </c>
      <c r="EF133" s="25">
        <f t="shared" si="901"/>
        <v>401888.88888888876</v>
      </c>
      <c r="EG133" s="25">
        <f t="shared" si="901"/>
        <v>401888.88888888876</v>
      </c>
      <c r="EH133" s="25">
        <f t="shared" si="901"/>
        <v>401888.88888888876</v>
      </c>
      <c r="EI133" s="25">
        <f t="shared" si="901"/>
        <v>401888.88888888876</v>
      </c>
      <c r="EJ133" s="25">
        <f t="shared" si="901"/>
        <v>401888.88888888876</v>
      </c>
      <c r="EK133" s="25">
        <f t="shared" si="901"/>
        <v>401888.88888888876</v>
      </c>
      <c r="EL133" s="25">
        <f t="shared" si="901"/>
        <v>401888.88888888876</v>
      </c>
    </row>
    <row r="134" spans="1:142" s="63" customFormat="1" x14ac:dyDescent="0.15">
      <c r="C134" s="142" t="s">
        <v>277</v>
      </c>
      <c r="F134" s="25">
        <f>F132-F133</f>
        <v>0</v>
      </c>
      <c r="G134" s="25">
        <f t="shared" ref="G134" si="902">G132-G133</f>
        <v>0</v>
      </c>
      <c r="H134" s="25">
        <f t="shared" ref="H134" si="903">H132-H133</f>
        <v>0</v>
      </c>
      <c r="I134" s="25">
        <f t="shared" ref="I134" si="904">I132-I133</f>
        <v>0</v>
      </c>
      <c r="J134" s="25">
        <f t="shared" ref="J134" si="905">J132-J133</f>
        <v>0</v>
      </c>
      <c r="K134" s="25">
        <f t="shared" ref="K134" si="906">K132-K133</f>
        <v>0</v>
      </c>
      <c r="L134" s="25">
        <f t="shared" ref="L134" si="907">L132-L133</f>
        <v>0</v>
      </c>
      <c r="M134" s="25">
        <f t="shared" ref="M134" si="908">M132-M133</f>
        <v>0</v>
      </c>
      <c r="N134" s="25">
        <f t="shared" ref="N134" si="909">N132-N133</f>
        <v>570944.44444444438</v>
      </c>
      <c r="O134" s="25">
        <f t="shared" ref="O134" si="910">O132-O133</f>
        <v>568555.5555555555</v>
      </c>
      <c r="P134" s="25">
        <f t="shared" ref="P134" si="911">P132-P133</f>
        <v>566166.66666666663</v>
      </c>
      <c r="Q134" s="25">
        <f t="shared" ref="Q134" si="912">Q132-Q133</f>
        <v>563777.77777777775</v>
      </c>
      <c r="R134" s="25">
        <f t="shared" ref="R134" si="913">R132-R133</f>
        <v>561388.88888888876</v>
      </c>
      <c r="S134" s="25">
        <f t="shared" ref="S134" si="914">S132-S133</f>
        <v>558999.99999999988</v>
      </c>
      <c r="T134" s="25">
        <f t="shared" ref="T134" si="915">T132-T133</f>
        <v>556611.11111111101</v>
      </c>
      <c r="U134" s="25">
        <f t="shared" ref="U134" si="916">U132-U133</f>
        <v>554222.22222222213</v>
      </c>
      <c r="V134" s="25">
        <f t="shared" ref="V134" si="917">V132-V133</f>
        <v>551833.33333333326</v>
      </c>
      <c r="W134" s="25">
        <f t="shared" ref="W134" si="918">W132-W133</f>
        <v>649027.77777777775</v>
      </c>
      <c r="X134" s="25">
        <f t="shared" ref="X134" si="919">X132-X133</f>
        <v>546638.88888888876</v>
      </c>
      <c r="Y134" s="25">
        <f t="shared" ref="Y134" si="920">Y132-Y133</f>
        <v>544249.99999999988</v>
      </c>
      <c r="Z134" s="25">
        <f t="shared" ref="Z134" si="921">Z132-Z133</f>
        <v>541861.11111111101</v>
      </c>
      <c r="AA134" s="25">
        <f t="shared" ref="AA134" si="922">AA132-AA133</f>
        <v>539472.22222222213</v>
      </c>
      <c r="AB134" s="25">
        <f t="shared" ref="AB134" si="923">AB132-AB133</f>
        <v>537083.33333333326</v>
      </c>
      <c r="AC134" s="25">
        <f t="shared" ref="AC134" si="924">AC132-AC133</f>
        <v>534694.44444444438</v>
      </c>
      <c r="AD134" s="25">
        <f t="shared" ref="AD134" si="925">AD132-AD133</f>
        <v>532305.5555555555</v>
      </c>
      <c r="AE134" s="25">
        <f t="shared" ref="AE134" si="926">AE132-AE133</f>
        <v>529916.66666666663</v>
      </c>
      <c r="AF134" s="25">
        <f t="shared" ref="AF134" si="927">AF132-AF133</f>
        <v>527527.77777777775</v>
      </c>
      <c r="AG134" s="25">
        <f t="shared" ref="AG134" si="928">AG132-AG133</f>
        <v>525138.88888888876</v>
      </c>
      <c r="AH134" s="25">
        <f t="shared" ref="AH134" si="929">AH132-AH133</f>
        <v>522749.99999999994</v>
      </c>
      <c r="AI134" s="25">
        <f t="shared" ref="AI134" si="930">AI132-AI133</f>
        <v>3906194.4444444436</v>
      </c>
      <c r="AJ134" s="25">
        <f t="shared" ref="AJ134" si="931">AJ132-AJ133</f>
        <v>2146930.5555555555</v>
      </c>
      <c r="AK134" s="25">
        <f t="shared" ref="AK134" si="932">AK132-AK133</f>
        <v>2137666.666666667</v>
      </c>
      <c r="AL134" s="25">
        <f t="shared" ref="AL134" si="933">AL132-AL133</f>
        <v>2128402.777777778</v>
      </c>
      <c r="AM134" s="25">
        <f t="shared" ref="AM134" si="934">AM132-AM133</f>
        <v>2119138.888888889</v>
      </c>
      <c r="AN134" s="25">
        <f t="shared" ref="AN134" si="935">AN132-AN133</f>
        <v>2109875</v>
      </c>
      <c r="AO134" s="25">
        <f t="shared" ref="AO134" si="936">AO132-AO133</f>
        <v>2100611.1111111115</v>
      </c>
      <c r="AP134" s="25">
        <f t="shared" ref="AP134" si="937">AP132-AP133</f>
        <v>2091347.2222222225</v>
      </c>
      <c r="AQ134" s="25">
        <f t="shared" ref="AQ134" si="938">AQ132-AQ133</f>
        <v>2082083.3333333335</v>
      </c>
      <c r="AR134" s="25">
        <f t="shared" ref="AR134" si="939">AR132-AR133</f>
        <v>2072819.4444444445</v>
      </c>
      <c r="AS134" s="25">
        <f t="shared" ref="AS134" si="940">AS132-AS133</f>
        <v>2063555.5555555557</v>
      </c>
      <c r="AT134" s="25">
        <f t="shared" ref="AT134" si="941">AT132-AT133</f>
        <v>2054291.6666666667</v>
      </c>
      <c r="AU134" s="25">
        <f t="shared" ref="AU134" si="942">AU132-AU133</f>
        <v>2144611.111111111</v>
      </c>
      <c r="AV134" s="25">
        <f t="shared" ref="AV134" si="943">AV132-AV133</f>
        <v>2035347.2222222225</v>
      </c>
      <c r="AW134" s="25">
        <f t="shared" ref="AW134" si="944">AW132-AW133</f>
        <v>2026083.3333333335</v>
      </c>
      <c r="AX134" s="25">
        <f t="shared" ref="AX134" si="945">AX132-AX133</f>
        <v>2016819.4444444445</v>
      </c>
      <c r="AY134" s="25">
        <f t="shared" ref="AY134" si="946">AY132-AY133</f>
        <v>2007555.5555555557</v>
      </c>
      <c r="AZ134" s="25">
        <f t="shared" ref="AZ134" si="947">AZ132-AZ133</f>
        <v>1998291.6666666667</v>
      </c>
      <c r="BA134" s="25">
        <f t="shared" ref="BA134" si="948">BA132-BA133</f>
        <v>1989027.7777777778</v>
      </c>
      <c r="BB134" s="25">
        <f t="shared" ref="BB134" si="949">BB132-BB133</f>
        <v>1979763.888888889</v>
      </c>
      <c r="BC134" s="25">
        <f t="shared" ref="BC134" si="950">BC132-BC133</f>
        <v>1970500</v>
      </c>
      <c r="BD134" s="25">
        <f t="shared" ref="BD134" si="951">BD132-BD133</f>
        <v>1961236.1111111112</v>
      </c>
      <c r="BE134" s="25">
        <f t="shared" ref="BE134" si="952">BE132-BE133</f>
        <v>1951972.2222222222</v>
      </c>
      <c r="BF134" s="25">
        <f t="shared" ref="BF134" si="953">BF132-BF133</f>
        <v>1942708.3333333333</v>
      </c>
      <c r="BG134" s="25">
        <f t="shared" ref="BG134" si="954">BG132-BG133</f>
        <v>2033027.7777777778</v>
      </c>
      <c r="BH134" s="25">
        <f t="shared" ref="BH134" si="955">BH132-BH133</f>
        <v>1923763.888888889</v>
      </c>
      <c r="BI134" s="25">
        <f t="shared" ref="BI134" si="956">BI132-BI133</f>
        <v>1914500</v>
      </c>
      <c r="BJ134" s="25">
        <f t="shared" ref="BJ134" si="957">BJ132-BJ133</f>
        <v>1905236.1111111112</v>
      </c>
      <c r="BK134" s="25">
        <f t="shared" ref="BK134" si="958">BK132-BK133</f>
        <v>1895972.2222222222</v>
      </c>
      <c r="BL134" s="25">
        <f t="shared" ref="BL134" si="959">BL132-BL133</f>
        <v>1886708.3333333335</v>
      </c>
      <c r="BM134" s="25">
        <f t="shared" ref="BM134" si="960">BM132-BM133</f>
        <v>1877444.4444444445</v>
      </c>
      <c r="BN134" s="25">
        <f t="shared" ref="BN134" si="961">BN132-BN133</f>
        <v>1868180.5555555557</v>
      </c>
      <c r="BO134" s="25">
        <f t="shared" ref="BO134" si="962">BO132-BO133</f>
        <v>1858916.666666667</v>
      </c>
      <c r="BP134" s="25">
        <f t="shared" ref="BP134" si="963">BP132-BP133</f>
        <v>1849652.777777778</v>
      </c>
      <c r="BQ134" s="25">
        <f t="shared" ref="BQ134" si="964">BQ132-BQ133</f>
        <v>1840388.8888888892</v>
      </c>
      <c r="BR134" s="25">
        <f t="shared" ref="BR134" si="965">BR132-BR133</f>
        <v>1831125.0000000002</v>
      </c>
      <c r="BS134" s="25">
        <f t="shared" ref="BS134" si="966">BS132-BS133</f>
        <v>1921444.4444444447</v>
      </c>
      <c r="BT134" s="25">
        <f t="shared" ref="BT134" si="967">BT132-BT133</f>
        <v>-401888.88888888876</v>
      </c>
      <c r="BU134" s="25">
        <f t="shared" ref="BU134" si="968">BU132-BU133</f>
        <v>-401888.88888888876</v>
      </c>
      <c r="BV134" s="25">
        <f t="shared" ref="BV134" si="969">BV132-BV133</f>
        <v>-401888.88888888876</v>
      </c>
      <c r="BW134" s="25">
        <f t="shared" ref="BW134" si="970">BW132-BW133</f>
        <v>-401888.88888888876</v>
      </c>
      <c r="BX134" s="25">
        <f t="shared" ref="BX134" si="971">BX132-BX133</f>
        <v>-401888.88888888876</v>
      </c>
      <c r="BY134" s="25">
        <f t="shared" ref="BY134" si="972">BY132-BY133</f>
        <v>-401888.88888888876</v>
      </c>
      <c r="BZ134" s="25">
        <f t="shared" ref="BZ134" si="973">BZ132-BZ133</f>
        <v>-401888.88888888876</v>
      </c>
      <c r="CA134" s="25">
        <f t="shared" ref="CA134" si="974">CA132-CA133</f>
        <v>-401888.88888888876</v>
      </c>
      <c r="CB134" s="25">
        <f t="shared" ref="CB134" si="975">CB132-CB133</f>
        <v>-401888.88888888876</v>
      </c>
      <c r="CC134" s="25">
        <f t="shared" ref="CC134" si="976">CC132-CC133</f>
        <v>-401888.88888888876</v>
      </c>
      <c r="CD134" s="25">
        <f t="shared" ref="CD134" si="977">CD132-CD133</f>
        <v>-401888.88888888876</v>
      </c>
      <c r="CE134" s="25">
        <f t="shared" ref="CE134" si="978">CE132-CE133</f>
        <v>-401888.88888888876</v>
      </c>
      <c r="CF134" s="25">
        <f t="shared" ref="CF134" si="979">CF132-CF133</f>
        <v>-401888.88888888876</v>
      </c>
      <c r="CG134" s="25">
        <f t="shared" ref="CG134" si="980">CG132-CG133</f>
        <v>-401888.88888888876</v>
      </c>
      <c r="CH134" s="25">
        <f t="shared" ref="CH134" si="981">CH132-CH133</f>
        <v>-401888.88888888876</v>
      </c>
      <c r="CI134" s="25">
        <f t="shared" ref="CI134" si="982">CI132-CI133</f>
        <v>-401888.88888888876</v>
      </c>
      <c r="CJ134" s="25">
        <f t="shared" ref="CJ134" si="983">CJ132-CJ133</f>
        <v>-401888.88888888876</v>
      </c>
      <c r="CK134" s="25">
        <f t="shared" ref="CK134" si="984">CK132-CK133</f>
        <v>-401888.88888888876</v>
      </c>
      <c r="CL134" s="25">
        <f t="shared" ref="CL134" si="985">CL132-CL133</f>
        <v>-401888.88888888876</v>
      </c>
      <c r="CM134" s="25">
        <f t="shared" ref="CM134" si="986">CM132-CM133</f>
        <v>-401888.88888888876</v>
      </c>
      <c r="CN134" s="25">
        <f t="shared" ref="CN134" si="987">CN132-CN133</f>
        <v>-401888.88888888876</v>
      </c>
      <c r="CO134" s="25">
        <f t="shared" ref="CO134" si="988">CO132-CO133</f>
        <v>-401888.88888888876</v>
      </c>
      <c r="CP134" s="25">
        <f t="shared" ref="CP134" si="989">CP132-CP133</f>
        <v>-401888.88888888876</v>
      </c>
      <c r="CQ134" s="25">
        <f t="shared" ref="CQ134" si="990">CQ132-CQ133</f>
        <v>-401888.88888888876</v>
      </c>
      <c r="CR134" s="25">
        <f t="shared" ref="CR134" si="991">CR132-CR133</f>
        <v>-401888.88888888876</v>
      </c>
      <c r="CS134" s="25">
        <f t="shared" ref="CS134" si="992">CS132-CS133</f>
        <v>-401888.88888888876</v>
      </c>
      <c r="CT134" s="25">
        <f t="shared" ref="CT134" si="993">CT132-CT133</f>
        <v>-401888.88888888876</v>
      </c>
      <c r="CU134" s="25">
        <f t="shared" ref="CU134" si="994">CU132-CU133</f>
        <v>-401888.88888888876</v>
      </c>
      <c r="CV134" s="25">
        <f t="shared" ref="CV134" si="995">CV132-CV133</f>
        <v>-401888.88888888876</v>
      </c>
      <c r="CW134" s="25">
        <f t="shared" ref="CW134" si="996">CW132-CW133</f>
        <v>-401888.88888888876</v>
      </c>
      <c r="CX134" s="25">
        <f t="shared" ref="CX134" si="997">CX132-CX133</f>
        <v>-401888.88888888876</v>
      </c>
      <c r="CY134" s="25">
        <f t="shared" ref="CY134" si="998">CY132-CY133</f>
        <v>-401888.88888888876</v>
      </c>
      <c r="CZ134" s="25">
        <f t="shared" ref="CZ134" si="999">CZ132-CZ133</f>
        <v>-401888.88888888876</v>
      </c>
      <c r="DA134" s="25">
        <f t="shared" ref="DA134" si="1000">DA132-DA133</f>
        <v>-401888.88888888876</v>
      </c>
      <c r="DB134" s="25">
        <f t="shared" ref="DB134" si="1001">DB132-DB133</f>
        <v>-401888.88888888876</v>
      </c>
      <c r="DC134" s="25">
        <f t="shared" ref="DC134" si="1002">DC132-DC133</f>
        <v>-401888.88888888876</v>
      </c>
      <c r="DD134" s="25">
        <f t="shared" ref="DD134" si="1003">DD132-DD133</f>
        <v>-401888.88888888876</v>
      </c>
      <c r="DE134" s="25">
        <f t="shared" ref="DE134" si="1004">DE132-DE133</f>
        <v>-401888.88888888876</v>
      </c>
      <c r="DF134" s="25">
        <f t="shared" ref="DF134" si="1005">DF132-DF133</f>
        <v>-401888.88888888876</v>
      </c>
      <c r="DG134" s="25">
        <f t="shared" ref="DG134" si="1006">DG132-DG133</f>
        <v>-401888.88888888876</v>
      </c>
      <c r="DH134" s="25">
        <f t="shared" ref="DH134" si="1007">DH132-DH133</f>
        <v>-401888.88888888876</v>
      </c>
      <c r="DI134" s="25">
        <f t="shared" ref="DI134" si="1008">DI132-DI133</f>
        <v>-401888.88888888876</v>
      </c>
      <c r="DJ134" s="25">
        <f t="shared" ref="DJ134" si="1009">DJ132-DJ133</f>
        <v>-401888.88888888876</v>
      </c>
      <c r="DK134" s="25">
        <f t="shared" ref="DK134" si="1010">DK132-DK133</f>
        <v>-401888.88888888876</v>
      </c>
      <c r="DL134" s="25">
        <f t="shared" ref="DL134" si="1011">DL132-DL133</f>
        <v>-401888.88888888876</v>
      </c>
      <c r="DM134" s="25">
        <f t="shared" ref="DM134" si="1012">DM132-DM133</f>
        <v>-401888.88888888876</v>
      </c>
      <c r="DN134" s="25">
        <f t="shared" ref="DN134" si="1013">DN132-DN133</f>
        <v>-401888.88888888876</v>
      </c>
      <c r="DO134" s="25">
        <f t="shared" ref="DO134" si="1014">DO132-DO133</f>
        <v>-401888.88888888876</v>
      </c>
      <c r="DP134" s="25">
        <f t="shared" ref="DP134" si="1015">DP132-DP133</f>
        <v>-401888.88888888876</v>
      </c>
      <c r="DQ134" s="25">
        <f t="shared" ref="DQ134" si="1016">DQ132-DQ133</f>
        <v>-401888.88888888876</v>
      </c>
      <c r="DR134" s="25">
        <f t="shared" ref="DR134" si="1017">DR132-DR133</f>
        <v>-401888.88888888876</v>
      </c>
      <c r="DS134" s="25">
        <f t="shared" ref="DS134" si="1018">DS132-DS133</f>
        <v>-401888.88888888876</v>
      </c>
      <c r="DT134" s="25">
        <f t="shared" ref="DT134" si="1019">DT132-DT133</f>
        <v>-401888.88888888876</v>
      </c>
      <c r="DU134" s="25">
        <f t="shared" ref="DU134" si="1020">DU132-DU133</f>
        <v>-401888.88888888876</v>
      </c>
      <c r="DV134" s="25">
        <f t="shared" ref="DV134" si="1021">DV132-DV133</f>
        <v>-401888.88888888876</v>
      </c>
      <c r="DW134" s="25">
        <f t="shared" ref="DW134" si="1022">DW132-DW133</f>
        <v>-401888.88888888876</v>
      </c>
      <c r="DX134" s="25">
        <f t="shared" ref="DX134" si="1023">DX132-DX133</f>
        <v>-401888.88888888876</v>
      </c>
      <c r="DY134" s="25">
        <f t="shared" ref="DY134" si="1024">DY132-DY133</f>
        <v>-401888.88888888876</v>
      </c>
      <c r="DZ134" s="25">
        <f t="shared" ref="DZ134" si="1025">DZ132-DZ133</f>
        <v>-401888.88888888876</v>
      </c>
      <c r="EA134" s="25">
        <f t="shared" ref="EA134" si="1026">EA132-EA133</f>
        <v>-401888.88888888876</v>
      </c>
      <c r="EB134" s="25">
        <f t="shared" ref="EB134" si="1027">EB132-EB133</f>
        <v>-401888.88888888876</v>
      </c>
      <c r="EC134" s="25">
        <f t="shared" ref="EC134" si="1028">EC132-EC133</f>
        <v>-401888.88888888876</v>
      </c>
      <c r="ED134" s="25">
        <f t="shared" ref="ED134" si="1029">ED132-ED133</f>
        <v>-401888.88888888876</v>
      </c>
      <c r="EE134" s="25">
        <f t="shared" ref="EE134" si="1030">EE132-EE133</f>
        <v>-401888.88888888876</v>
      </c>
      <c r="EF134" s="25">
        <f t="shared" ref="EF134" si="1031">EF132-EF133</f>
        <v>-401888.88888888876</v>
      </c>
      <c r="EG134" s="25">
        <f t="shared" ref="EG134" si="1032">EG132-EG133</f>
        <v>-401888.88888888876</v>
      </c>
      <c r="EH134" s="25">
        <f t="shared" ref="EH134" si="1033">EH132-EH133</f>
        <v>-401888.88888888876</v>
      </c>
      <c r="EI134" s="25">
        <f t="shared" ref="EI134" si="1034">EI132-EI133</f>
        <v>-401888.88888888876</v>
      </c>
      <c r="EJ134" s="25">
        <f t="shared" ref="EJ134" si="1035">EJ132-EJ133</f>
        <v>-401888.88888888876</v>
      </c>
      <c r="EK134" s="25">
        <f t="shared" ref="EK134" si="1036">EK132-EK133</f>
        <v>-401888.88888888876</v>
      </c>
      <c r="EL134" s="25">
        <f t="shared" ref="EL134" si="1037">EL132-EL133</f>
        <v>-401888.88888888876</v>
      </c>
    </row>
    <row r="135" spans="1:142" s="63" customFormat="1" x14ac:dyDescent="0.15">
      <c r="C135" s="142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</row>
    <row r="136" spans="1:142" s="148" customFormat="1" x14ac:dyDescent="0.15">
      <c r="A136" s="148" t="s">
        <v>289</v>
      </c>
      <c r="C136" s="149"/>
    </row>
    <row r="137" spans="1:142" x14ac:dyDescent="0.15">
      <c r="B137" s="20" t="s">
        <v>153</v>
      </c>
      <c r="C137" s="20" t="s">
        <v>273</v>
      </c>
      <c r="D137" s="133">
        <v>43466</v>
      </c>
    </row>
    <row r="138" spans="1:142" x14ac:dyDescent="0.15">
      <c r="C138" s="20" t="s">
        <v>274</v>
      </c>
      <c r="D138" s="133">
        <v>44470</v>
      </c>
    </row>
    <row r="139" spans="1:142" x14ac:dyDescent="0.15">
      <c r="C139" t="s">
        <v>290</v>
      </c>
      <c r="D139" t="s">
        <v>128</v>
      </c>
    </row>
    <row r="140" spans="1:142" s="20" customFormat="1" x14ac:dyDescent="0.15">
      <c r="C140" s="20" t="s">
        <v>276</v>
      </c>
      <c r="F140" s="135">
        <f>D137</f>
        <v>43466</v>
      </c>
      <c r="G140" s="135">
        <f>EDATE(F140,1)</f>
        <v>43497</v>
      </c>
      <c r="H140" s="135">
        <f t="shared" ref="H140:BS140" si="1038">EDATE(G140,1)</f>
        <v>43525</v>
      </c>
      <c r="I140" s="135">
        <f t="shared" si="1038"/>
        <v>43556</v>
      </c>
      <c r="J140" s="135">
        <f t="shared" si="1038"/>
        <v>43586</v>
      </c>
      <c r="K140" s="135">
        <f t="shared" si="1038"/>
        <v>43617</v>
      </c>
      <c r="L140" s="135">
        <f t="shared" si="1038"/>
        <v>43647</v>
      </c>
      <c r="M140" s="135">
        <f t="shared" si="1038"/>
        <v>43678</v>
      </c>
      <c r="N140" s="135">
        <f t="shared" si="1038"/>
        <v>43709</v>
      </c>
      <c r="O140" s="135">
        <f t="shared" si="1038"/>
        <v>43739</v>
      </c>
      <c r="P140" s="135">
        <f t="shared" si="1038"/>
        <v>43770</v>
      </c>
      <c r="Q140" s="135">
        <f t="shared" si="1038"/>
        <v>43800</v>
      </c>
      <c r="R140" s="135">
        <f t="shared" si="1038"/>
        <v>43831</v>
      </c>
      <c r="S140" s="135">
        <f t="shared" si="1038"/>
        <v>43862</v>
      </c>
      <c r="T140" s="135">
        <f t="shared" si="1038"/>
        <v>43891</v>
      </c>
      <c r="U140" s="135">
        <f t="shared" si="1038"/>
        <v>43922</v>
      </c>
      <c r="V140" s="135">
        <f t="shared" si="1038"/>
        <v>43952</v>
      </c>
      <c r="W140" s="135">
        <f t="shared" si="1038"/>
        <v>43983</v>
      </c>
      <c r="X140" s="135">
        <f t="shared" si="1038"/>
        <v>44013</v>
      </c>
      <c r="Y140" s="135">
        <f t="shared" si="1038"/>
        <v>44044</v>
      </c>
      <c r="Z140" s="135">
        <f t="shared" si="1038"/>
        <v>44075</v>
      </c>
      <c r="AA140" s="135">
        <f t="shared" si="1038"/>
        <v>44105</v>
      </c>
      <c r="AB140" s="135">
        <f t="shared" si="1038"/>
        <v>44136</v>
      </c>
      <c r="AC140" s="135">
        <f t="shared" si="1038"/>
        <v>44166</v>
      </c>
      <c r="AD140" s="135">
        <f t="shared" si="1038"/>
        <v>44197</v>
      </c>
      <c r="AE140" s="135">
        <f t="shared" si="1038"/>
        <v>44228</v>
      </c>
      <c r="AF140" s="135">
        <f t="shared" si="1038"/>
        <v>44256</v>
      </c>
      <c r="AG140" s="135">
        <f t="shared" si="1038"/>
        <v>44287</v>
      </c>
      <c r="AH140" s="135">
        <f t="shared" si="1038"/>
        <v>44317</v>
      </c>
      <c r="AI140" s="135">
        <f t="shared" si="1038"/>
        <v>44348</v>
      </c>
      <c r="AJ140" s="135">
        <f t="shared" si="1038"/>
        <v>44378</v>
      </c>
      <c r="AK140" s="135">
        <f t="shared" si="1038"/>
        <v>44409</v>
      </c>
      <c r="AL140" s="135">
        <f t="shared" si="1038"/>
        <v>44440</v>
      </c>
      <c r="AM140" s="135">
        <f t="shared" si="1038"/>
        <v>44470</v>
      </c>
      <c r="AN140" s="135">
        <f t="shared" si="1038"/>
        <v>44501</v>
      </c>
      <c r="AO140" s="135">
        <f t="shared" si="1038"/>
        <v>44531</v>
      </c>
      <c r="AP140" s="135">
        <f t="shared" si="1038"/>
        <v>44562</v>
      </c>
      <c r="AQ140" s="135">
        <f t="shared" si="1038"/>
        <v>44593</v>
      </c>
      <c r="AR140" s="135">
        <f t="shared" si="1038"/>
        <v>44621</v>
      </c>
      <c r="AS140" s="135">
        <f t="shared" si="1038"/>
        <v>44652</v>
      </c>
      <c r="AT140" s="135">
        <f t="shared" si="1038"/>
        <v>44682</v>
      </c>
      <c r="AU140" s="135">
        <f t="shared" si="1038"/>
        <v>44713</v>
      </c>
      <c r="AV140" s="135">
        <f t="shared" si="1038"/>
        <v>44743</v>
      </c>
      <c r="AW140" s="135">
        <f t="shared" si="1038"/>
        <v>44774</v>
      </c>
      <c r="AX140" s="135">
        <f t="shared" si="1038"/>
        <v>44805</v>
      </c>
      <c r="AY140" s="135">
        <f t="shared" si="1038"/>
        <v>44835</v>
      </c>
      <c r="AZ140" s="135">
        <f t="shared" si="1038"/>
        <v>44866</v>
      </c>
      <c r="BA140" s="135">
        <f t="shared" si="1038"/>
        <v>44896</v>
      </c>
      <c r="BB140" s="135">
        <f t="shared" si="1038"/>
        <v>44927</v>
      </c>
      <c r="BC140" s="135">
        <f t="shared" si="1038"/>
        <v>44958</v>
      </c>
      <c r="BD140" s="135">
        <f t="shared" si="1038"/>
        <v>44986</v>
      </c>
      <c r="BE140" s="135">
        <f t="shared" si="1038"/>
        <v>45017</v>
      </c>
      <c r="BF140" s="135">
        <f t="shared" si="1038"/>
        <v>45047</v>
      </c>
      <c r="BG140" s="135">
        <f t="shared" si="1038"/>
        <v>45078</v>
      </c>
      <c r="BH140" s="135">
        <f t="shared" si="1038"/>
        <v>45108</v>
      </c>
      <c r="BI140" s="135">
        <f t="shared" si="1038"/>
        <v>45139</v>
      </c>
      <c r="BJ140" s="135">
        <f t="shared" si="1038"/>
        <v>45170</v>
      </c>
      <c r="BK140" s="135">
        <f t="shared" si="1038"/>
        <v>45200</v>
      </c>
      <c r="BL140" s="135">
        <f t="shared" si="1038"/>
        <v>45231</v>
      </c>
      <c r="BM140" s="135">
        <f t="shared" si="1038"/>
        <v>45261</v>
      </c>
      <c r="BN140" s="135">
        <f t="shared" si="1038"/>
        <v>45292</v>
      </c>
      <c r="BO140" s="135">
        <f t="shared" si="1038"/>
        <v>45323</v>
      </c>
      <c r="BP140" s="135">
        <f t="shared" si="1038"/>
        <v>45352</v>
      </c>
      <c r="BQ140" s="135">
        <f t="shared" si="1038"/>
        <v>45383</v>
      </c>
      <c r="BR140" s="135">
        <f t="shared" si="1038"/>
        <v>45413</v>
      </c>
      <c r="BS140" s="135">
        <f t="shared" si="1038"/>
        <v>45444</v>
      </c>
      <c r="BT140" s="135">
        <f t="shared" ref="BT140:DZ140" si="1039">EDATE(BS140,1)</f>
        <v>45474</v>
      </c>
      <c r="BU140" s="135">
        <f t="shared" si="1039"/>
        <v>45505</v>
      </c>
      <c r="BV140" s="135">
        <f t="shared" si="1039"/>
        <v>45536</v>
      </c>
      <c r="BW140" s="135">
        <f t="shared" si="1039"/>
        <v>45566</v>
      </c>
      <c r="BX140" s="135">
        <f t="shared" si="1039"/>
        <v>45597</v>
      </c>
      <c r="BY140" s="135">
        <f t="shared" si="1039"/>
        <v>45627</v>
      </c>
      <c r="BZ140" s="135">
        <f t="shared" si="1039"/>
        <v>45658</v>
      </c>
      <c r="CA140" s="135">
        <f t="shared" si="1039"/>
        <v>45689</v>
      </c>
      <c r="CB140" s="135">
        <f t="shared" si="1039"/>
        <v>45717</v>
      </c>
      <c r="CC140" s="135">
        <f t="shared" si="1039"/>
        <v>45748</v>
      </c>
      <c r="CD140" s="135">
        <f t="shared" si="1039"/>
        <v>45778</v>
      </c>
      <c r="CE140" s="135">
        <f t="shared" si="1039"/>
        <v>45809</v>
      </c>
      <c r="CF140" s="135">
        <f t="shared" si="1039"/>
        <v>45839</v>
      </c>
      <c r="CG140" s="135">
        <f t="shared" si="1039"/>
        <v>45870</v>
      </c>
      <c r="CH140" s="135">
        <f t="shared" si="1039"/>
        <v>45901</v>
      </c>
      <c r="CI140" s="135">
        <f t="shared" si="1039"/>
        <v>45931</v>
      </c>
      <c r="CJ140" s="135">
        <f t="shared" si="1039"/>
        <v>45962</v>
      </c>
      <c r="CK140" s="135">
        <f t="shared" si="1039"/>
        <v>45992</v>
      </c>
      <c r="CL140" s="135">
        <f t="shared" si="1039"/>
        <v>46023</v>
      </c>
      <c r="CM140" s="135">
        <f t="shared" si="1039"/>
        <v>46054</v>
      </c>
      <c r="CN140" s="135">
        <f t="shared" si="1039"/>
        <v>46082</v>
      </c>
      <c r="CO140" s="135">
        <f t="shared" si="1039"/>
        <v>46113</v>
      </c>
      <c r="CP140" s="135">
        <f t="shared" si="1039"/>
        <v>46143</v>
      </c>
      <c r="CQ140" s="135">
        <f t="shared" si="1039"/>
        <v>46174</v>
      </c>
      <c r="CR140" s="135">
        <f t="shared" si="1039"/>
        <v>46204</v>
      </c>
      <c r="CS140" s="135">
        <f t="shared" si="1039"/>
        <v>46235</v>
      </c>
      <c r="CT140" s="135">
        <f t="shared" si="1039"/>
        <v>46266</v>
      </c>
      <c r="CU140" s="135">
        <f t="shared" si="1039"/>
        <v>46296</v>
      </c>
      <c r="CV140" s="135">
        <f t="shared" si="1039"/>
        <v>46327</v>
      </c>
      <c r="CW140" s="135">
        <f t="shared" si="1039"/>
        <v>46357</v>
      </c>
      <c r="CX140" s="135">
        <f t="shared" si="1039"/>
        <v>46388</v>
      </c>
      <c r="CY140" s="135">
        <f t="shared" si="1039"/>
        <v>46419</v>
      </c>
      <c r="CZ140" s="135">
        <f t="shared" si="1039"/>
        <v>46447</v>
      </c>
      <c r="DA140" s="135">
        <f t="shared" si="1039"/>
        <v>46478</v>
      </c>
      <c r="DB140" s="135">
        <f t="shared" si="1039"/>
        <v>46508</v>
      </c>
      <c r="DC140" s="135">
        <f t="shared" si="1039"/>
        <v>46539</v>
      </c>
      <c r="DD140" s="135">
        <f t="shared" si="1039"/>
        <v>46569</v>
      </c>
      <c r="DE140" s="135">
        <f t="shared" si="1039"/>
        <v>46600</v>
      </c>
      <c r="DF140" s="135">
        <f t="shared" si="1039"/>
        <v>46631</v>
      </c>
      <c r="DG140" s="135">
        <f t="shared" si="1039"/>
        <v>46661</v>
      </c>
      <c r="DH140" s="135">
        <f t="shared" si="1039"/>
        <v>46692</v>
      </c>
      <c r="DI140" s="135">
        <f t="shared" si="1039"/>
        <v>46722</v>
      </c>
      <c r="DJ140" s="135">
        <f t="shared" si="1039"/>
        <v>46753</v>
      </c>
      <c r="DK140" s="135">
        <f t="shared" si="1039"/>
        <v>46784</v>
      </c>
      <c r="DL140" s="135">
        <f t="shared" si="1039"/>
        <v>46813</v>
      </c>
      <c r="DM140" s="135">
        <f t="shared" si="1039"/>
        <v>46844</v>
      </c>
      <c r="DN140" s="135">
        <f t="shared" si="1039"/>
        <v>46874</v>
      </c>
      <c r="DO140" s="135">
        <f t="shared" si="1039"/>
        <v>46905</v>
      </c>
      <c r="DP140" s="135">
        <f t="shared" si="1039"/>
        <v>46935</v>
      </c>
      <c r="DQ140" s="135">
        <f t="shared" si="1039"/>
        <v>46966</v>
      </c>
      <c r="DR140" s="135">
        <f t="shared" si="1039"/>
        <v>46997</v>
      </c>
      <c r="DS140" s="135">
        <f t="shared" si="1039"/>
        <v>47027</v>
      </c>
      <c r="DT140" s="135">
        <f t="shared" si="1039"/>
        <v>47058</v>
      </c>
      <c r="DU140" s="135">
        <f t="shared" si="1039"/>
        <v>47088</v>
      </c>
      <c r="DV140" s="135">
        <f t="shared" si="1039"/>
        <v>47119</v>
      </c>
      <c r="DW140" s="135">
        <f t="shared" si="1039"/>
        <v>47150</v>
      </c>
      <c r="DX140" s="135">
        <f t="shared" si="1039"/>
        <v>47178</v>
      </c>
      <c r="DY140" s="135">
        <f t="shared" si="1039"/>
        <v>47209</v>
      </c>
      <c r="DZ140" s="135">
        <f t="shared" si="1039"/>
        <v>47239</v>
      </c>
    </row>
    <row r="141" spans="1:142" s="63" customFormat="1" x14ac:dyDescent="0.15">
      <c r="C141" s="143" t="s">
        <v>279</v>
      </c>
      <c r="F141" s="65">
        <v>61000000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  <c r="R141" s="65">
        <v>0</v>
      </c>
      <c r="S141" s="65">
        <v>0</v>
      </c>
      <c r="T141" s="65">
        <v>0</v>
      </c>
      <c r="U141" s="65">
        <v>0</v>
      </c>
      <c r="V141" s="65">
        <v>0</v>
      </c>
      <c r="W141" s="65">
        <v>0</v>
      </c>
      <c r="X141" s="65">
        <v>0</v>
      </c>
      <c r="Y141" s="65">
        <v>0</v>
      </c>
      <c r="Z141" s="65">
        <v>0</v>
      </c>
      <c r="AA141" s="65">
        <v>0</v>
      </c>
      <c r="AB141" s="65">
        <v>0</v>
      </c>
      <c r="AC141" s="65">
        <v>0</v>
      </c>
      <c r="AD141" s="65">
        <v>0</v>
      </c>
      <c r="AE141" s="65">
        <v>0</v>
      </c>
      <c r="AF141" s="65">
        <v>0</v>
      </c>
      <c r="AG141" s="65">
        <v>0</v>
      </c>
      <c r="AH141" s="65">
        <v>0</v>
      </c>
      <c r="AI141" s="65">
        <v>0</v>
      </c>
      <c r="AJ141" s="65">
        <v>0</v>
      </c>
      <c r="AK141" s="65">
        <v>0</v>
      </c>
      <c r="AL141" s="65">
        <v>0</v>
      </c>
      <c r="AM141" s="65">
        <v>0</v>
      </c>
      <c r="AN141" s="65">
        <v>0</v>
      </c>
      <c r="AO141" s="65">
        <v>0</v>
      </c>
      <c r="AP141" s="65">
        <v>0</v>
      </c>
      <c r="AQ141" s="65">
        <v>0</v>
      </c>
      <c r="AR141" s="65">
        <v>0</v>
      </c>
      <c r="AS141" s="65">
        <v>0</v>
      </c>
      <c r="AT141" s="65">
        <v>0</v>
      </c>
      <c r="AU141" s="65">
        <v>0</v>
      </c>
      <c r="AV141" s="65">
        <v>0</v>
      </c>
      <c r="AW141" s="65">
        <v>0</v>
      </c>
      <c r="AX141" s="65">
        <v>0</v>
      </c>
      <c r="AY141" s="65">
        <v>0</v>
      </c>
      <c r="AZ141" s="65">
        <v>0</v>
      </c>
      <c r="BA141" s="65">
        <v>0</v>
      </c>
      <c r="BB141" s="65">
        <v>0</v>
      </c>
      <c r="BC141" s="65">
        <v>0</v>
      </c>
      <c r="BD141" s="65">
        <v>0</v>
      </c>
      <c r="BE141" s="65">
        <v>0</v>
      </c>
      <c r="BF141" s="65">
        <v>0</v>
      </c>
      <c r="BG141" s="65">
        <v>0</v>
      </c>
      <c r="BH141" s="65">
        <v>0</v>
      </c>
      <c r="BI141" s="65">
        <v>0</v>
      </c>
      <c r="BJ141" s="65">
        <v>0</v>
      </c>
      <c r="BK141" s="65">
        <v>0</v>
      </c>
      <c r="BL141" s="65">
        <v>0</v>
      </c>
      <c r="BM141" s="65">
        <v>0</v>
      </c>
      <c r="BN141" s="65">
        <v>0</v>
      </c>
      <c r="BO141" s="65">
        <v>0</v>
      </c>
      <c r="BP141" s="65">
        <v>0</v>
      </c>
      <c r="BQ141" s="65">
        <v>0</v>
      </c>
      <c r="BR141" s="65">
        <v>0</v>
      </c>
      <c r="BS141" s="65">
        <v>0</v>
      </c>
      <c r="BT141" s="65">
        <v>0</v>
      </c>
      <c r="BU141" s="65">
        <v>0</v>
      </c>
      <c r="BV141" s="65">
        <v>0</v>
      </c>
      <c r="BW141" s="65">
        <v>0</v>
      </c>
      <c r="BX141" s="65">
        <v>0</v>
      </c>
      <c r="BY141" s="65">
        <v>0</v>
      </c>
      <c r="BZ141" s="65">
        <v>0</v>
      </c>
      <c r="CA141" s="65">
        <v>0</v>
      </c>
      <c r="CB141" s="65">
        <v>0</v>
      </c>
      <c r="CC141" s="65">
        <v>0</v>
      </c>
      <c r="CD141" s="65">
        <v>0</v>
      </c>
      <c r="CE141" s="65">
        <v>0</v>
      </c>
      <c r="CF141" s="65">
        <v>0</v>
      </c>
      <c r="CG141" s="65">
        <v>0</v>
      </c>
      <c r="CH141" s="65">
        <v>0</v>
      </c>
      <c r="CI141" s="65">
        <v>0</v>
      </c>
      <c r="CJ141" s="65">
        <v>0</v>
      </c>
      <c r="CK141" s="65">
        <v>0</v>
      </c>
      <c r="CL141" s="65">
        <v>0</v>
      </c>
      <c r="CM141" s="65">
        <v>0</v>
      </c>
      <c r="CN141" s="65">
        <v>0</v>
      </c>
      <c r="CO141" s="65">
        <v>0</v>
      </c>
      <c r="CP141" s="65">
        <v>0</v>
      </c>
      <c r="CQ141" s="65">
        <v>0</v>
      </c>
      <c r="CR141" s="65">
        <v>0</v>
      </c>
      <c r="CS141" s="65">
        <v>0</v>
      </c>
      <c r="CT141" s="65">
        <v>0</v>
      </c>
      <c r="CU141" s="65">
        <v>0</v>
      </c>
      <c r="CV141" s="65">
        <v>0</v>
      </c>
      <c r="CW141" s="65">
        <v>0</v>
      </c>
      <c r="CX141" s="65">
        <v>0</v>
      </c>
      <c r="CY141" s="65">
        <v>0</v>
      </c>
      <c r="CZ141" s="65">
        <v>0</v>
      </c>
      <c r="DA141" s="65">
        <v>0</v>
      </c>
      <c r="DB141" s="65">
        <v>0</v>
      </c>
      <c r="DC141" s="65">
        <v>0</v>
      </c>
      <c r="DD141" s="65">
        <v>0</v>
      </c>
      <c r="DE141" s="65">
        <v>0</v>
      </c>
      <c r="DF141" s="65">
        <v>0</v>
      </c>
      <c r="DG141" s="62">
        <v>0</v>
      </c>
      <c r="DH141" s="62">
        <v>0</v>
      </c>
      <c r="DI141" s="62">
        <v>0</v>
      </c>
      <c r="DJ141" s="62">
        <v>0</v>
      </c>
      <c r="DK141" s="62">
        <v>0</v>
      </c>
      <c r="DL141" s="62">
        <v>0</v>
      </c>
      <c r="DM141" s="62">
        <v>0</v>
      </c>
      <c r="DN141" s="62">
        <v>0</v>
      </c>
      <c r="DO141" s="62">
        <v>0</v>
      </c>
      <c r="DP141" s="62">
        <v>0</v>
      </c>
      <c r="DQ141" s="62">
        <v>0</v>
      </c>
      <c r="DR141" s="62">
        <v>0</v>
      </c>
      <c r="DS141" s="62">
        <v>0</v>
      </c>
      <c r="DT141" s="62">
        <v>0</v>
      </c>
      <c r="DU141" s="62">
        <v>0</v>
      </c>
      <c r="DV141" s="62">
        <v>0</v>
      </c>
      <c r="DW141" s="62">
        <v>0</v>
      </c>
      <c r="DX141" s="62">
        <v>0</v>
      </c>
      <c r="DY141" s="62">
        <v>0</v>
      </c>
      <c r="DZ141" s="62">
        <v>0</v>
      </c>
    </row>
    <row r="142" spans="1:142" s="63" customFormat="1" x14ac:dyDescent="0.15">
      <c r="C142" s="141" t="s">
        <v>280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65">
        <v>0</v>
      </c>
      <c r="Q142" s="65">
        <v>0</v>
      </c>
      <c r="R142" s="65">
        <v>50000</v>
      </c>
      <c r="S142" s="65">
        <v>0</v>
      </c>
      <c r="T142" s="65">
        <v>0</v>
      </c>
      <c r="U142" s="65">
        <v>0</v>
      </c>
      <c r="V142" s="65">
        <v>0</v>
      </c>
      <c r="W142" s="65">
        <v>0</v>
      </c>
      <c r="X142" s="65">
        <v>0</v>
      </c>
      <c r="Y142" s="65">
        <v>0</v>
      </c>
      <c r="Z142" s="65">
        <v>0</v>
      </c>
      <c r="AA142" s="65">
        <v>600000</v>
      </c>
      <c r="AB142" s="65">
        <v>0</v>
      </c>
      <c r="AC142" s="65">
        <v>0</v>
      </c>
      <c r="AD142" s="65">
        <v>0</v>
      </c>
      <c r="AE142" s="65">
        <v>0</v>
      </c>
      <c r="AF142" s="65">
        <v>0</v>
      </c>
      <c r="AG142" s="65">
        <v>0</v>
      </c>
      <c r="AH142" s="65">
        <v>0</v>
      </c>
      <c r="AI142" s="65">
        <v>0</v>
      </c>
      <c r="AJ142" s="65">
        <v>0</v>
      </c>
      <c r="AK142" s="65">
        <v>0</v>
      </c>
      <c r="AL142" s="65">
        <v>0</v>
      </c>
      <c r="AM142" s="65">
        <v>60350000</v>
      </c>
      <c r="AN142" s="65">
        <v>0</v>
      </c>
      <c r="AO142" s="65">
        <v>0</v>
      </c>
      <c r="AP142" s="65">
        <v>0</v>
      </c>
      <c r="AQ142" s="65">
        <v>0</v>
      </c>
      <c r="AR142" s="65">
        <v>0</v>
      </c>
      <c r="AS142" s="65">
        <v>0</v>
      </c>
      <c r="AT142" s="65">
        <v>0</v>
      </c>
      <c r="AU142" s="65">
        <v>0</v>
      </c>
      <c r="AV142" s="65">
        <v>0</v>
      </c>
      <c r="AW142" s="65">
        <v>0</v>
      </c>
      <c r="AX142" s="65">
        <v>0</v>
      </c>
      <c r="AY142" s="65">
        <v>0</v>
      </c>
      <c r="AZ142" s="65">
        <v>0</v>
      </c>
      <c r="BA142" s="65">
        <v>0</v>
      </c>
      <c r="BB142" s="65">
        <v>0</v>
      </c>
      <c r="BC142" s="65">
        <v>0</v>
      </c>
      <c r="BD142" s="65">
        <v>0</v>
      </c>
      <c r="BE142" s="65">
        <v>0</v>
      </c>
      <c r="BF142" s="65">
        <v>0</v>
      </c>
      <c r="BG142" s="65">
        <v>0</v>
      </c>
      <c r="BH142" s="65">
        <v>0</v>
      </c>
      <c r="BI142" s="65">
        <v>0</v>
      </c>
      <c r="BJ142" s="65">
        <v>0</v>
      </c>
      <c r="BK142" s="65">
        <v>0</v>
      </c>
      <c r="BL142" s="65">
        <v>0</v>
      </c>
      <c r="BM142" s="65">
        <v>0</v>
      </c>
      <c r="BN142" s="65">
        <v>0</v>
      </c>
      <c r="BO142" s="65">
        <v>0</v>
      </c>
      <c r="BP142" s="65">
        <v>0</v>
      </c>
      <c r="BQ142" s="65">
        <v>0</v>
      </c>
      <c r="BR142" s="65">
        <v>0</v>
      </c>
      <c r="BS142" s="65">
        <v>0</v>
      </c>
      <c r="BT142" s="65">
        <v>0</v>
      </c>
      <c r="BU142" s="65">
        <v>0</v>
      </c>
      <c r="BV142" s="65">
        <v>0</v>
      </c>
      <c r="BW142" s="65">
        <v>0</v>
      </c>
      <c r="BX142" s="65">
        <v>0</v>
      </c>
      <c r="BY142" s="65">
        <v>0</v>
      </c>
      <c r="BZ142" s="65">
        <v>0</v>
      </c>
      <c r="CA142" s="65">
        <v>0</v>
      </c>
      <c r="CB142" s="65">
        <v>0</v>
      </c>
      <c r="CC142" s="65">
        <v>0</v>
      </c>
      <c r="CD142" s="65">
        <v>0</v>
      </c>
      <c r="CE142" s="65">
        <v>0</v>
      </c>
      <c r="CF142" s="65">
        <v>0</v>
      </c>
      <c r="CG142" s="65">
        <v>0</v>
      </c>
      <c r="CH142" s="65">
        <v>0</v>
      </c>
      <c r="CI142" s="65">
        <v>0</v>
      </c>
      <c r="CJ142" s="65">
        <v>0</v>
      </c>
      <c r="CK142" s="65">
        <v>0</v>
      </c>
      <c r="CL142" s="65">
        <v>0</v>
      </c>
      <c r="CM142" s="65">
        <v>0</v>
      </c>
      <c r="CN142" s="65">
        <v>0</v>
      </c>
      <c r="CO142" s="65">
        <v>0</v>
      </c>
      <c r="CP142" s="65">
        <v>0</v>
      </c>
      <c r="CQ142" s="65">
        <v>0</v>
      </c>
      <c r="CR142" s="65">
        <v>0</v>
      </c>
      <c r="CS142" s="65">
        <v>0</v>
      </c>
      <c r="CT142" s="65">
        <v>0</v>
      </c>
      <c r="CU142" s="65">
        <v>0</v>
      </c>
      <c r="CV142" s="65">
        <v>0</v>
      </c>
      <c r="CW142" s="65">
        <v>0</v>
      </c>
      <c r="CX142" s="65">
        <v>0</v>
      </c>
      <c r="CY142" s="65">
        <v>0</v>
      </c>
      <c r="CZ142" s="65">
        <v>0</v>
      </c>
      <c r="DA142" s="65">
        <v>0</v>
      </c>
      <c r="DB142" s="65">
        <v>0</v>
      </c>
      <c r="DC142" s="65">
        <v>0</v>
      </c>
      <c r="DD142" s="65">
        <v>0</v>
      </c>
      <c r="DE142" s="65">
        <v>0</v>
      </c>
      <c r="DF142" s="65">
        <v>0</v>
      </c>
      <c r="DG142" s="62">
        <v>0</v>
      </c>
      <c r="DH142" s="62">
        <v>0</v>
      </c>
      <c r="DI142" s="62">
        <v>0</v>
      </c>
      <c r="DJ142" s="62">
        <v>0</v>
      </c>
      <c r="DK142" s="62">
        <v>0</v>
      </c>
      <c r="DL142" s="62">
        <v>0</v>
      </c>
      <c r="DM142" s="62">
        <v>0</v>
      </c>
      <c r="DN142" s="62">
        <v>0</v>
      </c>
      <c r="DO142" s="62">
        <v>0</v>
      </c>
      <c r="DP142" s="62">
        <v>0</v>
      </c>
      <c r="DQ142" s="62">
        <v>0</v>
      </c>
      <c r="DR142" s="62">
        <v>0</v>
      </c>
      <c r="DS142" s="62">
        <v>0</v>
      </c>
      <c r="DT142" s="62">
        <v>0</v>
      </c>
      <c r="DU142" s="62">
        <v>0</v>
      </c>
      <c r="DV142" s="62">
        <v>0</v>
      </c>
      <c r="DW142" s="62">
        <v>0</v>
      </c>
      <c r="DX142" s="62">
        <v>0</v>
      </c>
      <c r="DY142" s="62">
        <v>0</v>
      </c>
      <c r="DZ142" s="62">
        <v>0</v>
      </c>
    </row>
    <row r="143" spans="1:142" s="63" customFormat="1" x14ac:dyDescent="0.15">
      <c r="C143" s="141" t="s">
        <v>281</v>
      </c>
      <c r="F143" s="65">
        <v>61000000</v>
      </c>
      <c r="G143" s="65">
        <v>61254166.666666664</v>
      </c>
      <c r="H143" s="65">
        <v>61509392.361111112</v>
      </c>
      <c r="I143" s="65">
        <v>61765681.495949075</v>
      </c>
      <c r="J143" s="65">
        <v>62023038.502182193</v>
      </c>
      <c r="K143" s="65">
        <v>62281467.829274625</v>
      </c>
      <c r="L143" s="65">
        <v>62540973.945229933</v>
      </c>
      <c r="M143" s="65">
        <v>62801561.336668387</v>
      </c>
      <c r="N143" s="65">
        <v>63063234.508904509</v>
      </c>
      <c r="O143" s="65">
        <v>63325997.986024946</v>
      </c>
      <c r="P143" s="65">
        <v>63589856.310966715</v>
      </c>
      <c r="Q143" s="65">
        <v>63854814.045595743</v>
      </c>
      <c r="R143" s="65">
        <v>64070875.770785727</v>
      </c>
      <c r="S143" s="65">
        <v>64337837.753164001</v>
      </c>
      <c r="T143" s="65">
        <v>64605912.077135518</v>
      </c>
      <c r="U143" s="65">
        <v>64875103.377456911</v>
      </c>
      <c r="V143" s="65">
        <v>65145416.308196321</v>
      </c>
      <c r="W143" s="65">
        <v>65416855.5428138</v>
      </c>
      <c r="X143" s="65">
        <v>65689425.774242193</v>
      </c>
      <c r="Y143" s="65">
        <v>65963131.714968204</v>
      </c>
      <c r="Z143" s="65">
        <v>66237978.0971139</v>
      </c>
      <c r="AA143" s="65">
        <v>65913969.672518544</v>
      </c>
      <c r="AB143" s="65">
        <v>66188611.212820701</v>
      </c>
      <c r="AC143" s="65">
        <v>66464397.092874125</v>
      </c>
      <c r="AD143" s="65">
        <v>66741332.080761097</v>
      </c>
      <c r="AE143" s="65">
        <v>67019420.964430936</v>
      </c>
      <c r="AF143" s="65">
        <v>67298668.551782727</v>
      </c>
      <c r="AG143" s="65">
        <v>67579079.670748502</v>
      </c>
      <c r="AH143" s="65">
        <v>67860659.169376612</v>
      </c>
      <c r="AI143" s="65">
        <v>68143411.915915683</v>
      </c>
      <c r="AJ143" s="65">
        <v>68427342.798898667</v>
      </c>
      <c r="AK143" s="65">
        <v>68712456.727227405</v>
      </c>
      <c r="AL143" s="65">
        <v>68998758.630257517</v>
      </c>
      <c r="AM143" s="65">
        <v>8936253.4578835964</v>
      </c>
      <c r="AN143" s="65">
        <v>0</v>
      </c>
      <c r="AO143" s="65">
        <v>0</v>
      </c>
      <c r="AP143" s="65">
        <v>0</v>
      </c>
      <c r="AQ143" s="65">
        <v>0</v>
      </c>
      <c r="AR143" s="65">
        <v>0</v>
      </c>
      <c r="AS143" s="65">
        <v>0</v>
      </c>
      <c r="AT143" s="65">
        <v>0</v>
      </c>
      <c r="AU143" s="65">
        <v>0</v>
      </c>
      <c r="AV143" s="65">
        <v>0</v>
      </c>
      <c r="AW143" s="65">
        <v>0</v>
      </c>
      <c r="AX143" s="65">
        <v>0</v>
      </c>
      <c r="AY143" s="65">
        <v>0</v>
      </c>
      <c r="AZ143" s="65">
        <v>0</v>
      </c>
      <c r="BA143" s="65">
        <v>0</v>
      </c>
      <c r="BB143" s="65">
        <v>0</v>
      </c>
      <c r="BC143" s="65">
        <v>0</v>
      </c>
      <c r="BD143" s="65">
        <v>0</v>
      </c>
      <c r="BE143" s="65">
        <v>0</v>
      </c>
      <c r="BF143" s="65">
        <v>0</v>
      </c>
      <c r="BG143" s="65">
        <v>0</v>
      </c>
      <c r="BH143" s="65">
        <v>0</v>
      </c>
      <c r="BI143" s="65">
        <v>0</v>
      </c>
      <c r="BJ143" s="65">
        <v>0</v>
      </c>
      <c r="BK143" s="65">
        <v>0</v>
      </c>
      <c r="BL143" s="65">
        <v>0</v>
      </c>
      <c r="BM143" s="65">
        <v>0</v>
      </c>
      <c r="BN143" s="65">
        <v>0</v>
      </c>
      <c r="BO143" s="65">
        <v>0</v>
      </c>
      <c r="BP143" s="65">
        <v>0</v>
      </c>
      <c r="BQ143" s="65">
        <v>0</v>
      </c>
      <c r="BR143" s="65">
        <v>0</v>
      </c>
      <c r="BS143" s="65">
        <v>0</v>
      </c>
      <c r="BT143" s="65">
        <v>0</v>
      </c>
      <c r="BU143" s="65">
        <v>0</v>
      </c>
      <c r="BV143" s="65">
        <v>0</v>
      </c>
      <c r="BW143" s="65">
        <v>0</v>
      </c>
      <c r="BX143" s="65">
        <v>0</v>
      </c>
      <c r="BY143" s="65">
        <v>0</v>
      </c>
      <c r="BZ143" s="65">
        <v>0</v>
      </c>
      <c r="CA143" s="65">
        <v>0</v>
      </c>
      <c r="CB143" s="65">
        <v>0</v>
      </c>
      <c r="CC143" s="65">
        <v>0</v>
      </c>
      <c r="CD143" s="65">
        <v>0</v>
      </c>
      <c r="CE143" s="65">
        <v>0</v>
      </c>
      <c r="CF143" s="65">
        <v>0</v>
      </c>
      <c r="CG143" s="65">
        <v>0</v>
      </c>
      <c r="CH143" s="65">
        <v>0</v>
      </c>
      <c r="CI143" s="65">
        <v>0</v>
      </c>
      <c r="CJ143" s="65">
        <v>0</v>
      </c>
      <c r="CK143" s="65">
        <v>0</v>
      </c>
      <c r="CL143" s="65">
        <v>0</v>
      </c>
      <c r="CM143" s="65">
        <v>0</v>
      </c>
      <c r="CN143" s="65">
        <v>0</v>
      </c>
      <c r="CO143" s="65">
        <v>0</v>
      </c>
      <c r="CP143" s="65">
        <v>0</v>
      </c>
      <c r="CQ143" s="65">
        <v>0</v>
      </c>
      <c r="CR143" s="65">
        <v>0</v>
      </c>
      <c r="CS143" s="65">
        <v>0</v>
      </c>
      <c r="CT143" s="65">
        <v>0</v>
      </c>
      <c r="CU143" s="65">
        <v>0</v>
      </c>
      <c r="CV143" s="65">
        <v>0</v>
      </c>
      <c r="CW143" s="65">
        <v>0</v>
      </c>
      <c r="CX143" s="65">
        <v>0</v>
      </c>
      <c r="CY143" s="65">
        <v>0</v>
      </c>
      <c r="CZ143" s="65">
        <v>0</v>
      </c>
      <c r="DA143" s="65">
        <v>0</v>
      </c>
      <c r="DB143" s="65">
        <v>0</v>
      </c>
      <c r="DC143" s="65">
        <v>0</v>
      </c>
      <c r="DD143" s="65">
        <v>0</v>
      </c>
      <c r="DE143" s="65">
        <v>0</v>
      </c>
      <c r="DF143" s="65">
        <v>0</v>
      </c>
      <c r="DG143" s="62">
        <v>0</v>
      </c>
      <c r="DH143" s="62">
        <v>0</v>
      </c>
      <c r="DI143" s="62">
        <v>0</v>
      </c>
      <c r="DJ143" s="62">
        <v>0</v>
      </c>
      <c r="DK143" s="62">
        <v>0</v>
      </c>
      <c r="DL143" s="62">
        <v>0</v>
      </c>
      <c r="DM143" s="62">
        <v>0</v>
      </c>
      <c r="DN143" s="62">
        <v>0</v>
      </c>
      <c r="DO143" s="62">
        <v>0</v>
      </c>
      <c r="DP143" s="62">
        <v>0</v>
      </c>
      <c r="DQ143" s="62">
        <v>0</v>
      </c>
      <c r="DR143" s="62">
        <v>0</v>
      </c>
      <c r="DS143" s="62">
        <v>0</v>
      </c>
      <c r="DT143" s="62">
        <v>0</v>
      </c>
      <c r="DU143" s="62">
        <v>0</v>
      </c>
      <c r="DV143" s="62">
        <v>0</v>
      </c>
      <c r="DW143" s="62">
        <v>0</v>
      </c>
      <c r="DX143" s="62">
        <v>0</v>
      </c>
      <c r="DY143" s="62">
        <v>0</v>
      </c>
      <c r="DZ143" s="62">
        <v>0</v>
      </c>
    </row>
    <row r="144" spans="1:142" s="63" customFormat="1" x14ac:dyDescent="0.15">
      <c r="C144" s="142" t="s">
        <v>282</v>
      </c>
      <c r="F144" s="147">
        <v>0</v>
      </c>
      <c r="G144" s="147">
        <v>0</v>
      </c>
      <c r="H144" s="147">
        <v>0</v>
      </c>
      <c r="I144" s="147">
        <v>0</v>
      </c>
      <c r="J144" s="147">
        <v>0</v>
      </c>
      <c r="K144" s="147">
        <v>0</v>
      </c>
      <c r="L144" s="147">
        <v>0</v>
      </c>
      <c r="M144" s="147">
        <v>0</v>
      </c>
      <c r="N144" s="147">
        <v>0</v>
      </c>
      <c r="O144" s="147">
        <v>0</v>
      </c>
      <c r="P144" s="147">
        <v>0</v>
      </c>
      <c r="Q144" s="147">
        <v>0</v>
      </c>
      <c r="R144" s="147">
        <v>0</v>
      </c>
      <c r="S144" s="147">
        <v>0</v>
      </c>
      <c r="T144" s="147">
        <v>0</v>
      </c>
      <c r="U144" s="147">
        <v>0</v>
      </c>
      <c r="V144" s="147">
        <v>0</v>
      </c>
      <c r="W144" s="147">
        <v>0</v>
      </c>
      <c r="X144" s="147">
        <v>0</v>
      </c>
      <c r="Y144" s="147">
        <v>0</v>
      </c>
      <c r="Z144" s="147">
        <v>0</v>
      </c>
      <c r="AA144" s="147">
        <v>0</v>
      </c>
      <c r="AB144" s="147">
        <v>0</v>
      </c>
      <c r="AC144" s="147">
        <v>0</v>
      </c>
      <c r="AD144" s="147">
        <v>0</v>
      </c>
      <c r="AE144" s="147">
        <v>0</v>
      </c>
      <c r="AF144" s="147">
        <v>0</v>
      </c>
      <c r="AG144" s="147">
        <v>0</v>
      </c>
      <c r="AH144" s="147">
        <v>0</v>
      </c>
      <c r="AI144" s="147">
        <v>0</v>
      </c>
      <c r="AJ144" s="147">
        <v>0</v>
      </c>
      <c r="AK144" s="147">
        <v>0</v>
      </c>
      <c r="AL144" s="147">
        <v>0</v>
      </c>
      <c r="AM144" s="147">
        <v>8936253.4578835964</v>
      </c>
      <c r="AN144" s="147">
        <v>0</v>
      </c>
      <c r="AO144" s="147">
        <v>0</v>
      </c>
      <c r="AP144" s="147">
        <v>0</v>
      </c>
      <c r="AQ144" s="147">
        <v>0</v>
      </c>
      <c r="AR144" s="147">
        <v>0</v>
      </c>
      <c r="AS144" s="147">
        <v>0</v>
      </c>
      <c r="AT144" s="147">
        <v>0</v>
      </c>
      <c r="AU144" s="147">
        <v>0</v>
      </c>
      <c r="AV144" s="147">
        <v>0</v>
      </c>
      <c r="AW144" s="147">
        <v>0</v>
      </c>
      <c r="AX144" s="147">
        <v>0</v>
      </c>
      <c r="AY144" s="147">
        <v>0</v>
      </c>
      <c r="AZ144" s="147">
        <v>0</v>
      </c>
      <c r="BA144" s="147">
        <v>0</v>
      </c>
      <c r="BB144" s="147">
        <v>0</v>
      </c>
      <c r="BC144" s="147">
        <v>0</v>
      </c>
      <c r="BD144" s="147">
        <v>0</v>
      </c>
      <c r="BE144" s="147">
        <v>0</v>
      </c>
      <c r="BF144" s="147">
        <v>0</v>
      </c>
      <c r="BG144" s="147">
        <v>0</v>
      </c>
      <c r="BH144" s="147">
        <v>0</v>
      </c>
      <c r="BI144" s="147">
        <v>0</v>
      </c>
      <c r="BJ144" s="147">
        <v>0</v>
      </c>
      <c r="BK144" s="147">
        <v>0</v>
      </c>
      <c r="BL144" s="147">
        <v>0</v>
      </c>
      <c r="BM144" s="147">
        <v>0</v>
      </c>
      <c r="BN144" s="147">
        <v>0</v>
      </c>
      <c r="BO144" s="147">
        <v>0</v>
      </c>
      <c r="BP144" s="147">
        <v>0</v>
      </c>
      <c r="BQ144" s="147">
        <v>0</v>
      </c>
      <c r="BR144" s="147">
        <v>0</v>
      </c>
      <c r="BS144" s="147">
        <v>0</v>
      </c>
      <c r="BT144" s="147">
        <v>0</v>
      </c>
      <c r="BU144" s="147">
        <v>0</v>
      </c>
      <c r="BV144" s="147">
        <v>0</v>
      </c>
      <c r="BW144" s="147">
        <v>0</v>
      </c>
      <c r="BX144" s="147">
        <v>0</v>
      </c>
      <c r="BY144" s="147">
        <v>0</v>
      </c>
      <c r="BZ144" s="147">
        <v>0</v>
      </c>
      <c r="CA144" s="147">
        <v>0</v>
      </c>
      <c r="CB144" s="147">
        <v>0</v>
      </c>
      <c r="CC144" s="147">
        <v>0</v>
      </c>
      <c r="CD144" s="147">
        <v>0</v>
      </c>
      <c r="CE144" s="147">
        <v>0</v>
      </c>
      <c r="CF144" s="147">
        <v>0</v>
      </c>
      <c r="CG144" s="147">
        <v>0</v>
      </c>
      <c r="CH144" s="147">
        <v>0</v>
      </c>
      <c r="CI144" s="147">
        <v>0</v>
      </c>
      <c r="CJ144" s="147">
        <v>0</v>
      </c>
      <c r="CK144" s="147">
        <v>0</v>
      </c>
      <c r="CL144" s="147">
        <v>0</v>
      </c>
      <c r="CM144" s="147">
        <v>0</v>
      </c>
      <c r="CN144" s="147">
        <v>0</v>
      </c>
      <c r="CO144" s="147">
        <v>0</v>
      </c>
      <c r="CP144" s="147">
        <v>0</v>
      </c>
      <c r="CQ144" s="147">
        <v>0</v>
      </c>
      <c r="CR144" s="147">
        <v>0</v>
      </c>
      <c r="CS144" s="147">
        <v>0</v>
      </c>
      <c r="CT144" s="147">
        <v>0</v>
      </c>
      <c r="CU144" s="147">
        <v>0</v>
      </c>
      <c r="CV144" s="147">
        <v>0</v>
      </c>
      <c r="CW144" s="147">
        <v>0</v>
      </c>
      <c r="CX144" s="147">
        <v>0</v>
      </c>
      <c r="CY144" s="147">
        <v>0</v>
      </c>
      <c r="CZ144" s="147">
        <v>0</v>
      </c>
      <c r="DA144" s="147">
        <v>0</v>
      </c>
      <c r="DB144" s="147">
        <v>0</v>
      </c>
      <c r="DC144" s="147">
        <v>0</v>
      </c>
      <c r="DD144" s="147">
        <v>0</v>
      </c>
      <c r="DE144" s="147">
        <v>0</v>
      </c>
      <c r="DF144" s="147">
        <v>0</v>
      </c>
      <c r="DG144" s="25">
        <v>0</v>
      </c>
      <c r="DH144" s="25">
        <v>0</v>
      </c>
      <c r="DI144" s="25">
        <v>0</v>
      </c>
      <c r="DJ144" s="25">
        <v>0</v>
      </c>
      <c r="DK144" s="25">
        <v>0</v>
      </c>
      <c r="DL144" s="25">
        <v>0</v>
      </c>
      <c r="DM144" s="25">
        <v>0</v>
      </c>
      <c r="DN144" s="25">
        <v>0</v>
      </c>
      <c r="DO144" s="25">
        <v>0</v>
      </c>
      <c r="DP144" s="25">
        <v>0</v>
      </c>
      <c r="DQ144" s="25">
        <v>0</v>
      </c>
      <c r="DR144" s="25">
        <v>0</v>
      </c>
      <c r="DS144" s="25">
        <v>0</v>
      </c>
      <c r="DT144" s="25">
        <v>0</v>
      </c>
      <c r="DU144" s="25">
        <v>0</v>
      </c>
      <c r="DV144" s="25">
        <v>0</v>
      </c>
      <c r="DW144" s="25">
        <v>0</v>
      </c>
      <c r="DX144" s="25">
        <v>0</v>
      </c>
      <c r="DY144" s="25">
        <v>0</v>
      </c>
      <c r="DZ144" s="25">
        <v>0</v>
      </c>
    </row>
    <row r="145" spans="1:207" s="63" customFormat="1" x14ac:dyDescent="0.15">
      <c r="C145" s="141" t="s">
        <v>278</v>
      </c>
      <c r="F145" s="65">
        <v>254166.66666666666</v>
      </c>
      <c r="G145" s="65">
        <v>255225.69444444447</v>
      </c>
      <c r="H145" s="65">
        <v>256289.13483796301</v>
      </c>
      <c r="I145" s="65">
        <v>257357.00623312115</v>
      </c>
      <c r="J145" s="65">
        <v>258429.32709242581</v>
      </c>
      <c r="K145" s="65">
        <v>259506.11595531096</v>
      </c>
      <c r="L145" s="65">
        <v>260587.39143845809</v>
      </c>
      <c r="M145" s="65">
        <v>261673.17223611832</v>
      </c>
      <c r="N145" s="65">
        <v>262763.47712043551</v>
      </c>
      <c r="O145" s="65">
        <v>263858.32494177064</v>
      </c>
      <c r="P145" s="65">
        <v>264957.73462902801</v>
      </c>
      <c r="Q145" s="65">
        <v>266061.72518998227</v>
      </c>
      <c r="R145" s="65">
        <v>266961.98237827391</v>
      </c>
      <c r="S145" s="65">
        <v>268074.32397151669</v>
      </c>
      <c r="T145" s="65">
        <v>269191.30032139801</v>
      </c>
      <c r="U145" s="65">
        <v>270312.93073940382</v>
      </c>
      <c r="V145" s="65">
        <v>271439.23461748468</v>
      </c>
      <c r="W145" s="65">
        <v>272570.23142839083</v>
      </c>
      <c r="X145" s="65">
        <v>273705.94072600914</v>
      </c>
      <c r="Y145" s="65">
        <v>274846.38214570086</v>
      </c>
      <c r="Z145" s="65">
        <v>275991.57540464128</v>
      </c>
      <c r="AA145" s="65">
        <v>274641.5403021606</v>
      </c>
      <c r="AB145" s="65">
        <v>275785.88005341962</v>
      </c>
      <c r="AC145" s="65">
        <v>276934.98788697552</v>
      </c>
      <c r="AD145" s="65">
        <v>278088.8836698379</v>
      </c>
      <c r="AE145" s="65">
        <v>279247.58735179558</v>
      </c>
      <c r="AF145" s="65">
        <v>280411.11896576139</v>
      </c>
      <c r="AG145" s="65">
        <v>281579.49862811877</v>
      </c>
      <c r="AH145" s="65">
        <v>282752.74653906922</v>
      </c>
      <c r="AI145" s="65">
        <v>283930.88298298203</v>
      </c>
      <c r="AJ145" s="65">
        <v>285113.92832874443</v>
      </c>
      <c r="AK145" s="65">
        <v>286301.90303011419</v>
      </c>
      <c r="AL145" s="65">
        <v>287494.82762607298</v>
      </c>
      <c r="AM145" s="65">
        <v>0</v>
      </c>
      <c r="AN145" s="65">
        <v>0</v>
      </c>
      <c r="AO145" s="65">
        <v>0</v>
      </c>
      <c r="AP145" s="65">
        <v>0</v>
      </c>
      <c r="AQ145" s="65">
        <v>0</v>
      </c>
      <c r="AR145" s="65">
        <v>0</v>
      </c>
      <c r="AS145" s="65">
        <v>0</v>
      </c>
      <c r="AT145" s="65">
        <v>0</v>
      </c>
      <c r="AU145" s="65">
        <v>0</v>
      </c>
      <c r="AV145" s="65">
        <v>0</v>
      </c>
      <c r="AW145" s="65">
        <v>0</v>
      </c>
      <c r="AX145" s="65">
        <v>0</v>
      </c>
      <c r="AY145" s="65">
        <v>0</v>
      </c>
      <c r="AZ145" s="65">
        <v>0</v>
      </c>
      <c r="BA145" s="65">
        <v>0</v>
      </c>
      <c r="BB145" s="65">
        <v>0</v>
      </c>
      <c r="BC145" s="65">
        <v>0</v>
      </c>
      <c r="BD145" s="65">
        <v>0</v>
      </c>
      <c r="BE145" s="65">
        <v>0</v>
      </c>
      <c r="BF145" s="65">
        <v>0</v>
      </c>
      <c r="BG145" s="65">
        <v>0</v>
      </c>
      <c r="BH145" s="65">
        <v>0</v>
      </c>
      <c r="BI145" s="65">
        <v>0</v>
      </c>
      <c r="BJ145" s="65">
        <v>0</v>
      </c>
      <c r="BK145" s="65">
        <v>0</v>
      </c>
      <c r="BL145" s="65">
        <v>0</v>
      </c>
      <c r="BM145" s="65">
        <v>0</v>
      </c>
      <c r="BN145" s="65">
        <v>0</v>
      </c>
      <c r="BO145" s="65">
        <v>0</v>
      </c>
      <c r="BP145" s="65">
        <v>0</v>
      </c>
      <c r="BQ145" s="65">
        <v>0</v>
      </c>
      <c r="BR145" s="65">
        <v>0</v>
      </c>
      <c r="BS145" s="65">
        <v>0</v>
      </c>
      <c r="BT145" s="65">
        <v>0</v>
      </c>
      <c r="BU145" s="65">
        <v>0</v>
      </c>
      <c r="BV145" s="65">
        <v>0</v>
      </c>
      <c r="BW145" s="65">
        <v>0</v>
      </c>
      <c r="BX145" s="65">
        <v>0</v>
      </c>
      <c r="BY145" s="65">
        <v>0</v>
      </c>
      <c r="BZ145" s="65">
        <v>0</v>
      </c>
      <c r="CA145" s="65">
        <v>0</v>
      </c>
      <c r="CB145" s="65">
        <v>0</v>
      </c>
      <c r="CC145" s="65">
        <v>0</v>
      </c>
      <c r="CD145" s="65">
        <v>0</v>
      </c>
      <c r="CE145" s="65">
        <v>0</v>
      </c>
      <c r="CF145" s="65">
        <v>0</v>
      </c>
      <c r="CG145" s="65">
        <v>0</v>
      </c>
      <c r="CH145" s="65">
        <v>0</v>
      </c>
      <c r="CI145" s="65">
        <v>0</v>
      </c>
      <c r="CJ145" s="65">
        <v>0</v>
      </c>
      <c r="CK145" s="65">
        <v>0</v>
      </c>
      <c r="CL145" s="65">
        <v>0</v>
      </c>
      <c r="CM145" s="65">
        <v>0</v>
      </c>
      <c r="CN145" s="65">
        <v>0</v>
      </c>
      <c r="CO145" s="65">
        <v>0</v>
      </c>
      <c r="CP145" s="65">
        <v>0</v>
      </c>
      <c r="CQ145" s="65">
        <v>0</v>
      </c>
      <c r="CR145" s="65">
        <v>0</v>
      </c>
      <c r="CS145" s="65">
        <v>0</v>
      </c>
      <c r="CT145" s="65">
        <v>0</v>
      </c>
      <c r="CU145" s="65">
        <v>0</v>
      </c>
      <c r="CV145" s="65">
        <v>0</v>
      </c>
      <c r="CW145" s="65">
        <v>0</v>
      </c>
      <c r="CX145" s="65">
        <v>0</v>
      </c>
      <c r="CY145" s="65">
        <v>0</v>
      </c>
      <c r="CZ145" s="65">
        <v>0</v>
      </c>
      <c r="DA145" s="65">
        <v>0</v>
      </c>
      <c r="DB145" s="65">
        <v>0</v>
      </c>
      <c r="DC145" s="65">
        <v>0</v>
      </c>
      <c r="DD145" s="65">
        <v>0</v>
      </c>
      <c r="DE145" s="65">
        <v>0</v>
      </c>
      <c r="DF145" s="65">
        <v>0</v>
      </c>
      <c r="DG145" s="62">
        <v>0</v>
      </c>
      <c r="DH145" s="62">
        <v>0</v>
      </c>
      <c r="DI145" s="62">
        <v>0</v>
      </c>
      <c r="DJ145" s="62">
        <v>0</v>
      </c>
      <c r="DK145" s="62">
        <v>0</v>
      </c>
      <c r="DL145" s="62">
        <v>0</v>
      </c>
      <c r="DM145" s="62">
        <v>0</v>
      </c>
      <c r="DN145" s="62">
        <v>0</v>
      </c>
      <c r="DO145" s="62">
        <v>0</v>
      </c>
      <c r="DP145" s="62">
        <v>0</v>
      </c>
      <c r="DQ145" s="62">
        <v>0</v>
      </c>
      <c r="DR145" s="62">
        <v>0</v>
      </c>
      <c r="DS145" s="62">
        <v>0</v>
      </c>
      <c r="DT145" s="62">
        <v>0</v>
      </c>
      <c r="DU145" s="62">
        <v>0</v>
      </c>
      <c r="DV145" s="62">
        <v>0</v>
      </c>
      <c r="DW145" s="62">
        <v>0</v>
      </c>
      <c r="DX145" s="62">
        <v>0</v>
      </c>
      <c r="DY145" s="62">
        <v>0</v>
      </c>
      <c r="DZ145" s="62">
        <v>0</v>
      </c>
    </row>
    <row r="146" spans="1:207" s="63" customFormat="1" x14ac:dyDescent="0.15">
      <c r="C146" s="141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</row>
    <row r="147" spans="1:207" x14ac:dyDescent="0.15">
      <c r="B147" t="s">
        <v>152</v>
      </c>
      <c r="C147" t="s">
        <v>277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</row>
    <row r="148" spans="1:207" x14ac:dyDescent="0.15">
      <c r="C148" t="s">
        <v>120</v>
      </c>
      <c r="F148" s="11">
        <f>F144+F145</f>
        <v>254166.66666666666</v>
      </c>
      <c r="G148" s="11">
        <f>G144+G145</f>
        <v>255225.69444444447</v>
      </c>
      <c r="H148" s="11">
        <f t="shared" ref="H148:AF148" si="1040">H144+H145</f>
        <v>256289.13483796301</v>
      </c>
      <c r="I148" s="11">
        <f t="shared" si="1040"/>
        <v>257357.00623312115</v>
      </c>
      <c r="J148" s="11">
        <f t="shared" si="1040"/>
        <v>258429.32709242581</v>
      </c>
      <c r="K148" s="11">
        <f t="shared" si="1040"/>
        <v>259506.11595531096</v>
      </c>
      <c r="L148" s="11">
        <f t="shared" si="1040"/>
        <v>260587.39143845809</v>
      </c>
      <c r="M148" s="11">
        <f t="shared" si="1040"/>
        <v>261673.17223611832</v>
      </c>
      <c r="N148" s="11">
        <f t="shared" si="1040"/>
        <v>262763.47712043551</v>
      </c>
      <c r="O148" s="11">
        <f t="shared" si="1040"/>
        <v>263858.32494177064</v>
      </c>
      <c r="P148" s="11">
        <f t="shared" si="1040"/>
        <v>264957.73462902801</v>
      </c>
      <c r="Q148" s="11">
        <f t="shared" si="1040"/>
        <v>266061.72518998227</v>
      </c>
      <c r="R148" s="11">
        <f t="shared" si="1040"/>
        <v>266961.98237827391</v>
      </c>
      <c r="S148" s="11">
        <f t="shared" si="1040"/>
        <v>268074.32397151669</v>
      </c>
      <c r="T148" s="11">
        <f t="shared" si="1040"/>
        <v>269191.30032139801</v>
      </c>
      <c r="U148" s="11">
        <f t="shared" si="1040"/>
        <v>270312.93073940382</v>
      </c>
      <c r="V148" s="11">
        <f t="shared" si="1040"/>
        <v>271439.23461748468</v>
      </c>
      <c r="W148" s="11">
        <f t="shared" si="1040"/>
        <v>272570.23142839083</v>
      </c>
      <c r="X148" s="11">
        <f t="shared" si="1040"/>
        <v>273705.94072600914</v>
      </c>
      <c r="Y148" s="11">
        <f t="shared" si="1040"/>
        <v>274846.38214570086</v>
      </c>
      <c r="Z148" s="11">
        <f t="shared" si="1040"/>
        <v>275991.57540464128</v>
      </c>
      <c r="AA148" s="11">
        <f t="shared" si="1040"/>
        <v>274641.5403021606</v>
      </c>
      <c r="AB148" s="11">
        <f t="shared" si="1040"/>
        <v>275785.88005341962</v>
      </c>
      <c r="AC148" s="11">
        <f t="shared" si="1040"/>
        <v>276934.98788697552</v>
      </c>
      <c r="AD148" s="11">
        <f t="shared" si="1040"/>
        <v>278088.8836698379</v>
      </c>
      <c r="AE148" s="11">
        <f t="shared" si="1040"/>
        <v>279247.58735179558</v>
      </c>
      <c r="AF148" s="11">
        <f t="shared" si="1040"/>
        <v>280411.11896576139</v>
      </c>
      <c r="AG148" s="11">
        <f t="shared" ref="AG148:CR148" si="1041">AG144+AG145</f>
        <v>281579.49862811877</v>
      </c>
      <c r="AH148" s="11">
        <f t="shared" si="1041"/>
        <v>282752.74653906922</v>
      </c>
      <c r="AI148" s="11">
        <f t="shared" si="1041"/>
        <v>283930.88298298203</v>
      </c>
      <c r="AJ148" s="11">
        <f t="shared" si="1041"/>
        <v>285113.92832874443</v>
      </c>
      <c r="AK148" s="11">
        <f t="shared" si="1041"/>
        <v>286301.90303011419</v>
      </c>
      <c r="AL148" s="11">
        <f t="shared" si="1041"/>
        <v>287494.82762607298</v>
      </c>
      <c r="AM148" s="11">
        <f t="shared" si="1041"/>
        <v>8936253.4578835964</v>
      </c>
      <c r="AN148" s="11">
        <f t="shared" si="1041"/>
        <v>0</v>
      </c>
      <c r="AO148" s="11">
        <f t="shared" si="1041"/>
        <v>0</v>
      </c>
      <c r="AP148" s="11">
        <f t="shared" si="1041"/>
        <v>0</v>
      </c>
      <c r="AQ148" s="11">
        <f t="shared" si="1041"/>
        <v>0</v>
      </c>
      <c r="AR148" s="11">
        <f t="shared" si="1041"/>
        <v>0</v>
      </c>
      <c r="AS148" s="11">
        <f t="shared" si="1041"/>
        <v>0</v>
      </c>
      <c r="AT148" s="11">
        <f t="shared" si="1041"/>
        <v>0</v>
      </c>
      <c r="AU148" s="11">
        <f t="shared" si="1041"/>
        <v>0</v>
      </c>
      <c r="AV148" s="11">
        <f t="shared" si="1041"/>
        <v>0</v>
      </c>
      <c r="AW148" s="11">
        <f t="shared" si="1041"/>
        <v>0</v>
      </c>
      <c r="AX148" s="11">
        <f t="shared" si="1041"/>
        <v>0</v>
      </c>
      <c r="AY148" s="11">
        <f t="shared" si="1041"/>
        <v>0</v>
      </c>
      <c r="AZ148" s="11">
        <f t="shared" si="1041"/>
        <v>0</v>
      </c>
      <c r="BA148" s="11">
        <f t="shared" si="1041"/>
        <v>0</v>
      </c>
      <c r="BB148" s="11">
        <f t="shared" si="1041"/>
        <v>0</v>
      </c>
      <c r="BC148" s="11">
        <f t="shared" si="1041"/>
        <v>0</v>
      </c>
      <c r="BD148" s="11">
        <f t="shared" si="1041"/>
        <v>0</v>
      </c>
      <c r="BE148" s="11">
        <f t="shared" si="1041"/>
        <v>0</v>
      </c>
      <c r="BF148" s="11">
        <f t="shared" si="1041"/>
        <v>0</v>
      </c>
      <c r="BG148" s="11">
        <f t="shared" si="1041"/>
        <v>0</v>
      </c>
      <c r="BH148" s="11">
        <f t="shared" si="1041"/>
        <v>0</v>
      </c>
      <c r="BI148" s="11">
        <f t="shared" si="1041"/>
        <v>0</v>
      </c>
      <c r="BJ148" s="11">
        <f t="shared" si="1041"/>
        <v>0</v>
      </c>
      <c r="BK148" s="11">
        <f t="shared" si="1041"/>
        <v>0</v>
      </c>
      <c r="BL148" s="11">
        <f t="shared" si="1041"/>
        <v>0</v>
      </c>
      <c r="BM148" s="11">
        <f t="shared" si="1041"/>
        <v>0</v>
      </c>
      <c r="BN148" s="11">
        <f t="shared" si="1041"/>
        <v>0</v>
      </c>
      <c r="BO148" s="11">
        <f t="shared" si="1041"/>
        <v>0</v>
      </c>
      <c r="BP148" s="11">
        <f t="shared" si="1041"/>
        <v>0</v>
      </c>
      <c r="BQ148" s="11">
        <f t="shared" si="1041"/>
        <v>0</v>
      </c>
      <c r="BR148" s="11">
        <f t="shared" si="1041"/>
        <v>0</v>
      </c>
      <c r="BS148" s="11">
        <f t="shared" si="1041"/>
        <v>0</v>
      </c>
      <c r="BT148" s="11">
        <f t="shared" si="1041"/>
        <v>0</v>
      </c>
      <c r="BU148" s="11">
        <f t="shared" si="1041"/>
        <v>0</v>
      </c>
      <c r="BV148" s="11">
        <f t="shared" si="1041"/>
        <v>0</v>
      </c>
      <c r="BW148" s="11">
        <f t="shared" si="1041"/>
        <v>0</v>
      </c>
      <c r="BX148" s="11">
        <f t="shared" si="1041"/>
        <v>0</v>
      </c>
      <c r="BY148" s="11">
        <f t="shared" si="1041"/>
        <v>0</v>
      </c>
      <c r="BZ148" s="11">
        <f t="shared" si="1041"/>
        <v>0</v>
      </c>
      <c r="CA148" s="11">
        <f t="shared" si="1041"/>
        <v>0</v>
      </c>
      <c r="CB148" s="11">
        <f t="shared" si="1041"/>
        <v>0</v>
      </c>
      <c r="CC148" s="11">
        <f t="shared" si="1041"/>
        <v>0</v>
      </c>
      <c r="CD148" s="11">
        <f t="shared" si="1041"/>
        <v>0</v>
      </c>
      <c r="CE148" s="11">
        <f t="shared" si="1041"/>
        <v>0</v>
      </c>
      <c r="CF148" s="11">
        <f t="shared" si="1041"/>
        <v>0</v>
      </c>
      <c r="CG148" s="11">
        <f t="shared" si="1041"/>
        <v>0</v>
      </c>
      <c r="CH148" s="11">
        <f t="shared" si="1041"/>
        <v>0</v>
      </c>
      <c r="CI148" s="11">
        <f t="shared" si="1041"/>
        <v>0</v>
      </c>
      <c r="CJ148" s="11">
        <f t="shared" si="1041"/>
        <v>0</v>
      </c>
      <c r="CK148" s="11">
        <f t="shared" si="1041"/>
        <v>0</v>
      </c>
      <c r="CL148" s="11">
        <f t="shared" si="1041"/>
        <v>0</v>
      </c>
      <c r="CM148" s="11">
        <f t="shared" si="1041"/>
        <v>0</v>
      </c>
      <c r="CN148" s="11">
        <f t="shared" si="1041"/>
        <v>0</v>
      </c>
      <c r="CO148" s="11">
        <f t="shared" si="1041"/>
        <v>0</v>
      </c>
      <c r="CP148" s="11">
        <f t="shared" si="1041"/>
        <v>0</v>
      </c>
      <c r="CQ148" s="11">
        <f t="shared" si="1041"/>
        <v>0</v>
      </c>
      <c r="CR148" s="11">
        <f t="shared" si="1041"/>
        <v>0</v>
      </c>
      <c r="CS148" s="11">
        <f t="shared" ref="CS148:DZ148" si="1042">CS144+CS145</f>
        <v>0</v>
      </c>
      <c r="CT148" s="11">
        <f t="shared" si="1042"/>
        <v>0</v>
      </c>
      <c r="CU148" s="11">
        <f t="shared" si="1042"/>
        <v>0</v>
      </c>
      <c r="CV148" s="11">
        <f t="shared" si="1042"/>
        <v>0</v>
      </c>
      <c r="CW148" s="11">
        <f t="shared" si="1042"/>
        <v>0</v>
      </c>
      <c r="CX148" s="11">
        <f t="shared" si="1042"/>
        <v>0</v>
      </c>
      <c r="CY148" s="11">
        <f t="shared" si="1042"/>
        <v>0</v>
      </c>
      <c r="CZ148" s="11">
        <f t="shared" si="1042"/>
        <v>0</v>
      </c>
      <c r="DA148" s="11">
        <f t="shared" si="1042"/>
        <v>0</v>
      </c>
      <c r="DB148" s="11">
        <f t="shared" si="1042"/>
        <v>0</v>
      </c>
      <c r="DC148" s="11">
        <f t="shared" si="1042"/>
        <v>0</v>
      </c>
      <c r="DD148" s="11">
        <f t="shared" si="1042"/>
        <v>0</v>
      </c>
      <c r="DE148" s="11">
        <f t="shared" si="1042"/>
        <v>0</v>
      </c>
      <c r="DF148" s="11">
        <f t="shared" si="1042"/>
        <v>0</v>
      </c>
      <c r="DG148" s="11">
        <f t="shared" si="1042"/>
        <v>0</v>
      </c>
      <c r="DH148" s="11">
        <f t="shared" si="1042"/>
        <v>0</v>
      </c>
      <c r="DI148" s="11">
        <f t="shared" si="1042"/>
        <v>0</v>
      </c>
      <c r="DJ148" s="11">
        <f t="shared" si="1042"/>
        <v>0</v>
      </c>
      <c r="DK148" s="11">
        <f t="shared" si="1042"/>
        <v>0</v>
      </c>
      <c r="DL148" s="11">
        <f t="shared" si="1042"/>
        <v>0</v>
      </c>
      <c r="DM148" s="11">
        <f t="shared" si="1042"/>
        <v>0</v>
      </c>
      <c r="DN148" s="11">
        <f t="shared" si="1042"/>
        <v>0</v>
      </c>
      <c r="DO148" s="11">
        <f t="shared" si="1042"/>
        <v>0</v>
      </c>
      <c r="DP148" s="11">
        <f t="shared" si="1042"/>
        <v>0</v>
      </c>
      <c r="DQ148" s="11">
        <f t="shared" si="1042"/>
        <v>0</v>
      </c>
      <c r="DR148" s="11">
        <f t="shared" si="1042"/>
        <v>0</v>
      </c>
      <c r="DS148" s="11">
        <f t="shared" si="1042"/>
        <v>0</v>
      </c>
      <c r="DT148" s="11">
        <f t="shared" si="1042"/>
        <v>0</v>
      </c>
      <c r="DU148" s="11">
        <f t="shared" si="1042"/>
        <v>0</v>
      </c>
      <c r="DV148" s="11">
        <f t="shared" si="1042"/>
        <v>0</v>
      </c>
      <c r="DW148" s="11">
        <f t="shared" si="1042"/>
        <v>0</v>
      </c>
      <c r="DX148" s="11">
        <f t="shared" si="1042"/>
        <v>0</v>
      </c>
      <c r="DY148" s="11">
        <f t="shared" si="1042"/>
        <v>0</v>
      </c>
      <c r="DZ148" s="11">
        <f t="shared" si="1042"/>
        <v>0</v>
      </c>
    </row>
    <row r="149" spans="1:207" x14ac:dyDescent="0.15">
      <c r="C149" t="s">
        <v>277</v>
      </c>
      <c r="F149" s="11">
        <f>F144+F145</f>
        <v>254166.66666666666</v>
      </c>
      <c r="G149" s="11">
        <f>G144+G145</f>
        <v>255225.69444444447</v>
      </c>
      <c r="H149" s="11">
        <f t="shared" ref="H149:AF149" si="1043">H144+H145</f>
        <v>256289.13483796301</v>
      </c>
      <c r="I149" s="11">
        <f t="shared" si="1043"/>
        <v>257357.00623312115</v>
      </c>
      <c r="J149" s="11">
        <f t="shared" si="1043"/>
        <v>258429.32709242581</v>
      </c>
      <c r="K149" s="11">
        <f t="shared" si="1043"/>
        <v>259506.11595531096</v>
      </c>
      <c r="L149" s="11">
        <f t="shared" si="1043"/>
        <v>260587.39143845809</v>
      </c>
      <c r="M149" s="11">
        <f t="shared" si="1043"/>
        <v>261673.17223611832</v>
      </c>
      <c r="N149" s="11">
        <f t="shared" si="1043"/>
        <v>262763.47712043551</v>
      </c>
      <c r="O149" s="11">
        <f t="shared" si="1043"/>
        <v>263858.32494177064</v>
      </c>
      <c r="P149" s="11">
        <f t="shared" si="1043"/>
        <v>264957.73462902801</v>
      </c>
      <c r="Q149" s="11">
        <f t="shared" si="1043"/>
        <v>266061.72518998227</v>
      </c>
      <c r="R149" s="11">
        <f t="shared" si="1043"/>
        <v>266961.98237827391</v>
      </c>
      <c r="S149" s="11">
        <f t="shared" si="1043"/>
        <v>268074.32397151669</v>
      </c>
      <c r="T149" s="11">
        <f t="shared" si="1043"/>
        <v>269191.30032139801</v>
      </c>
      <c r="U149" s="11">
        <f t="shared" si="1043"/>
        <v>270312.93073940382</v>
      </c>
      <c r="V149" s="11">
        <f t="shared" si="1043"/>
        <v>271439.23461748468</v>
      </c>
      <c r="W149" s="11">
        <f t="shared" si="1043"/>
        <v>272570.23142839083</v>
      </c>
      <c r="X149" s="11">
        <f t="shared" si="1043"/>
        <v>273705.94072600914</v>
      </c>
      <c r="Y149" s="11">
        <f t="shared" si="1043"/>
        <v>274846.38214570086</v>
      </c>
      <c r="Z149" s="11">
        <f t="shared" si="1043"/>
        <v>275991.57540464128</v>
      </c>
      <c r="AA149" s="11">
        <f t="shared" si="1043"/>
        <v>274641.5403021606</v>
      </c>
      <c r="AB149" s="11">
        <f t="shared" si="1043"/>
        <v>275785.88005341962</v>
      </c>
      <c r="AC149" s="11">
        <f t="shared" si="1043"/>
        <v>276934.98788697552</v>
      </c>
      <c r="AD149" s="11">
        <f t="shared" si="1043"/>
        <v>278088.8836698379</v>
      </c>
      <c r="AE149" s="11">
        <f t="shared" si="1043"/>
        <v>279247.58735179558</v>
      </c>
      <c r="AF149" s="11">
        <f t="shared" si="1043"/>
        <v>280411.11896576139</v>
      </c>
      <c r="AG149" s="11">
        <f t="shared" ref="AG149:CR149" si="1044">AG144+AG145</f>
        <v>281579.49862811877</v>
      </c>
      <c r="AH149" s="11">
        <f t="shared" si="1044"/>
        <v>282752.74653906922</v>
      </c>
      <c r="AI149" s="11">
        <f t="shared" si="1044"/>
        <v>283930.88298298203</v>
      </c>
      <c r="AJ149" s="11">
        <f t="shared" si="1044"/>
        <v>285113.92832874443</v>
      </c>
      <c r="AK149" s="11">
        <f t="shared" si="1044"/>
        <v>286301.90303011419</v>
      </c>
      <c r="AL149" s="11">
        <f t="shared" si="1044"/>
        <v>287494.82762607298</v>
      </c>
      <c r="AM149" s="11">
        <f t="shared" si="1044"/>
        <v>8936253.4578835964</v>
      </c>
      <c r="AN149" s="11">
        <f t="shared" si="1044"/>
        <v>0</v>
      </c>
      <c r="AO149" s="11">
        <f t="shared" si="1044"/>
        <v>0</v>
      </c>
      <c r="AP149" s="11">
        <f t="shared" si="1044"/>
        <v>0</v>
      </c>
      <c r="AQ149" s="11">
        <f t="shared" si="1044"/>
        <v>0</v>
      </c>
      <c r="AR149" s="11">
        <f t="shared" si="1044"/>
        <v>0</v>
      </c>
      <c r="AS149" s="11">
        <f t="shared" si="1044"/>
        <v>0</v>
      </c>
      <c r="AT149" s="11">
        <f t="shared" si="1044"/>
        <v>0</v>
      </c>
      <c r="AU149" s="11">
        <f t="shared" si="1044"/>
        <v>0</v>
      </c>
      <c r="AV149" s="11">
        <f t="shared" si="1044"/>
        <v>0</v>
      </c>
      <c r="AW149" s="11">
        <f t="shared" si="1044"/>
        <v>0</v>
      </c>
      <c r="AX149" s="11">
        <f t="shared" si="1044"/>
        <v>0</v>
      </c>
      <c r="AY149" s="11">
        <f t="shared" si="1044"/>
        <v>0</v>
      </c>
      <c r="AZ149" s="11">
        <f t="shared" si="1044"/>
        <v>0</v>
      </c>
      <c r="BA149" s="11">
        <f t="shared" si="1044"/>
        <v>0</v>
      </c>
      <c r="BB149" s="11">
        <f t="shared" si="1044"/>
        <v>0</v>
      </c>
      <c r="BC149" s="11">
        <f t="shared" si="1044"/>
        <v>0</v>
      </c>
      <c r="BD149" s="11">
        <f t="shared" si="1044"/>
        <v>0</v>
      </c>
      <c r="BE149" s="11">
        <f t="shared" si="1044"/>
        <v>0</v>
      </c>
      <c r="BF149" s="11">
        <f t="shared" si="1044"/>
        <v>0</v>
      </c>
      <c r="BG149" s="11">
        <f t="shared" si="1044"/>
        <v>0</v>
      </c>
      <c r="BH149" s="11">
        <f t="shared" si="1044"/>
        <v>0</v>
      </c>
      <c r="BI149" s="11">
        <f t="shared" si="1044"/>
        <v>0</v>
      </c>
      <c r="BJ149" s="11">
        <f t="shared" si="1044"/>
        <v>0</v>
      </c>
      <c r="BK149" s="11">
        <f t="shared" si="1044"/>
        <v>0</v>
      </c>
      <c r="BL149" s="11">
        <f t="shared" si="1044"/>
        <v>0</v>
      </c>
      <c r="BM149" s="11">
        <f t="shared" si="1044"/>
        <v>0</v>
      </c>
      <c r="BN149" s="11">
        <f t="shared" si="1044"/>
        <v>0</v>
      </c>
      <c r="BO149" s="11">
        <f t="shared" si="1044"/>
        <v>0</v>
      </c>
      <c r="BP149" s="11">
        <f t="shared" si="1044"/>
        <v>0</v>
      </c>
      <c r="BQ149" s="11">
        <f t="shared" si="1044"/>
        <v>0</v>
      </c>
      <c r="BR149" s="11">
        <f t="shared" si="1044"/>
        <v>0</v>
      </c>
      <c r="BS149" s="11">
        <f t="shared" si="1044"/>
        <v>0</v>
      </c>
      <c r="BT149" s="11">
        <f t="shared" si="1044"/>
        <v>0</v>
      </c>
      <c r="BU149" s="11">
        <f t="shared" si="1044"/>
        <v>0</v>
      </c>
      <c r="BV149" s="11">
        <f t="shared" si="1044"/>
        <v>0</v>
      </c>
      <c r="BW149" s="11">
        <f t="shared" si="1044"/>
        <v>0</v>
      </c>
      <c r="BX149" s="11">
        <f t="shared" si="1044"/>
        <v>0</v>
      </c>
      <c r="BY149" s="11">
        <f t="shared" si="1044"/>
        <v>0</v>
      </c>
      <c r="BZ149" s="11">
        <f t="shared" si="1044"/>
        <v>0</v>
      </c>
      <c r="CA149" s="11">
        <f t="shared" si="1044"/>
        <v>0</v>
      </c>
      <c r="CB149" s="11">
        <f t="shared" si="1044"/>
        <v>0</v>
      </c>
      <c r="CC149" s="11">
        <f t="shared" si="1044"/>
        <v>0</v>
      </c>
      <c r="CD149" s="11">
        <f t="shared" si="1044"/>
        <v>0</v>
      </c>
      <c r="CE149" s="11">
        <f t="shared" si="1044"/>
        <v>0</v>
      </c>
      <c r="CF149" s="11">
        <f t="shared" si="1044"/>
        <v>0</v>
      </c>
      <c r="CG149" s="11">
        <f t="shared" si="1044"/>
        <v>0</v>
      </c>
      <c r="CH149" s="11">
        <f t="shared" si="1044"/>
        <v>0</v>
      </c>
      <c r="CI149" s="11">
        <f t="shared" si="1044"/>
        <v>0</v>
      </c>
      <c r="CJ149" s="11">
        <f t="shared" si="1044"/>
        <v>0</v>
      </c>
      <c r="CK149" s="11">
        <f t="shared" si="1044"/>
        <v>0</v>
      </c>
      <c r="CL149" s="11">
        <f t="shared" si="1044"/>
        <v>0</v>
      </c>
      <c r="CM149" s="11">
        <f t="shared" si="1044"/>
        <v>0</v>
      </c>
      <c r="CN149" s="11">
        <f t="shared" si="1044"/>
        <v>0</v>
      </c>
      <c r="CO149" s="11">
        <f t="shared" si="1044"/>
        <v>0</v>
      </c>
      <c r="CP149" s="11">
        <f t="shared" si="1044"/>
        <v>0</v>
      </c>
      <c r="CQ149" s="11">
        <f t="shared" si="1044"/>
        <v>0</v>
      </c>
      <c r="CR149" s="11">
        <f t="shared" si="1044"/>
        <v>0</v>
      </c>
      <c r="CS149" s="11">
        <f t="shared" ref="CS149:DZ149" si="1045">CS144+CS145</f>
        <v>0</v>
      </c>
      <c r="CT149" s="11">
        <f t="shared" si="1045"/>
        <v>0</v>
      </c>
      <c r="CU149" s="11">
        <f t="shared" si="1045"/>
        <v>0</v>
      </c>
      <c r="CV149" s="11">
        <f t="shared" si="1045"/>
        <v>0</v>
      </c>
      <c r="CW149" s="11">
        <f t="shared" si="1045"/>
        <v>0</v>
      </c>
      <c r="CX149" s="11">
        <f t="shared" si="1045"/>
        <v>0</v>
      </c>
      <c r="CY149" s="11">
        <f t="shared" si="1045"/>
        <v>0</v>
      </c>
      <c r="CZ149" s="11">
        <f t="shared" si="1045"/>
        <v>0</v>
      </c>
      <c r="DA149" s="11">
        <f t="shared" si="1045"/>
        <v>0</v>
      </c>
      <c r="DB149" s="11">
        <f t="shared" si="1045"/>
        <v>0</v>
      </c>
      <c r="DC149" s="11">
        <f t="shared" si="1045"/>
        <v>0</v>
      </c>
      <c r="DD149" s="11">
        <f t="shared" si="1045"/>
        <v>0</v>
      </c>
      <c r="DE149" s="11">
        <f t="shared" si="1045"/>
        <v>0</v>
      </c>
      <c r="DF149" s="11">
        <f t="shared" si="1045"/>
        <v>0</v>
      </c>
      <c r="DG149" s="11">
        <f t="shared" si="1045"/>
        <v>0</v>
      </c>
      <c r="DH149" s="11">
        <f t="shared" si="1045"/>
        <v>0</v>
      </c>
      <c r="DI149" s="11">
        <f t="shared" si="1045"/>
        <v>0</v>
      </c>
      <c r="DJ149" s="11">
        <f t="shared" si="1045"/>
        <v>0</v>
      </c>
      <c r="DK149" s="11">
        <f t="shared" si="1045"/>
        <v>0</v>
      </c>
      <c r="DL149" s="11">
        <f t="shared" si="1045"/>
        <v>0</v>
      </c>
      <c r="DM149" s="11">
        <f t="shared" si="1045"/>
        <v>0</v>
      </c>
      <c r="DN149" s="11">
        <f t="shared" si="1045"/>
        <v>0</v>
      </c>
      <c r="DO149" s="11">
        <f t="shared" si="1045"/>
        <v>0</v>
      </c>
      <c r="DP149" s="11">
        <f t="shared" si="1045"/>
        <v>0</v>
      </c>
      <c r="DQ149" s="11">
        <f t="shared" si="1045"/>
        <v>0</v>
      </c>
      <c r="DR149" s="11">
        <f t="shared" si="1045"/>
        <v>0</v>
      </c>
      <c r="DS149" s="11">
        <f t="shared" si="1045"/>
        <v>0</v>
      </c>
      <c r="DT149" s="11">
        <f t="shared" si="1045"/>
        <v>0</v>
      </c>
      <c r="DU149" s="11">
        <f t="shared" si="1045"/>
        <v>0</v>
      </c>
      <c r="DV149" s="11">
        <f t="shared" si="1045"/>
        <v>0</v>
      </c>
      <c r="DW149" s="11">
        <f t="shared" si="1045"/>
        <v>0</v>
      </c>
      <c r="DX149" s="11">
        <f t="shared" si="1045"/>
        <v>0</v>
      </c>
      <c r="DY149" s="11">
        <f t="shared" si="1045"/>
        <v>0</v>
      </c>
      <c r="DZ149" s="11">
        <f t="shared" si="1045"/>
        <v>0</v>
      </c>
    </row>
    <row r="150" spans="1:207" s="20" customFormat="1" x14ac:dyDescent="0.15">
      <c r="C150" s="64"/>
      <c r="E150" s="27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2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62"/>
      <c r="GB150" s="62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</row>
    <row r="151" spans="1:207" s="148" customFormat="1" x14ac:dyDescent="0.15">
      <c r="A151" s="148" t="s">
        <v>120</v>
      </c>
      <c r="C151" s="149"/>
    </row>
    <row r="152" spans="1:207" x14ac:dyDescent="0.15">
      <c r="B152" s="20" t="s">
        <v>153</v>
      </c>
      <c r="C152" t="s">
        <v>292</v>
      </c>
      <c r="D152" s="120">
        <v>42491</v>
      </c>
    </row>
    <row r="153" spans="1:207" x14ac:dyDescent="0.15">
      <c r="C153" t="s">
        <v>237</v>
      </c>
      <c r="D153" s="120">
        <v>43374</v>
      </c>
    </row>
    <row r="154" spans="1:207" x14ac:dyDescent="0.15">
      <c r="C154" t="s">
        <v>43</v>
      </c>
      <c r="D154" s="119">
        <f>D152</f>
        <v>42491</v>
      </c>
      <c r="E154" s="119">
        <f>EDATE(D154,1)</f>
        <v>42522</v>
      </c>
      <c r="F154" s="119">
        <f t="shared" ref="F154:AK154" si="1046">EDATE(E154,1)</f>
        <v>42552</v>
      </c>
      <c r="G154" s="119">
        <f t="shared" si="1046"/>
        <v>42583</v>
      </c>
      <c r="H154" s="119">
        <f t="shared" si="1046"/>
        <v>42614</v>
      </c>
      <c r="I154" s="119">
        <f t="shared" si="1046"/>
        <v>42644</v>
      </c>
      <c r="J154" s="119">
        <f t="shared" si="1046"/>
        <v>42675</v>
      </c>
      <c r="K154" s="119">
        <f t="shared" si="1046"/>
        <v>42705</v>
      </c>
      <c r="L154" s="119">
        <f t="shared" si="1046"/>
        <v>42736</v>
      </c>
      <c r="M154" s="119">
        <f t="shared" si="1046"/>
        <v>42767</v>
      </c>
      <c r="N154" s="119">
        <f t="shared" si="1046"/>
        <v>42795</v>
      </c>
      <c r="O154" s="119">
        <f t="shared" si="1046"/>
        <v>42826</v>
      </c>
      <c r="P154" s="119">
        <f t="shared" si="1046"/>
        <v>42856</v>
      </c>
      <c r="Q154" s="119">
        <f t="shared" si="1046"/>
        <v>42887</v>
      </c>
      <c r="R154" s="119">
        <f t="shared" si="1046"/>
        <v>42917</v>
      </c>
      <c r="S154" s="119">
        <f t="shared" si="1046"/>
        <v>42948</v>
      </c>
      <c r="T154" s="119">
        <f t="shared" si="1046"/>
        <v>42979</v>
      </c>
      <c r="U154" s="119">
        <f t="shared" si="1046"/>
        <v>43009</v>
      </c>
      <c r="V154" s="119">
        <f t="shared" si="1046"/>
        <v>43040</v>
      </c>
      <c r="W154" s="119">
        <f t="shared" si="1046"/>
        <v>43070</v>
      </c>
      <c r="X154" s="119">
        <f t="shared" si="1046"/>
        <v>43101</v>
      </c>
      <c r="Y154" s="119">
        <f t="shared" si="1046"/>
        <v>43132</v>
      </c>
      <c r="Z154" s="119">
        <f t="shared" si="1046"/>
        <v>43160</v>
      </c>
      <c r="AA154" s="119">
        <f t="shared" si="1046"/>
        <v>43191</v>
      </c>
      <c r="AB154" s="119">
        <f t="shared" si="1046"/>
        <v>43221</v>
      </c>
      <c r="AC154" s="119">
        <f t="shared" si="1046"/>
        <v>43252</v>
      </c>
      <c r="AD154" s="119">
        <f t="shared" si="1046"/>
        <v>43282</v>
      </c>
      <c r="AE154" s="119">
        <f t="shared" si="1046"/>
        <v>43313</v>
      </c>
      <c r="AF154" s="119">
        <f t="shared" si="1046"/>
        <v>43344</v>
      </c>
      <c r="AG154" s="119">
        <f t="shared" si="1046"/>
        <v>43374</v>
      </c>
      <c r="AH154" s="119">
        <f t="shared" si="1046"/>
        <v>43405</v>
      </c>
      <c r="AI154" s="119">
        <f t="shared" si="1046"/>
        <v>43435</v>
      </c>
      <c r="AJ154" s="119">
        <f t="shared" si="1046"/>
        <v>43466</v>
      </c>
      <c r="AK154" s="119">
        <f t="shared" si="1046"/>
        <v>43497</v>
      </c>
    </row>
    <row r="155" spans="1:207" x14ac:dyDescent="0.15">
      <c r="C155" t="s">
        <v>294</v>
      </c>
      <c r="D155" s="65">
        <v>254166.66666666666</v>
      </c>
      <c r="E155" s="65">
        <v>255225.69444444447</v>
      </c>
      <c r="F155" s="65">
        <v>256289.13483796301</v>
      </c>
      <c r="G155" s="65">
        <v>257357.00623312115</v>
      </c>
      <c r="H155" s="65">
        <v>258429.32709242581</v>
      </c>
      <c r="I155" s="65">
        <v>259506.11595531096</v>
      </c>
      <c r="J155" s="65">
        <v>260587.39143845809</v>
      </c>
      <c r="K155" s="65">
        <v>261673.17223611832</v>
      </c>
      <c r="L155" s="65">
        <v>262763.47712043551</v>
      </c>
      <c r="M155" s="65">
        <v>263858.32494177064</v>
      </c>
      <c r="N155" s="65">
        <v>264957.73462902801</v>
      </c>
      <c r="O155" s="65">
        <v>266061.72518998227</v>
      </c>
      <c r="P155" s="65">
        <v>266961.98237827391</v>
      </c>
      <c r="Q155" s="65">
        <v>268074.32397151669</v>
      </c>
      <c r="R155" s="65">
        <v>269191.30032139801</v>
      </c>
      <c r="S155" s="65">
        <v>270312.93073940382</v>
      </c>
      <c r="T155" s="65">
        <v>271439.23461748468</v>
      </c>
      <c r="U155" s="65">
        <v>272570.23142839083</v>
      </c>
      <c r="V155" s="65">
        <v>273705.94072600914</v>
      </c>
      <c r="W155" s="65">
        <v>274846.38214570086</v>
      </c>
      <c r="X155" s="65">
        <v>275991.57540464128</v>
      </c>
      <c r="Y155" s="65">
        <v>274641.5403021606</v>
      </c>
      <c r="Z155" s="65">
        <v>275785.88005341962</v>
      </c>
      <c r="AA155" s="65">
        <v>276934.98788697552</v>
      </c>
      <c r="AB155" s="65">
        <v>278088.8836698379</v>
      </c>
      <c r="AC155" s="65">
        <v>279247.58735179558</v>
      </c>
      <c r="AD155" s="65">
        <v>280411.11896576139</v>
      </c>
      <c r="AE155" s="65">
        <v>281579.49862811877</v>
      </c>
      <c r="AF155" s="65">
        <v>282752.74653906922</v>
      </c>
      <c r="AG155" s="65">
        <v>283930.88298298203</v>
      </c>
      <c r="AH155" s="65">
        <v>285113.92832874443</v>
      </c>
      <c r="AI155" s="65">
        <v>286301.90303011419</v>
      </c>
      <c r="AJ155" s="65">
        <v>287494.82762607298</v>
      </c>
      <c r="AK155" s="65">
        <v>0</v>
      </c>
    </row>
    <row r="156" spans="1:207" x14ac:dyDescent="0.15">
      <c r="C156" t="s">
        <v>293</v>
      </c>
      <c r="D156" s="65">
        <v>254166.66666666666</v>
      </c>
      <c r="E156" s="65">
        <v>255225.69444444447</v>
      </c>
      <c r="F156" s="65">
        <v>256289.13483796301</v>
      </c>
      <c r="G156" s="65">
        <v>257357.00623312115</v>
      </c>
      <c r="H156" s="65">
        <v>258429.32709242581</v>
      </c>
      <c r="I156" s="65">
        <v>259506.11595531096</v>
      </c>
      <c r="J156" s="65">
        <v>260587.39143845809</v>
      </c>
      <c r="K156" s="65">
        <v>261673.17223611832</v>
      </c>
      <c r="L156" s="65">
        <v>262763.47712043551</v>
      </c>
      <c r="M156" s="65">
        <v>263858.32494177064</v>
      </c>
      <c r="N156" s="65">
        <v>264957.73462902801</v>
      </c>
      <c r="O156" s="65">
        <v>266061.72518998227</v>
      </c>
      <c r="P156" s="65">
        <v>266961.98237827391</v>
      </c>
      <c r="Q156" s="65">
        <v>268074.32397151669</v>
      </c>
      <c r="R156" s="65">
        <v>269191.30032139801</v>
      </c>
      <c r="S156" s="65">
        <v>270312.93073940382</v>
      </c>
      <c r="T156" s="65">
        <v>271439.23461748468</v>
      </c>
      <c r="U156" s="65">
        <v>272570.23142839083</v>
      </c>
      <c r="V156" s="65">
        <v>273705.94072600914</v>
      </c>
      <c r="W156" s="65">
        <v>274846.38214570086</v>
      </c>
      <c r="X156" s="65">
        <v>275991.57540464128</v>
      </c>
      <c r="Y156" s="65">
        <v>274641.5403021606</v>
      </c>
      <c r="Z156" s="65">
        <v>275785.88005341962</v>
      </c>
      <c r="AA156" s="65">
        <v>276934.98788697552</v>
      </c>
      <c r="AB156" s="65">
        <v>278088.8836698379</v>
      </c>
      <c r="AC156" s="65">
        <v>279247.58735179558</v>
      </c>
      <c r="AD156" s="65">
        <v>280411.11896576139</v>
      </c>
      <c r="AE156" s="65">
        <v>281579.49862811877</v>
      </c>
      <c r="AF156" s="65">
        <v>282752.74653906922</v>
      </c>
      <c r="AG156" s="65">
        <v>283930.88298298203</v>
      </c>
      <c r="AH156" s="65">
        <v>285113.92832874443</v>
      </c>
      <c r="AI156" s="65">
        <v>286301.90303011419</v>
      </c>
      <c r="AJ156" s="65">
        <v>287494.82762607298</v>
      </c>
      <c r="AK156" s="65">
        <v>0</v>
      </c>
    </row>
    <row r="157" spans="1:207" x14ac:dyDescent="0.15">
      <c r="C157" t="s">
        <v>295</v>
      </c>
      <c r="D157" s="65">
        <v>254166.66666666666</v>
      </c>
      <c r="E157" s="65">
        <v>255225.69444444447</v>
      </c>
      <c r="F157" s="65">
        <v>256289.13483796301</v>
      </c>
      <c r="G157" s="65">
        <v>257357.00623312115</v>
      </c>
      <c r="H157" s="65">
        <v>258429.32709242581</v>
      </c>
      <c r="I157" s="65">
        <v>259506.11595531096</v>
      </c>
      <c r="J157" s="65">
        <v>260587.39143845809</v>
      </c>
      <c r="K157" s="65">
        <v>261673.17223611832</v>
      </c>
      <c r="L157" s="65">
        <v>262763.47712043551</v>
      </c>
      <c r="M157" s="65">
        <v>263858.32494177064</v>
      </c>
      <c r="N157" s="65">
        <v>264957.73462902801</v>
      </c>
      <c r="O157" s="65">
        <v>266061.72518998227</v>
      </c>
      <c r="P157" s="65">
        <v>266961.98237827391</v>
      </c>
      <c r="Q157" s="65">
        <v>268074.32397151669</v>
      </c>
      <c r="R157" s="65">
        <v>269191.30032139801</v>
      </c>
      <c r="S157" s="65">
        <v>270312.93073940382</v>
      </c>
      <c r="T157" s="65">
        <v>271439.23461748468</v>
      </c>
      <c r="U157" s="65">
        <v>272570.23142839083</v>
      </c>
      <c r="V157" s="65">
        <v>273705.94072600914</v>
      </c>
      <c r="W157" s="65">
        <v>274846.38214570086</v>
      </c>
      <c r="X157" s="65">
        <v>275991.57540464128</v>
      </c>
      <c r="Y157" s="65">
        <v>274641.5403021606</v>
      </c>
      <c r="Z157" s="65">
        <v>275785.88005341962</v>
      </c>
      <c r="AA157" s="65">
        <v>276934.98788697552</v>
      </c>
      <c r="AB157" s="65">
        <v>278088.8836698379</v>
      </c>
      <c r="AC157" s="65">
        <v>279247.58735179558</v>
      </c>
      <c r="AD157" s="65">
        <v>280411.11896576139</v>
      </c>
      <c r="AE157" s="65">
        <v>281579.49862811877</v>
      </c>
      <c r="AF157" s="65">
        <v>282752.74653906922</v>
      </c>
      <c r="AG157" s="65">
        <v>283930.88298298203</v>
      </c>
      <c r="AH157" s="65">
        <v>285113.92832874443</v>
      </c>
      <c r="AI157" s="65">
        <v>286301.90303011419</v>
      </c>
      <c r="AJ157" s="65">
        <v>287494.82762607298</v>
      </c>
      <c r="AK157" s="65">
        <v>0</v>
      </c>
    </row>
    <row r="159" spans="1:207" x14ac:dyDescent="0.15">
      <c r="C159" t="s">
        <v>43</v>
      </c>
      <c r="D159" s="119">
        <f>D154</f>
        <v>42491</v>
      </c>
      <c r="E159" s="119">
        <f>EDATE(D159,1)</f>
        <v>42522</v>
      </c>
      <c r="F159" s="119">
        <f t="shared" ref="F159:AK159" si="1047">EDATE(E159,1)</f>
        <v>42552</v>
      </c>
      <c r="G159" s="119">
        <f t="shared" si="1047"/>
        <v>42583</v>
      </c>
      <c r="H159" s="119">
        <f t="shared" si="1047"/>
        <v>42614</v>
      </c>
      <c r="I159" s="119">
        <f t="shared" si="1047"/>
        <v>42644</v>
      </c>
      <c r="J159" s="119">
        <f t="shared" si="1047"/>
        <v>42675</v>
      </c>
      <c r="K159" s="119">
        <f t="shared" si="1047"/>
        <v>42705</v>
      </c>
      <c r="L159" s="119">
        <f t="shared" si="1047"/>
        <v>42736</v>
      </c>
      <c r="M159" s="119">
        <f t="shared" si="1047"/>
        <v>42767</v>
      </c>
      <c r="N159" s="119">
        <f t="shared" si="1047"/>
        <v>42795</v>
      </c>
      <c r="O159" s="119">
        <f t="shared" si="1047"/>
        <v>42826</v>
      </c>
      <c r="P159" s="119">
        <f t="shared" si="1047"/>
        <v>42856</v>
      </c>
      <c r="Q159" s="119">
        <f t="shared" si="1047"/>
        <v>42887</v>
      </c>
      <c r="R159" s="119">
        <f t="shared" si="1047"/>
        <v>42917</v>
      </c>
      <c r="S159" s="119">
        <f t="shared" si="1047"/>
        <v>42948</v>
      </c>
      <c r="T159" s="119">
        <f t="shared" si="1047"/>
        <v>42979</v>
      </c>
      <c r="U159" s="119">
        <f t="shared" si="1047"/>
        <v>43009</v>
      </c>
      <c r="V159" s="119">
        <f t="shared" si="1047"/>
        <v>43040</v>
      </c>
      <c r="W159" s="119">
        <f t="shared" si="1047"/>
        <v>43070</v>
      </c>
      <c r="X159" s="119">
        <f t="shared" si="1047"/>
        <v>43101</v>
      </c>
      <c r="Y159" s="119">
        <f t="shared" si="1047"/>
        <v>43132</v>
      </c>
      <c r="Z159" s="119">
        <f t="shared" si="1047"/>
        <v>43160</v>
      </c>
      <c r="AA159" s="119">
        <f t="shared" si="1047"/>
        <v>43191</v>
      </c>
      <c r="AB159" s="119">
        <f t="shared" si="1047"/>
        <v>43221</v>
      </c>
      <c r="AC159" s="119">
        <f t="shared" si="1047"/>
        <v>43252</v>
      </c>
      <c r="AD159" s="119">
        <f t="shared" si="1047"/>
        <v>43282</v>
      </c>
      <c r="AE159" s="119">
        <f t="shared" si="1047"/>
        <v>43313</v>
      </c>
      <c r="AF159" s="119">
        <f t="shared" si="1047"/>
        <v>43344</v>
      </c>
      <c r="AG159" s="119">
        <f t="shared" si="1047"/>
        <v>43374</v>
      </c>
      <c r="AH159" s="119">
        <f t="shared" si="1047"/>
        <v>43405</v>
      </c>
      <c r="AI159" s="119">
        <f t="shared" si="1047"/>
        <v>43435</v>
      </c>
      <c r="AJ159" s="119">
        <f t="shared" si="1047"/>
        <v>43466</v>
      </c>
      <c r="AK159" s="119">
        <f t="shared" si="1047"/>
        <v>43497</v>
      </c>
    </row>
    <row r="160" spans="1:207" x14ac:dyDescent="0.15">
      <c r="C160" t="s">
        <v>120</v>
      </c>
      <c r="D160" s="65">
        <f>IF(D159&gt;$D153,0,SUM(D155:D157))</f>
        <v>762500</v>
      </c>
      <c r="E160" s="65">
        <f t="shared" ref="E160:AK160" si="1048">IF(E159&gt;$D153,0,SUM(E155:E157))</f>
        <v>765677.08333333337</v>
      </c>
      <c r="F160" s="65">
        <f t="shared" si="1048"/>
        <v>768867.40451388899</v>
      </c>
      <c r="G160" s="65">
        <f t="shared" si="1048"/>
        <v>772071.01869936346</v>
      </c>
      <c r="H160" s="65">
        <f t="shared" si="1048"/>
        <v>775287.98127727746</v>
      </c>
      <c r="I160" s="65">
        <f t="shared" si="1048"/>
        <v>778518.34786593285</v>
      </c>
      <c r="J160" s="65">
        <f t="shared" si="1048"/>
        <v>781762.17431537423</v>
      </c>
      <c r="K160" s="65">
        <f t="shared" si="1048"/>
        <v>785019.51670835493</v>
      </c>
      <c r="L160" s="65">
        <f t="shared" si="1048"/>
        <v>788290.43136130646</v>
      </c>
      <c r="M160" s="65">
        <f t="shared" si="1048"/>
        <v>791574.97482531192</v>
      </c>
      <c r="N160" s="65">
        <f t="shared" si="1048"/>
        <v>794873.20388708403</v>
      </c>
      <c r="O160" s="65">
        <f t="shared" si="1048"/>
        <v>798185.17556994688</v>
      </c>
      <c r="P160" s="65">
        <f t="shared" si="1048"/>
        <v>800885.94713482168</v>
      </c>
      <c r="Q160" s="65">
        <f t="shared" si="1048"/>
        <v>804222.97191455006</v>
      </c>
      <c r="R160" s="65">
        <f t="shared" si="1048"/>
        <v>807573.90096419398</v>
      </c>
      <c r="S160" s="65">
        <f t="shared" si="1048"/>
        <v>810938.79221821146</v>
      </c>
      <c r="T160" s="65">
        <f t="shared" si="1048"/>
        <v>814317.70385245397</v>
      </c>
      <c r="U160" s="65">
        <f t="shared" si="1048"/>
        <v>817710.6942851725</v>
      </c>
      <c r="V160" s="65">
        <f t="shared" si="1048"/>
        <v>821117.82217802736</v>
      </c>
      <c r="W160" s="65">
        <f t="shared" si="1048"/>
        <v>824539.14643710258</v>
      </c>
      <c r="X160" s="65">
        <f t="shared" si="1048"/>
        <v>827974.72621392389</v>
      </c>
      <c r="Y160" s="65">
        <f t="shared" si="1048"/>
        <v>823924.62090648175</v>
      </c>
      <c r="Z160" s="65">
        <f t="shared" si="1048"/>
        <v>827357.64016025886</v>
      </c>
      <c r="AA160" s="65">
        <f t="shared" si="1048"/>
        <v>830804.96366092656</v>
      </c>
      <c r="AB160" s="65">
        <f t="shared" si="1048"/>
        <v>834266.65100951376</v>
      </c>
      <c r="AC160" s="65">
        <f t="shared" si="1048"/>
        <v>837742.76205538679</v>
      </c>
      <c r="AD160" s="65">
        <f t="shared" si="1048"/>
        <v>841233.35689728416</v>
      </c>
      <c r="AE160" s="65">
        <f t="shared" si="1048"/>
        <v>844738.49588435632</v>
      </c>
      <c r="AF160" s="65">
        <f t="shared" si="1048"/>
        <v>848258.23961720767</v>
      </c>
      <c r="AG160" s="65">
        <f t="shared" si="1048"/>
        <v>851792.64894894604</v>
      </c>
      <c r="AH160" s="65">
        <f t="shared" si="1048"/>
        <v>0</v>
      </c>
      <c r="AI160" s="65">
        <f t="shared" si="1048"/>
        <v>0</v>
      </c>
      <c r="AJ160" s="65">
        <f t="shared" si="1048"/>
        <v>0</v>
      </c>
      <c r="AK160" s="65">
        <f t="shared" si="1048"/>
        <v>0</v>
      </c>
    </row>
    <row r="162" spans="1:37" s="148" customFormat="1" x14ac:dyDescent="0.15">
      <c r="A162" s="148" t="s">
        <v>121</v>
      </c>
      <c r="C162" s="149"/>
    </row>
    <row r="163" spans="1:37" x14ac:dyDescent="0.15">
      <c r="B163" s="20" t="s">
        <v>153</v>
      </c>
      <c r="C163" t="s">
        <v>292</v>
      </c>
      <c r="D163" s="120">
        <v>42491</v>
      </c>
    </row>
    <row r="164" spans="1:37" x14ac:dyDescent="0.15">
      <c r="C164" t="s">
        <v>237</v>
      </c>
      <c r="D164" s="120">
        <v>43374</v>
      </c>
    </row>
    <row r="165" spans="1:37" x14ac:dyDescent="0.15">
      <c r="C165" t="s">
        <v>43</v>
      </c>
      <c r="D165" s="119">
        <f>D163</f>
        <v>42491</v>
      </c>
      <c r="E165" s="119">
        <f>EDATE(D165,1)</f>
        <v>42522</v>
      </c>
      <c r="F165" s="119">
        <f t="shared" ref="F165:AK165" si="1049">EDATE(E165,1)</f>
        <v>42552</v>
      </c>
      <c r="G165" s="119">
        <f t="shared" si="1049"/>
        <v>42583</v>
      </c>
      <c r="H165" s="119">
        <f t="shared" si="1049"/>
        <v>42614</v>
      </c>
      <c r="I165" s="119">
        <f t="shared" si="1049"/>
        <v>42644</v>
      </c>
      <c r="J165" s="119">
        <f t="shared" si="1049"/>
        <v>42675</v>
      </c>
      <c r="K165" s="119">
        <f t="shared" si="1049"/>
        <v>42705</v>
      </c>
      <c r="L165" s="119">
        <f t="shared" si="1049"/>
        <v>42736</v>
      </c>
      <c r="M165" s="119">
        <f t="shared" si="1049"/>
        <v>42767</v>
      </c>
      <c r="N165" s="119">
        <f t="shared" si="1049"/>
        <v>42795</v>
      </c>
      <c r="O165" s="119">
        <f t="shared" si="1049"/>
        <v>42826</v>
      </c>
      <c r="P165" s="119">
        <f t="shared" si="1049"/>
        <v>42856</v>
      </c>
      <c r="Q165" s="119">
        <f t="shared" si="1049"/>
        <v>42887</v>
      </c>
      <c r="R165" s="119">
        <f t="shared" si="1049"/>
        <v>42917</v>
      </c>
      <c r="S165" s="119">
        <f t="shared" si="1049"/>
        <v>42948</v>
      </c>
      <c r="T165" s="119">
        <f t="shared" si="1049"/>
        <v>42979</v>
      </c>
      <c r="U165" s="119">
        <f t="shared" si="1049"/>
        <v>43009</v>
      </c>
      <c r="V165" s="119">
        <f t="shared" si="1049"/>
        <v>43040</v>
      </c>
      <c r="W165" s="119">
        <f t="shared" si="1049"/>
        <v>43070</v>
      </c>
      <c r="X165" s="119">
        <f t="shared" si="1049"/>
        <v>43101</v>
      </c>
      <c r="Y165" s="119">
        <f t="shared" si="1049"/>
        <v>43132</v>
      </c>
      <c r="Z165" s="119">
        <f t="shared" si="1049"/>
        <v>43160</v>
      </c>
      <c r="AA165" s="119">
        <f t="shared" si="1049"/>
        <v>43191</v>
      </c>
      <c r="AB165" s="119">
        <f t="shared" si="1049"/>
        <v>43221</v>
      </c>
      <c r="AC165" s="119">
        <f t="shared" si="1049"/>
        <v>43252</v>
      </c>
      <c r="AD165" s="119">
        <f t="shared" si="1049"/>
        <v>43282</v>
      </c>
      <c r="AE165" s="119">
        <f t="shared" si="1049"/>
        <v>43313</v>
      </c>
      <c r="AF165" s="119">
        <f t="shared" si="1049"/>
        <v>43344</v>
      </c>
      <c r="AG165" s="119">
        <f t="shared" si="1049"/>
        <v>43374</v>
      </c>
      <c r="AH165" s="119">
        <f t="shared" si="1049"/>
        <v>43405</v>
      </c>
      <c r="AI165" s="119">
        <f t="shared" si="1049"/>
        <v>43435</v>
      </c>
      <c r="AJ165" s="119">
        <f t="shared" si="1049"/>
        <v>43466</v>
      </c>
      <c r="AK165" s="119">
        <f t="shared" si="1049"/>
        <v>43497</v>
      </c>
    </row>
    <row r="166" spans="1:37" x14ac:dyDescent="0.15">
      <c r="C166" t="s">
        <v>124</v>
      </c>
      <c r="D166" s="65">
        <v>254166.66666666666</v>
      </c>
      <c r="E166" s="65">
        <v>255225.69444444447</v>
      </c>
      <c r="F166" s="65">
        <v>256289.13483796301</v>
      </c>
      <c r="G166" s="65">
        <v>257357.00623312115</v>
      </c>
      <c r="H166" s="65">
        <v>258429.32709242581</v>
      </c>
      <c r="I166" s="65">
        <v>259506.11595531096</v>
      </c>
      <c r="J166" s="65">
        <v>260587.39143845809</v>
      </c>
      <c r="K166" s="65">
        <v>261673.17223611832</v>
      </c>
      <c r="L166" s="65">
        <v>262763.47712043551</v>
      </c>
      <c r="M166" s="65">
        <v>263858.32494177064</v>
      </c>
      <c r="N166" s="65">
        <v>264957.73462902801</v>
      </c>
      <c r="O166" s="65">
        <v>266061.72518998227</v>
      </c>
      <c r="P166" s="65">
        <v>266961.98237827391</v>
      </c>
      <c r="Q166" s="65">
        <v>268074.32397151669</v>
      </c>
      <c r="R166" s="65">
        <v>269191.30032139801</v>
      </c>
      <c r="S166" s="65">
        <v>270312.93073940382</v>
      </c>
      <c r="T166" s="65">
        <v>271439.23461748468</v>
      </c>
      <c r="U166" s="65">
        <v>272570.23142839083</v>
      </c>
      <c r="V166" s="65">
        <v>273705.94072600914</v>
      </c>
      <c r="W166" s="65">
        <v>274846.38214570086</v>
      </c>
      <c r="X166" s="65">
        <v>275991.57540464128</v>
      </c>
      <c r="Y166" s="65">
        <v>274641.5403021606</v>
      </c>
      <c r="Z166" s="65">
        <v>275785.88005341962</v>
      </c>
      <c r="AA166" s="65">
        <v>276934.98788697552</v>
      </c>
      <c r="AB166" s="65">
        <v>278088.8836698379</v>
      </c>
      <c r="AC166" s="65">
        <v>279247.58735179558</v>
      </c>
      <c r="AD166" s="65">
        <v>280411.11896576139</v>
      </c>
      <c r="AE166" s="65">
        <v>281579.49862811877</v>
      </c>
      <c r="AF166" s="65">
        <v>282752.74653906922</v>
      </c>
      <c r="AG166" s="65">
        <v>283930.88298298203</v>
      </c>
      <c r="AH166" s="65">
        <v>285113.92832874443</v>
      </c>
      <c r="AI166" s="65">
        <v>286301.90303011419</v>
      </c>
      <c r="AJ166" s="65">
        <v>287494.82762607298</v>
      </c>
      <c r="AK166" s="65">
        <v>0</v>
      </c>
    </row>
    <row r="168" spans="1:37" x14ac:dyDescent="0.15">
      <c r="C168" t="s">
        <v>43</v>
      </c>
      <c r="D168" s="119">
        <f>D165</f>
        <v>42491</v>
      </c>
      <c r="E168" s="119">
        <f>EDATE(D168,1)</f>
        <v>42522</v>
      </c>
      <c r="F168" s="119">
        <f t="shared" ref="F168:AK168" si="1050">EDATE(E168,1)</f>
        <v>42552</v>
      </c>
      <c r="G168" s="119">
        <f t="shared" si="1050"/>
        <v>42583</v>
      </c>
      <c r="H168" s="119">
        <f t="shared" si="1050"/>
        <v>42614</v>
      </c>
      <c r="I168" s="119">
        <f t="shared" si="1050"/>
        <v>42644</v>
      </c>
      <c r="J168" s="119">
        <f t="shared" si="1050"/>
        <v>42675</v>
      </c>
      <c r="K168" s="119">
        <f t="shared" si="1050"/>
        <v>42705</v>
      </c>
      <c r="L168" s="119">
        <f t="shared" si="1050"/>
        <v>42736</v>
      </c>
      <c r="M168" s="119">
        <f t="shared" si="1050"/>
        <v>42767</v>
      </c>
      <c r="N168" s="119">
        <f t="shared" si="1050"/>
        <v>42795</v>
      </c>
      <c r="O168" s="119">
        <f t="shared" si="1050"/>
        <v>42826</v>
      </c>
      <c r="P168" s="119">
        <f t="shared" si="1050"/>
        <v>42856</v>
      </c>
      <c r="Q168" s="119">
        <f t="shared" si="1050"/>
        <v>42887</v>
      </c>
      <c r="R168" s="119">
        <f t="shared" si="1050"/>
        <v>42917</v>
      </c>
      <c r="S168" s="119">
        <f t="shared" si="1050"/>
        <v>42948</v>
      </c>
      <c r="T168" s="119">
        <f t="shared" si="1050"/>
        <v>42979</v>
      </c>
      <c r="U168" s="119">
        <f t="shared" si="1050"/>
        <v>43009</v>
      </c>
      <c r="V168" s="119">
        <f t="shared" si="1050"/>
        <v>43040</v>
      </c>
      <c r="W168" s="119">
        <f t="shared" si="1050"/>
        <v>43070</v>
      </c>
      <c r="X168" s="119">
        <f t="shared" si="1050"/>
        <v>43101</v>
      </c>
      <c r="Y168" s="119">
        <f t="shared" si="1050"/>
        <v>43132</v>
      </c>
      <c r="Z168" s="119">
        <f t="shared" si="1050"/>
        <v>43160</v>
      </c>
      <c r="AA168" s="119">
        <f t="shared" si="1050"/>
        <v>43191</v>
      </c>
      <c r="AB168" s="119">
        <f t="shared" si="1050"/>
        <v>43221</v>
      </c>
      <c r="AC168" s="119">
        <f t="shared" si="1050"/>
        <v>43252</v>
      </c>
      <c r="AD168" s="119">
        <f t="shared" si="1050"/>
        <v>43282</v>
      </c>
      <c r="AE168" s="119">
        <f t="shared" si="1050"/>
        <v>43313</v>
      </c>
      <c r="AF168" s="119">
        <f t="shared" si="1050"/>
        <v>43344</v>
      </c>
      <c r="AG168" s="119">
        <f t="shared" si="1050"/>
        <v>43374</v>
      </c>
      <c r="AH168" s="119">
        <f t="shared" si="1050"/>
        <v>43405</v>
      </c>
      <c r="AI168" s="119">
        <f t="shared" si="1050"/>
        <v>43435</v>
      </c>
      <c r="AJ168" s="119">
        <f t="shared" si="1050"/>
        <v>43466</v>
      </c>
      <c r="AK168" s="119">
        <f t="shared" si="1050"/>
        <v>43497</v>
      </c>
    </row>
    <row r="169" spans="1:37" x14ac:dyDescent="0.15">
      <c r="C169" t="s">
        <v>124</v>
      </c>
      <c r="D169" s="150">
        <f>IF(D168&gt;$D164,0,D166)</f>
        <v>254166.66666666666</v>
      </c>
      <c r="E169" s="150">
        <f t="shared" ref="E169" si="1051">IF(E168&gt;$D164,0,E166)</f>
        <v>255225.69444444447</v>
      </c>
      <c r="F169" s="150">
        <f t="shared" ref="F169" si="1052">IF(F168&gt;$D164,0,F166)</f>
        <v>256289.13483796301</v>
      </c>
      <c r="G169" s="150">
        <f t="shared" ref="G169" si="1053">IF(G168&gt;$D164,0,G166)</f>
        <v>257357.00623312115</v>
      </c>
      <c r="H169" s="150">
        <f t="shared" ref="H169" si="1054">IF(H168&gt;$D164,0,H166)</f>
        <v>258429.32709242581</v>
      </c>
      <c r="I169" s="150">
        <f t="shared" ref="I169" si="1055">IF(I168&gt;$D164,0,I166)</f>
        <v>259506.11595531096</v>
      </c>
      <c r="J169" s="150">
        <f t="shared" ref="J169" si="1056">IF(J168&gt;$D164,0,J166)</f>
        <v>260587.39143845809</v>
      </c>
      <c r="K169" s="150">
        <f t="shared" ref="K169" si="1057">IF(K168&gt;$D164,0,K166)</f>
        <v>261673.17223611832</v>
      </c>
      <c r="L169" s="150">
        <f t="shared" ref="L169" si="1058">IF(L168&gt;$D164,0,L166)</f>
        <v>262763.47712043551</v>
      </c>
      <c r="M169" s="150">
        <f t="shared" ref="M169" si="1059">IF(M168&gt;$D164,0,M166)</f>
        <v>263858.32494177064</v>
      </c>
      <c r="N169" s="150">
        <f t="shared" ref="N169" si="1060">IF(N168&gt;$D164,0,N166)</f>
        <v>264957.73462902801</v>
      </c>
      <c r="O169" s="150">
        <f t="shared" ref="O169" si="1061">IF(O168&gt;$D164,0,O166)</f>
        <v>266061.72518998227</v>
      </c>
      <c r="P169" s="150">
        <f t="shared" ref="P169" si="1062">IF(P168&gt;$D164,0,P166)</f>
        <v>266961.98237827391</v>
      </c>
      <c r="Q169" s="150">
        <f t="shared" ref="Q169" si="1063">IF(Q168&gt;$D164,0,Q166)</f>
        <v>268074.32397151669</v>
      </c>
      <c r="R169" s="150">
        <f t="shared" ref="R169" si="1064">IF(R168&gt;$D164,0,R166)</f>
        <v>269191.30032139801</v>
      </c>
      <c r="S169" s="150">
        <f t="shared" ref="S169" si="1065">IF(S168&gt;$D164,0,S166)</f>
        <v>270312.93073940382</v>
      </c>
      <c r="T169" s="150">
        <f t="shared" ref="T169" si="1066">IF(T168&gt;$D164,0,T166)</f>
        <v>271439.23461748468</v>
      </c>
      <c r="U169" s="150">
        <f t="shared" ref="U169" si="1067">IF(U168&gt;$D164,0,U166)</f>
        <v>272570.23142839083</v>
      </c>
      <c r="V169" s="150">
        <f t="shared" ref="V169" si="1068">IF(V168&gt;$D164,0,V166)</f>
        <v>273705.94072600914</v>
      </c>
      <c r="W169" s="150">
        <f t="shared" ref="W169" si="1069">IF(W168&gt;$D164,0,W166)</f>
        <v>274846.38214570086</v>
      </c>
      <c r="X169" s="150">
        <f t="shared" ref="X169" si="1070">IF(X168&gt;$D164,0,X166)</f>
        <v>275991.57540464128</v>
      </c>
      <c r="Y169" s="150">
        <f t="shared" ref="Y169" si="1071">IF(Y168&gt;$D164,0,Y166)</f>
        <v>274641.5403021606</v>
      </c>
      <c r="Z169" s="150">
        <f t="shared" ref="Z169" si="1072">IF(Z168&gt;$D164,0,Z166)</f>
        <v>275785.88005341962</v>
      </c>
      <c r="AA169" s="150">
        <f t="shared" ref="AA169" si="1073">IF(AA168&gt;$D164,0,AA166)</f>
        <v>276934.98788697552</v>
      </c>
      <c r="AB169" s="150">
        <f t="shared" ref="AB169" si="1074">IF(AB168&gt;$D164,0,AB166)</f>
        <v>278088.8836698379</v>
      </c>
      <c r="AC169" s="150">
        <f t="shared" ref="AC169" si="1075">IF(AC168&gt;$D164,0,AC166)</f>
        <v>279247.58735179558</v>
      </c>
      <c r="AD169" s="150">
        <f t="shared" ref="AD169" si="1076">IF(AD168&gt;$D164,0,AD166)</f>
        <v>280411.11896576139</v>
      </c>
      <c r="AE169" s="150">
        <f t="shared" ref="AE169" si="1077">IF(AE168&gt;$D164,0,AE166)</f>
        <v>281579.49862811877</v>
      </c>
      <c r="AF169" s="150">
        <f t="shared" ref="AF169" si="1078">IF(AF168&gt;$D164,0,AF166)</f>
        <v>282752.74653906922</v>
      </c>
      <c r="AG169" s="150">
        <f t="shared" ref="AG169" si="1079">IF(AG168&gt;$D164,0,AG166)</f>
        <v>283930.88298298203</v>
      </c>
      <c r="AH169" s="150">
        <f t="shared" ref="AH169" si="1080">IF(AH168&gt;$D164,0,AH166)</f>
        <v>0</v>
      </c>
      <c r="AI169" s="150">
        <f t="shared" ref="AI169" si="1081">IF(AI168&gt;$D164,0,AI166)</f>
        <v>0</v>
      </c>
      <c r="AJ169" s="150">
        <f t="shared" ref="AJ169" si="1082">IF(AJ168&gt;$D164,0,AJ166)</f>
        <v>0</v>
      </c>
      <c r="AK169" s="150">
        <f t="shared" ref="AK169" si="1083">IF(AK168&gt;$D164,0,AK166)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14"/>
  <sheetViews>
    <sheetView showGridLines="0" tabSelected="1" topLeftCell="A85" workbookViewId="0">
      <selection activeCell="A93" sqref="A93"/>
    </sheetView>
  </sheetViews>
  <sheetFormatPr defaultColWidth="11.25" defaultRowHeight="14.25" x14ac:dyDescent="0.15"/>
  <cols>
    <col min="1" max="1" width="45.25" customWidth="1"/>
    <col min="2" max="2" width="15.25" customWidth="1"/>
    <col min="3" max="3" width="32.75" customWidth="1"/>
    <col min="4" max="4" width="14" bestFit="1" customWidth="1"/>
  </cols>
  <sheetData>
    <row r="1" spans="1:159" s="78" customFormat="1" x14ac:dyDescent="0.15">
      <c r="A1" s="78" t="s">
        <v>297</v>
      </c>
    </row>
    <row r="2" spans="1:159" x14ac:dyDescent="0.15">
      <c r="A2" t="s">
        <v>385</v>
      </c>
      <c r="B2" t="s">
        <v>153</v>
      </c>
      <c r="C2" t="s">
        <v>212</v>
      </c>
      <c r="D2" s="120">
        <v>42736</v>
      </c>
    </row>
    <row r="3" spans="1:159" x14ac:dyDescent="0.15">
      <c r="C3" t="s">
        <v>214</v>
      </c>
      <c r="D3" s="120">
        <v>47088</v>
      </c>
    </row>
    <row r="4" spans="1:159" x14ac:dyDescent="0.15">
      <c r="A4" t="s">
        <v>213</v>
      </c>
      <c r="C4" t="s">
        <v>215</v>
      </c>
      <c r="D4" s="119">
        <f>D2</f>
        <v>42736</v>
      </c>
      <c r="E4" s="119">
        <f>EDATE(D4,1)</f>
        <v>42767</v>
      </c>
      <c r="F4" s="119">
        <f t="shared" ref="F4" si="0">EDATE(E4,1)</f>
        <v>42795</v>
      </c>
      <c r="G4" s="119">
        <f t="shared" ref="G4" si="1">EDATE(F4,1)</f>
        <v>42826</v>
      </c>
      <c r="H4" s="119">
        <f t="shared" ref="H4" si="2">EDATE(G4,1)</f>
        <v>42856</v>
      </c>
      <c r="I4" s="119">
        <f t="shared" ref="I4" si="3">EDATE(H4,1)</f>
        <v>42887</v>
      </c>
      <c r="J4" s="119">
        <f t="shared" ref="J4" si="4">EDATE(I4,1)</f>
        <v>42917</v>
      </c>
      <c r="K4" s="119">
        <f t="shared" ref="K4" si="5">EDATE(J4,1)</f>
        <v>42948</v>
      </c>
      <c r="L4" s="119">
        <f t="shared" ref="L4" si="6">EDATE(K4,1)</f>
        <v>42979</v>
      </c>
      <c r="M4" s="119">
        <f t="shared" ref="M4" si="7">EDATE(L4,1)</f>
        <v>43009</v>
      </c>
      <c r="N4" s="119">
        <f t="shared" ref="N4" si="8">EDATE(M4,1)</f>
        <v>43040</v>
      </c>
      <c r="O4" s="119">
        <f t="shared" ref="O4" si="9">EDATE(N4,1)</f>
        <v>43070</v>
      </c>
      <c r="P4" s="119">
        <f t="shared" ref="P4" si="10">EDATE(O4,1)</f>
        <v>43101</v>
      </c>
      <c r="Q4" s="119">
        <f t="shared" ref="Q4" si="11">EDATE(P4,1)</f>
        <v>43132</v>
      </c>
      <c r="R4" s="119">
        <f t="shared" ref="R4" si="12">EDATE(Q4,1)</f>
        <v>43160</v>
      </c>
      <c r="S4" s="119">
        <f t="shared" ref="S4" si="13">EDATE(R4,1)</f>
        <v>43191</v>
      </c>
      <c r="T4" s="119">
        <f t="shared" ref="T4" si="14">EDATE(S4,1)</f>
        <v>43221</v>
      </c>
      <c r="U4" s="119">
        <f t="shared" ref="U4" si="15">EDATE(T4,1)</f>
        <v>43252</v>
      </c>
      <c r="V4" s="119">
        <f t="shared" ref="V4" si="16">EDATE(U4,1)</f>
        <v>43282</v>
      </c>
      <c r="W4" s="119">
        <f t="shared" ref="W4" si="17">EDATE(V4,1)</f>
        <v>43313</v>
      </c>
      <c r="X4" s="119">
        <f t="shared" ref="X4" si="18">EDATE(W4,1)</f>
        <v>43344</v>
      </c>
      <c r="Y4" s="119">
        <f t="shared" ref="Y4" si="19">EDATE(X4,1)</f>
        <v>43374</v>
      </c>
      <c r="Z4" s="119">
        <f t="shared" ref="Z4" si="20">EDATE(Y4,1)</f>
        <v>43405</v>
      </c>
      <c r="AA4" s="119">
        <f t="shared" ref="AA4" si="21">EDATE(Z4,1)</f>
        <v>43435</v>
      </c>
      <c r="AB4" s="119">
        <f t="shared" ref="AB4" si="22">EDATE(AA4,1)</f>
        <v>43466</v>
      </c>
      <c r="AC4" s="119">
        <f t="shared" ref="AC4" si="23">EDATE(AB4,1)</f>
        <v>43497</v>
      </c>
      <c r="AD4" s="119">
        <f t="shared" ref="AD4" si="24">EDATE(AC4,1)</f>
        <v>43525</v>
      </c>
      <c r="AE4" s="119">
        <f t="shared" ref="AE4" si="25">EDATE(AD4,1)</f>
        <v>43556</v>
      </c>
      <c r="AF4" s="119">
        <f t="shared" ref="AF4" si="26">EDATE(AE4,1)</f>
        <v>43586</v>
      </c>
      <c r="AG4" s="119">
        <f t="shared" ref="AG4" si="27">EDATE(AF4,1)</f>
        <v>43617</v>
      </c>
      <c r="AH4" s="119">
        <f t="shared" ref="AH4" si="28">EDATE(AG4,1)</f>
        <v>43647</v>
      </c>
      <c r="AI4" s="119">
        <f t="shared" ref="AI4" si="29">EDATE(AH4,1)</f>
        <v>43678</v>
      </c>
      <c r="AJ4" s="119">
        <f t="shared" ref="AJ4" si="30">EDATE(AI4,1)</f>
        <v>43709</v>
      </c>
      <c r="AK4" s="119">
        <f t="shared" ref="AK4" si="31">EDATE(AJ4,1)</f>
        <v>43739</v>
      </c>
      <c r="AL4" s="119">
        <f t="shared" ref="AL4" si="32">EDATE(AK4,1)</f>
        <v>43770</v>
      </c>
      <c r="AM4" s="119">
        <f t="shared" ref="AM4" si="33">EDATE(AL4,1)</f>
        <v>43800</v>
      </c>
      <c r="AN4" s="119">
        <f t="shared" ref="AN4" si="34">EDATE(AM4,1)</f>
        <v>43831</v>
      </c>
      <c r="AO4" s="119">
        <f t="shared" ref="AO4" si="35">EDATE(AN4,1)</f>
        <v>43862</v>
      </c>
      <c r="AP4" s="119">
        <f t="shared" ref="AP4" si="36">EDATE(AO4,1)</f>
        <v>43891</v>
      </c>
      <c r="AQ4" s="119">
        <f t="shared" ref="AQ4" si="37">EDATE(AP4,1)</f>
        <v>43922</v>
      </c>
      <c r="AR4" s="119">
        <f t="shared" ref="AR4" si="38">EDATE(AQ4,1)</f>
        <v>43952</v>
      </c>
      <c r="AS4" s="119">
        <f t="shared" ref="AS4" si="39">EDATE(AR4,1)</f>
        <v>43983</v>
      </c>
      <c r="AT4" s="119">
        <f t="shared" ref="AT4" si="40">EDATE(AS4,1)</f>
        <v>44013</v>
      </c>
      <c r="AU4" s="119">
        <f t="shared" ref="AU4" si="41">EDATE(AT4,1)</f>
        <v>44044</v>
      </c>
      <c r="AV4" s="119">
        <f t="shared" ref="AV4" si="42">EDATE(AU4,1)</f>
        <v>44075</v>
      </c>
      <c r="AW4" s="119">
        <f t="shared" ref="AW4" si="43">EDATE(AV4,1)</f>
        <v>44105</v>
      </c>
      <c r="AX4" s="119">
        <f t="shared" ref="AX4" si="44">EDATE(AW4,1)</f>
        <v>44136</v>
      </c>
      <c r="AY4" s="119">
        <f t="shared" ref="AY4" si="45">EDATE(AX4,1)</f>
        <v>44166</v>
      </c>
      <c r="AZ4" s="119">
        <f t="shared" ref="AZ4" si="46">EDATE(AY4,1)</f>
        <v>44197</v>
      </c>
      <c r="BA4" s="119">
        <f t="shared" ref="BA4" si="47">EDATE(AZ4,1)</f>
        <v>44228</v>
      </c>
      <c r="BB4" s="119">
        <f t="shared" ref="BB4" si="48">EDATE(BA4,1)</f>
        <v>44256</v>
      </c>
      <c r="BC4" s="119">
        <f t="shared" ref="BC4" si="49">EDATE(BB4,1)</f>
        <v>44287</v>
      </c>
      <c r="BD4" s="119">
        <f t="shared" ref="BD4" si="50">EDATE(BC4,1)</f>
        <v>44317</v>
      </c>
      <c r="BE4" s="119">
        <f t="shared" ref="BE4" si="51">EDATE(BD4,1)</f>
        <v>44348</v>
      </c>
      <c r="BF4" s="119">
        <f t="shared" ref="BF4" si="52">EDATE(BE4,1)</f>
        <v>44378</v>
      </c>
      <c r="BG4" s="119">
        <f t="shared" ref="BG4" si="53">EDATE(BF4,1)</f>
        <v>44409</v>
      </c>
      <c r="BH4" s="119">
        <f t="shared" ref="BH4" si="54">EDATE(BG4,1)</f>
        <v>44440</v>
      </c>
      <c r="BI4" s="119">
        <f t="shared" ref="BI4" si="55">EDATE(BH4,1)</f>
        <v>44470</v>
      </c>
      <c r="BJ4" s="119">
        <f t="shared" ref="BJ4" si="56">EDATE(BI4,1)</f>
        <v>44501</v>
      </c>
      <c r="BK4" s="119">
        <f t="shared" ref="BK4" si="57">EDATE(BJ4,1)</f>
        <v>44531</v>
      </c>
      <c r="BL4" s="119">
        <f t="shared" ref="BL4" si="58">EDATE(BK4,1)</f>
        <v>44562</v>
      </c>
      <c r="BM4" s="119">
        <f t="shared" ref="BM4" si="59">EDATE(BL4,1)</f>
        <v>44593</v>
      </c>
      <c r="BN4" s="119">
        <f t="shared" ref="BN4" si="60">EDATE(BM4,1)</f>
        <v>44621</v>
      </c>
      <c r="BO4" s="119">
        <f t="shared" ref="BO4" si="61">EDATE(BN4,1)</f>
        <v>44652</v>
      </c>
      <c r="BP4" s="119">
        <f t="shared" ref="BP4" si="62">EDATE(BO4,1)</f>
        <v>44682</v>
      </c>
      <c r="BQ4" s="119">
        <f t="shared" ref="BQ4" si="63">EDATE(BP4,1)</f>
        <v>44713</v>
      </c>
      <c r="BR4" s="119">
        <f t="shared" ref="BR4" si="64">EDATE(BQ4,1)</f>
        <v>44743</v>
      </c>
      <c r="BS4" s="119">
        <f t="shared" ref="BS4" si="65">EDATE(BR4,1)</f>
        <v>44774</v>
      </c>
      <c r="BT4" s="119">
        <f t="shared" ref="BT4" si="66">EDATE(BS4,1)</f>
        <v>44805</v>
      </c>
      <c r="BU4" s="119">
        <f t="shared" ref="BU4" si="67">EDATE(BT4,1)</f>
        <v>44835</v>
      </c>
      <c r="BV4" s="119">
        <f t="shared" ref="BV4" si="68">EDATE(BU4,1)</f>
        <v>44866</v>
      </c>
      <c r="BW4" s="119">
        <f t="shared" ref="BW4" si="69">EDATE(BV4,1)</f>
        <v>44896</v>
      </c>
      <c r="BX4" s="119">
        <f t="shared" ref="BX4" si="70">EDATE(BW4,1)</f>
        <v>44927</v>
      </c>
      <c r="BY4" s="119">
        <f t="shared" ref="BY4" si="71">EDATE(BX4,1)</f>
        <v>44958</v>
      </c>
      <c r="BZ4" s="119">
        <f t="shared" ref="BZ4" si="72">EDATE(BY4,1)</f>
        <v>44986</v>
      </c>
      <c r="CA4" s="119">
        <f t="shared" ref="CA4" si="73">EDATE(BZ4,1)</f>
        <v>45017</v>
      </c>
      <c r="CB4" s="119">
        <f t="shared" ref="CB4" si="74">EDATE(CA4,1)</f>
        <v>45047</v>
      </c>
      <c r="CC4" s="119">
        <f t="shared" ref="CC4" si="75">EDATE(CB4,1)</f>
        <v>45078</v>
      </c>
      <c r="CD4" s="119">
        <f t="shared" ref="CD4" si="76">EDATE(CC4,1)</f>
        <v>45108</v>
      </c>
      <c r="CE4" s="119">
        <f t="shared" ref="CE4" si="77">EDATE(CD4,1)</f>
        <v>45139</v>
      </c>
      <c r="CF4" s="119">
        <f t="shared" ref="CF4" si="78">EDATE(CE4,1)</f>
        <v>45170</v>
      </c>
      <c r="CG4" s="119">
        <f t="shared" ref="CG4" si="79">EDATE(CF4,1)</f>
        <v>45200</v>
      </c>
      <c r="CH4" s="119">
        <f t="shared" ref="CH4" si="80">EDATE(CG4,1)</f>
        <v>45231</v>
      </c>
      <c r="CI4" s="119">
        <f t="shared" ref="CI4" si="81">EDATE(CH4,1)</f>
        <v>45261</v>
      </c>
      <c r="CJ4" s="119">
        <f t="shared" ref="CJ4" si="82">EDATE(CI4,1)</f>
        <v>45292</v>
      </c>
      <c r="CK4" s="119">
        <f t="shared" ref="CK4" si="83">EDATE(CJ4,1)</f>
        <v>45323</v>
      </c>
      <c r="CL4" s="119">
        <f t="shared" ref="CL4" si="84">EDATE(CK4,1)</f>
        <v>45352</v>
      </c>
      <c r="CM4" s="119">
        <f t="shared" ref="CM4" si="85">EDATE(CL4,1)</f>
        <v>45383</v>
      </c>
      <c r="CN4" s="119">
        <f t="shared" ref="CN4" si="86">EDATE(CM4,1)</f>
        <v>45413</v>
      </c>
      <c r="CO4" s="119">
        <f t="shared" ref="CO4" si="87">EDATE(CN4,1)</f>
        <v>45444</v>
      </c>
      <c r="CP4" s="119">
        <f t="shared" ref="CP4" si="88">EDATE(CO4,1)</f>
        <v>45474</v>
      </c>
      <c r="CQ4" s="119">
        <f t="shared" ref="CQ4" si="89">EDATE(CP4,1)</f>
        <v>45505</v>
      </c>
      <c r="CR4" s="119">
        <f t="shared" ref="CR4" si="90">EDATE(CQ4,1)</f>
        <v>45536</v>
      </c>
      <c r="CS4" s="119">
        <f t="shared" ref="CS4" si="91">EDATE(CR4,1)</f>
        <v>45566</v>
      </c>
      <c r="CT4" s="119">
        <f t="shared" ref="CT4" si="92">EDATE(CS4,1)</f>
        <v>45597</v>
      </c>
      <c r="CU4" s="119">
        <f t="shared" ref="CU4" si="93">EDATE(CT4,1)</f>
        <v>45627</v>
      </c>
      <c r="CV4" s="119">
        <f t="shared" ref="CV4" si="94">EDATE(CU4,1)</f>
        <v>45658</v>
      </c>
      <c r="CW4" s="119">
        <f t="shared" ref="CW4" si="95">EDATE(CV4,1)</f>
        <v>45689</v>
      </c>
      <c r="CX4" s="119">
        <f t="shared" ref="CX4" si="96">EDATE(CW4,1)</f>
        <v>45717</v>
      </c>
      <c r="CY4" s="119">
        <f t="shared" ref="CY4" si="97">EDATE(CX4,1)</f>
        <v>45748</v>
      </c>
      <c r="CZ4" s="119">
        <f t="shared" ref="CZ4" si="98">EDATE(CY4,1)</f>
        <v>45778</v>
      </c>
      <c r="DA4" s="119">
        <f t="shared" ref="DA4" si="99">EDATE(CZ4,1)</f>
        <v>45809</v>
      </c>
      <c r="DB4" s="119">
        <f t="shared" ref="DB4" si="100">EDATE(DA4,1)</f>
        <v>45839</v>
      </c>
      <c r="DC4" s="119">
        <f t="shared" ref="DC4" si="101">EDATE(DB4,1)</f>
        <v>45870</v>
      </c>
      <c r="DD4" s="119">
        <f t="shared" ref="DD4" si="102">EDATE(DC4,1)</f>
        <v>45901</v>
      </c>
      <c r="DE4" s="119">
        <f t="shared" ref="DE4" si="103">EDATE(DD4,1)</f>
        <v>45931</v>
      </c>
      <c r="DF4" s="119">
        <f t="shared" ref="DF4" si="104">EDATE(DE4,1)</f>
        <v>45962</v>
      </c>
      <c r="DG4" s="119">
        <f t="shared" ref="DG4" si="105">EDATE(DF4,1)</f>
        <v>45992</v>
      </c>
      <c r="DH4" s="119">
        <f t="shared" ref="DH4" si="106">EDATE(DG4,1)</f>
        <v>46023</v>
      </c>
      <c r="DI4" s="119">
        <f t="shared" ref="DI4" si="107">EDATE(DH4,1)</f>
        <v>46054</v>
      </c>
      <c r="DJ4" s="119">
        <f t="shared" ref="DJ4" si="108">EDATE(DI4,1)</f>
        <v>46082</v>
      </c>
      <c r="DK4" s="119">
        <f t="shared" ref="DK4" si="109">EDATE(DJ4,1)</f>
        <v>46113</v>
      </c>
      <c r="DL4" s="119">
        <f t="shared" ref="DL4" si="110">EDATE(DK4,1)</f>
        <v>46143</v>
      </c>
      <c r="DM4" s="119">
        <f t="shared" ref="DM4" si="111">EDATE(DL4,1)</f>
        <v>46174</v>
      </c>
      <c r="DN4" s="119">
        <f t="shared" ref="DN4" si="112">EDATE(DM4,1)</f>
        <v>46204</v>
      </c>
      <c r="DO4" s="119">
        <f t="shared" ref="DO4" si="113">EDATE(DN4,1)</f>
        <v>46235</v>
      </c>
      <c r="DP4" s="119">
        <f t="shared" ref="DP4" si="114">EDATE(DO4,1)</f>
        <v>46266</v>
      </c>
      <c r="DQ4" s="119">
        <f t="shared" ref="DQ4" si="115">EDATE(DP4,1)</f>
        <v>46296</v>
      </c>
      <c r="DR4" s="119">
        <f t="shared" ref="DR4" si="116">EDATE(DQ4,1)</f>
        <v>46327</v>
      </c>
      <c r="DS4" s="119">
        <f t="shared" ref="DS4" si="117">EDATE(DR4,1)</f>
        <v>46357</v>
      </c>
      <c r="DT4" s="119">
        <f t="shared" ref="DT4" si="118">EDATE(DS4,1)</f>
        <v>46388</v>
      </c>
      <c r="DU4" s="119">
        <f t="shared" ref="DU4" si="119">EDATE(DT4,1)</f>
        <v>46419</v>
      </c>
      <c r="DV4" s="119">
        <f t="shared" ref="DV4" si="120">EDATE(DU4,1)</f>
        <v>46447</v>
      </c>
      <c r="DW4" s="119">
        <f t="shared" ref="DW4" si="121">EDATE(DV4,1)</f>
        <v>46478</v>
      </c>
      <c r="DX4" s="119">
        <f t="shared" ref="DX4" si="122">EDATE(DW4,1)</f>
        <v>46508</v>
      </c>
      <c r="DY4" s="119">
        <f t="shared" ref="DY4" si="123">EDATE(DX4,1)</f>
        <v>46539</v>
      </c>
      <c r="DZ4" s="119">
        <f t="shared" ref="DZ4" si="124">EDATE(DY4,1)</f>
        <v>46569</v>
      </c>
      <c r="EA4" s="119">
        <f t="shared" ref="EA4" si="125">EDATE(DZ4,1)</f>
        <v>46600</v>
      </c>
      <c r="EB4" s="119">
        <f t="shared" ref="EB4" si="126">EDATE(EA4,1)</f>
        <v>46631</v>
      </c>
      <c r="EC4" s="119">
        <f t="shared" ref="EC4" si="127">EDATE(EB4,1)</f>
        <v>46661</v>
      </c>
      <c r="ED4" s="119">
        <f t="shared" ref="ED4" si="128">EDATE(EC4,1)</f>
        <v>46692</v>
      </c>
      <c r="EE4" s="119">
        <f t="shared" ref="EE4" si="129">EDATE(ED4,1)</f>
        <v>46722</v>
      </c>
      <c r="EF4" s="119">
        <f t="shared" ref="EF4" si="130">EDATE(EE4,1)</f>
        <v>46753</v>
      </c>
      <c r="EG4" s="119">
        <f t="shared" ref="EG4" si="131">EDATE(EF4,1)</f>
        <v>46784</v>
      </c>
      <c r="EH4" s="119">
        <f t="shared" ref="EH4" si="132">EDATE(EG4,1)</f>
        <v>46813</v>
      </c>
      <c r="EI4" s="119">
        <f t="shared" ref="EI4" si="133">EDATE(EH4,1)</f>
        <v>46844</v>
      </c>
      <c r="EJ4" s="119">
        <f t="shared" ref="EJ4" si="134">EDATE(EI4,1)</f>
        <v>46874</v>
      </c>
      <c r="EK4" s="119">
        <f t="shared" ref="EK4" si="135">EDATE(EJ4,1)</f>
        <v>46905</v>
      </c>
      <c r="EL4" s="119">
        <f t="shared" ref="EL4" si="136">EDATE(EK4,1)</f>
        <v>46935</v>
      </c>
      <c r="EM4" s="119">
        <f t="shared" ref="EM4" si="137">EDATE(EL4,1)</f>
        <v>46966</v>
      </c>
      <c r="EN4" s="119">
        <f t="shared" ref="EN4" si="138">EDATE(EM4,1)</f>
        <v>46997</v>
      </c>
      <c r="EO4" s="119">
        <f t="shared" ref="EO4" si="139">EDATE(EN4,1)</f>
        <v>47027</v>
      </c>
      <c r="EP4" s="119">
        <f t="shared" ref="EP4" si="140">EDATE(EO4,1)</f>
        <v>47058</v>
      </c>
      <c r="EQ4" s="119">
        <f t="shared" ref="EQ4" si="141">EDATE(EP4,1)</f>
        <v>47088</v>
      </c>
      <c r="ER4" s="119">
        <f t="shared" ref="ER4" si="142">EDATE(EQ4,1)</f>
        <v>47119</v>
      </c>
      <c r="ES4" s="119">
        <f t="shared" ref="ES4" si="143">EDATE(ER4,1)</f>
        <v>47150</v>
      </c>
      <c r="ET4" s="119">
        <f t="shared" ref="ET4" si="144">EDATE(ES4,1)</f>
        <v>47178</v>
      </c>
      <c r="EU4" s="119">
        <f t="shared" ref="EU4" si="145">EDATE(ET4,1)</f>
        <v>47209</v>
      </c>
      <c r="EV4" s="119">
        <f t="shared" ref="EV4" si="146">EDATE(EU4,1)</f>
        <v>47239</v>
      </c>
      <c r="EW4" s="119">
        <f t="shared" ref="EW4" si="147">EDATE(EV4,1)</f>
        <v>47270</v>
      </c>
      <c r="EX4" s="119">
        <f t="shared" ref="EX4" si="148">EDATE(EW4,1)</f>
        <v>47300</v>
      </c>
      <c r="EY4" s="119">
        <f t="shared" ref="EY4" si="149">EDATE(EX4,1)</f>
        <v>47331</v>
      </c>
      <c r="EZ4" s="119">
        <f t="shared" ref="EZ4" si="150">EDATE(EY4,1)</f>
        <v>47362</v>
      </c>
      <c r="FA4" s="119">
        <f t="shared" ref="FA4" si="151">EDATE(EZ4,1)</f>
        <v>47392</v>
      </c>
      <c r="FB4" s="119">
        <f t="shared" ref="FB4" si="152">EDATE(FA4,1)</f>
        <v>47423</v>
      </c>
      <c r="FC4" s="119">
        <f t="shared" ref="FC4" si="153">EDATE(FB4,1)</f>
        <v>47453</v>
      </c>
    </row>
    <row r="5" spans="1:159" x14ac:dyDescent="0.15">
      <c r="C5" t="s">
        <v>85</v>
      </c>
    </row>
    <row r="6" spans="1:159" x14ac:dyDescent="0.15">
      <c r="C6" t="s">
        <v>24</v>
      </c>
    </row>
    <row r="7" spans="1:159" x14ac:dyDescent="0.15">
      <c r="C7" t="s">
        <v>202</v>
      </c>
    </row>
    <row r="8" spans="1:159" x14ac:dyDescent="0.15">
      <c r="C8" t="s">
        <v>61</v>
      </c>
    </row>
    <row r="10" spans="1:159" x14ac:dyDescent="0.15">
      <c r="B10" t="s">
        <v>152</v>
      </c>
      <c r="C10" t="s">
        <v>298</v>
      </c>
      <c r="D10">
        <f>IF(D4&gt;EDATE($D3,12),0,D5+D6+D7+D8)</f>
        <v>0</v>
      </c>
    </row>
    <row r="13" spans="1:159" x14ac:dyDescent="0.15">
      <c r="A13" t="s">
        <v>72</v>
      </c>
      <c r="B13" t="s">
        <v>153</v>
      </c>
      <c r="C13" t="s">
        <v>212</v>
      </c>
      <c r="D13" s="120">
        <v>42736</v>
      </c>
    </row>
    <row r="14" spans="1:159" x14ac:dyDescent="0.15">
      <c r="C14" t="s">
        <v>214</v>
      </c>
      <c r="D14" s="120">
        <v>47088</v>
      </c>
    </row>
    <row r="15" spans="1:159" x14ac:dyDescent="0.15">
      <c r="C15" t="s">
        <v>215</v>
      </c>
      <c r="D15" s="119">
        <f>D13</f>
        <v>42736</v>
      </c>
      <c r="E15" s="119">
        <f>EDATE(D15,1)</f>
        <v>42767</v>
      </c>
      <c r="F15" s="119">
        <f t="shared" ref="F15" si="154">EDATE(E15,1)</f>
        <v>42795</v>
      </c>
      <c r="G15" s="119">
        <f t="shared" ref="G15" si="155">EDATE(F15,1)</f>
        <v>42826</v>
      </c>
    </row>
    <row r="16" spans="1:159" x14ac:dyDescent="0.15">
      <c r="C16" t="s">
        <v>298</v>
      </c>
    </row>
    <row r="17" spans="1:8" x14ac:dyDescent="0.15">
      <c r="C17" t="s">
        <v>220</v>
      </c>
    </row>
    <row r="18" spans="1:8" x14ac:dyDescent="0.15">
      <c r="C18" t="s">
        <v>246</v>
      </c>
    </row>
    <row r="19" spans="1:8" x14ac:dyDescent="0.15">
      <c r="C19" t="s">
        <v>247</v>
      </c>
    </row>
    <row r="20" spans="1:8" x14ac:dyDescent="0.15">
      <c r="C20" t="s">
        <v>299</v>
      </c>
    </row>
    <row r="22" spans="1:8" x14ac:dyDescent="0.15">
      <c r="B22" t="s">
        <v>152</v>
      </c>
      <c r="C22" t="s">
        <v>300</v>
      </c>
      <c r="D22">
        <f>IF(D15&gt;EDATE($D14,12),0,SUM(D16:D20))</f>
        <v>0</v>
      </c>
    </row>
    <row r="24" spans="1:8" x14ac:dyDescent="0.15">
      <c r="A24" t="s">
        <v>36</v>
      </c>
      <c r="B24" t="s">
        <v>153</v>
      </c>
      <c r="C24" t="s">
        <v>212</v>
      </c>
      <c r="D24" s="120">
        <v>42736</v>
      </c>
    </row>
    <row r="25" spans="1:8" x14ac:dyDescent="0.15">
      <c r="C25" t="s">
        <v>214</v>
      </c>
      <c r="D25" s="120">
        <v>47088</v>
      </c>
    </row>
    <row r="26" spans="1:8" x14ac:dyDescent="0.15">
      <c r="C26" t="s">
        <v>215</v>
      </c>
      <c r="D26" s="119">
        <f>D24</f>
        <v>42736</v>
      </c>
      <c r="E26" s="119">
        <f>EDATE(D26,1)</f>
        <v>42767</v>
      </c>
      <c r="F26" s="119">
        <f t="shared" ref="F26" si="156">EDATE(E26,1)</f>
        <v>42795</v>
      </c>
      <c r="G26" s="119">
        <f t="shared" ref="G26" si="157">EDATE(F26,1)</f>
        <v>42826</v>
      </c>
    </row>
    <row r="27" spans="1:8" x14ac:dyDescent="0.15">
      <c r="C27" t="s">
        <v>72</v>
      </c>
    </row>
    <row r="28" spans="1:8" x14ac:dyDescent="0.15">
      <c r="C28" t="s">
        <v>301</v>
      </c>
    </row>
    <row r="30" spans="1:8" x14ac:dyDescent="0.15">
      <c r="B30" t="s">
        <v>152</v>
      </c>
      <c r="C30" t="s">
        <v>36</v>
      </c>
      <c r="D30">
        <f>IF(D26&gt;EDATE($D25,12),0,SUM(D27:D28))</f>
        <v>0</v>
      </c>
      <c r="E30">
        <f t="shared" ref="E30:H30" si="158">IF(E26&gt;EDATE($D25,12),0,SUM(E27:E28))</f>
        <v>0</v>
      </c>
      <c r="F30">
        <f t="shared" si="158"/>
        <v>0</v>
      </c>
      <c r="G30">
        <f t="shared" si="158"/>
        <v>0</v>
      </c>
      <c r="H30">
        <f t="shared" si="158"/>
        <v>0</v>
      </c>
    </row>
    <row r="32" spans="1:8" x14ac:dyDescent="0.15">
      <c r="A32" t="s">
        <v>386</v>
      </c>
      <c r="B32" t="s">
        <v>153</v>
      </c>
      <c r="C32" t="s">
        <v>212</v>
      </c>
      <c r="D32" s="120">
        <v>42736</v>
      </c>
    </row>
    <row r="33" spans="1:12" x14ac:dyDescent="0.15">
      <c r="C33" t="s">
        <v>214</v>
      </c>
      <c r="D33" s="120">
        <v>47088</v>
      </c>
    </row>
    <row r="34" spans="1:12" x14ac:dyDescent="0.15">
      <c r="C34" t="s">
        <v>215</v>
      </c>
      <c r="D34" s="119">
        <f>D32</f>
        <v>42736</v>
      </c>
      <c r="E34" s="119">
        <f>EDATE(D34,1)</f>
        <v>42767</v>
      </c>
      <c r="F34" s="119">
        <f t="shared" ref="F34" si="159">EDATE(E34,1)</f>
        <v>42795</v>
      </c>
      <c r="G34" s="119">
        <f t="shared" ref="G34" si="160">EDATE(F34,1)</f>
        <v>42826</v>
      </c>
    </row>
    <row r="35" spans="1:12" x14ac:dyDescent="0.15">
      <c r="C35" t="s">
        <v>36</v>
      </c>
    </row>
    <row r="36" spans="1:12" x14ac:dyDescent="0.15">
      <c r="C36" t="s">
        <v>309</v>
      </c>
    </row>
    <row r="37" spans="1:12" x14ac:dyDescent="0.15">
      <c r="C37" s="13" t="s">
        <v>31</v>
      </c>
    </row>
    <row r="38" spans="1:12" x14ac:dyDescent="0.15">
      <c r="K38" s="13"/>
      <c r="L38" s="7"/>
    </row>
    <row r="39" spans="1:12" x14ac:dyDescent="0.15">
      <c r="B39" t="s">
        <v>152</v>
      </c>
      <c r="C39" s="13" t="s">
        <v>143</v>
      </c>
      <c r="D39">
        <f>IF(D34&gt;$D33,0,SUM(D35:D36))</f>
        <v>0</v>
      </c>
      <c r="E39">
        <f t="shared" ref="E39:G39" si="161">IF(E34&gt;$D33,0,SUM(E35:E36))</f>
        <v>0</v>
      </c>
      <c r="F39">
        <f t="shared" si="161"/>
        <v>0</v>
      </c>
      <c r="G39">
        <f t="shared" si="161"/>
        <v>0</v>
      </c>
      <c r="K39" s="75"/>
      <c r="L39" s="8"/>
    </row>
    <row r="40" spans="1:12" x14ac:dyDescent="0.15">
      <c r="C40" s="10" t="s">
        <v>144</v>
      </c>
      <c r="D40">
        <f>IF(D34&gt;$D33,0,SUM(D36:D37))</f>
        <v>0</v>
      </c>
      <c r="E40">
        <f t="shared" ref="E40:G40" si="162">IF(E34&gt;$D33,0,SUM(E36:E37))</f>
        <v>0</v>
      </c>
      <c r="F40">
        <f t="shared" si="162"/>
        <v>0</v>
      </c>
      <c r="G40">
        <f t="shared" si="162"/>
        <v>0</v>
      </c>
    </row>
    <row r="42" spans="1:12" x14ac:dyDescent="0.15">
      <c r="A42" t="s">
        <v>302</v>
      </c>
      <c r="B42" t="s">
        <v>153</v>
      </c>
      <c r="C42" t="s">
        <v>212</v>
      </c>
      <c r="D42" s="120">
        <v>42736</v>
      </c>
    </row>
    <row r="43" spans="1:12" x14ac:dyDescent="0.15">
      <c r="C43" t="s">
        <v>214</v>
      </c>
      <c r="D43" s="120">
        <v>47088</v>
      </c>
    </row>
    <row r="44" spans="1:12" x14ac:dyDescent="0.15">
      <c r="C44" t="s">
        <v>117</v>
      </c>
      <c r="D44" s="4">
        <v>0.05</v>
      </c>
    </row>
    <row r="45" spans="1:12" x14ac:dyDescent="0.15">
      <c r="C45" t="s">
        <v>215</v>
      </c>
      <c r="D45" s="119">
        <f>D42</f>
        <v>42736</v>
      </c>
      <c r="E45" s="119">
        <f>EDATE(D45,1)</f>
        <v>42767</v>
      </c>
      <c r="F45" s="119">
        <f t="shared" ref="F45" si="163">EDATE(E45,1)</f>
        <v>42795</v>
      </c>
      <c r="G45" s="119">
        <f t="shared" ref="G45" si="164">EDATE(F45,1)</f>
        <v>42826</v>
      </c>
    </row>
    <row r="46" spans="1:12" x14ac:dyDescent="0.15">
      <c r="C46" t="s">
        <v>36</v>
      </c>
    </row>
    <row r="48" spans="1:12" x14ac:dyDescent="0.15">
      <c r="B48" t="s">
        <v>216</v>
      </c>
      <c r="C48" t="s">
        <v>303</v>
      </c>
      <c r="D48">
        <f>SUMIFS(46:46,45:45,"&lt;="&amp;EDATE($D43,12),45:45,"&gt;"&amp;$D43)</f>
        <v>0</v>
      </c>
    </row>
    <row r="49" spans="1:159" x14ac:dyDescent="0.15">
      <c r="B49" t="s">
        <v>152</v>
      </c>
      <c r="C49" t="s">
        <v>302</v>
      </c>
      <c r="D49">
        <f>D48/D44</f>
        <v>0</v>
      </c>
    </row>
    <row r="51" spans="1:159" x14ac:dyDescent="0.15">
      <c r="A51" t="s">
        <v>387</v>
      </c>
      <c r="B51" t="s">
        <v>153</v>
      </c>
      <c r="C51" t="s">
        <v>51</v>
      </c>
      <c r="D51" s="6">
        <v>12332423</v>
      </c>
    </row>
    <row r="52" spans="1:159" x14ac:dyDescent="0.15">
      <c r="C52" t="s">
        <v>212</v>
      </c>
      <c r="D52" s="120">
        <v>42736</v>
      </c>
    </row>
    <row r="53" spans="1:159" x14ac:dyDescent="0.15">
      <c r="D53" s="120" t="s">
        <v>306</v>
      </c>
      <c r="E53" s="3" t="s">
        <v>307</v>
      </c>
    </row>
    <row r="54" spans="1:159" x14ac:dyDescent="0.15">
      <c r="C54" t="s">
        <v>304</v>
      </c>
      <c r="D54" s="120">
        <v>43800</v>
      </c>
      <c r="E54" s="4">
        <v>0.4</v>
      </c>
    </row>
    <row r="55" spans="1:159" x14ac:dyDescent="0.15">
      <c r="C55" t="s">
        <v>305</v>
      </c>
      <c r="D55" s="120">
        <v>43983</v>
      </c>
      <c r="E55" s="4">
        <f>1-E54</f>
        <v>0.6</v>
      </c>
    </row>
    <row r="57" spans="1:159" x14ac:dyDescent="0.15">
      <c r="B57" t="s">
        <v>152</v>
      </c>
      <c r="C57" t="s">
        <v>215</v>
      </c>
      <c r="D57" s="119">
        <f>D52</f>
        <v>42736</v>
      </c>
      <c r="E57" s="119">
        <f>EDATE(D57,1)</f>
        <v>42767</v>
      </c>
      <c r="F57" s="119">
        <f t="shared" ref="F57" si="165">EDATE(E57,1)</f>
        <v>42795</v>
      </c>
      <c r="G57" s="119">
        <f t="shared" ref="G57" si="166">EDATE(F57,1)</f>
        <v>42826</v>
      </c>
      <c r="H57" s="119">
        <f t="shared" ref="H57" si="167">EDATE(G57,1)</f>
        <v>42856</v>
      </c>
      <c r="I57" s="119">
        <f t="shared" ref="I57" si="168">EDATE(H57,1)</f>
        <v>42887</v>
      </c>
      <c r="J57" s="119">
        <f t="shared" ref="J57" si="169">EDATE(I57,1)</f>
        <v>42917</v>
      </c>
      <c r="K57" s="119">
        <f t="shared" ref="K57" si="170">EDATE(J57,1)</f>
        <v>42948</v>
      </c>
      <c r="L57" s="119">
        <f t="shared" ref="L57" si="171">EDATE(K57,1)</f>
        <v>42979</v>
      </c>
      <c r="M57" s="119">
        <f t="shared" ref="M57" si="172">EDATE(L57,1)</f>
        <v>43009</v>
      </c>
      <c r="N57" s="119">
        <f t="shared" ref="N57" si="173">EDATE(M57,1)</f>
        <v>43040</v>
      </c>
      <c r="O57" s="119">
        <f t="shared" ref="O57" si="174">EDATE(N57,1)</f>
        <v>43070</v>
      </c>
      <c r="P57" s="119">
        <f t="shared" ref="P57" si="175">EDATE(O57,1)</f>
        <v>43101</v>
      </c>
      <c r="Q57" s="119">
        <f t="shared" ref="Q57" si="176">EDATE(P57,1)</f>
        <v>43132</v>
      </c>
      <c r="R57" s="119">
        <f t="shared" ref="R57" si="177">EDATE(Q57,1)</f>
        <v>43160</v>
      </c>
      <c r="S57" s="119">
        <f t="shared" ref="S57" si="178">EDATE(R57,1)</f>
        <v>43191</v>
      </c>
      <c r="T57" s="119">
        <f t="shared" ref="T57" si="179">EDATE(S57,1)</f>
        <v>43221</v>
      </c>
      <c r="U57" s="119">
        <f t="shared" ref="U57" si="180">EDATE(T57,1)</f>
        <v>43252</v>
      </c>
      <c r="V57" s="119">
        <f t="shared" ref="V57" si="181">EDATE(U57,1)</f>
        <v>43282</v>
      </c>
      <c r="W57" s="119">
        <f t="shared" ref="W57" si="182">EDATE(V57,1)</f>
        <v>43313</v>
      </c>
      <c r="X57" s="119">
        <f t="shared" ref="X57" si="183">EDATE(W57,1)</f>
        <v>43344</v>
      </c>
      <c r="Y57" s="119">
        <f t="shared" ref="Y57" si="184">EDATE(X57,1)</f>
        <v>43374</v>
      </c>
      <c r="Z57" s="119">
        <f t="shared" ref="Z57" si="185">EDATE(Y57,1)</f>
        <v>43405</v>
      </c>
      <c r="AA57" s="119">
        <f t="shared" ref="AA57" si="186">EDATE(Z57,1)</f>
        <v>43435</v>
      </c>
      <c r="AB57" s="119">
        <f t="shared" ref="AB57" si="187">EDATE(AA57,1)</f>
        <v>43466</v>
      </c>
      <c r="AC57" s="119">
        <f t="shared" ref="AC57" si="188">EDATE(AB57,1)</f>
        <v>43497</v>
      </c>
      <c r="AD57" s="119">
        <f t="shared" ref="AD57" si="189">EDATE(AC57,1)</f>
        <v>43525</v>
      </c>
      <c r="AE57" s="119">
        <f t="shared" ref="AE57" si="190">EDATE(AD57,1)</f>
        <v>43556</v>
      </c>
      <c r="AF57" s="119">
        <f t="shared" ref="AF57" si="191">EDATE(AE57,1)</f>
        <v>43586</v>
      </c>
      <c r="AG57" s="119">
        <f t="shared" ref="AG57" si="192">EDATE(AF57,1)</f>
        <v>43617</v>
      </c>
      <c r="AH57" s="119">
        <f t="shared" ref="AH57" si="193">EDATE(AG57,1)</f>
        <v>43647</v>
      </c>
      <c r="AI57" s="119">
        <f t="shared" ref="AI57" si="194">EDATE(AH57,1)</f>
        <v>43678</v>
      </c>
      <c r="AJ57" s="119">
        <f t="shared" ref="AJ57" si="195">EDATE(AI57,1)</f>
        <v>43709</v>
      </c>
      <c r="AK57" s="119">
        <f t="shared" ref="AK57" si="196">EDATE(AJ57,1)</f>
        <v>43739</v>
      </c>
      <c r="AL57" s="119">
        <f t="shared" ref="AL57" si="197">EDATE(AK57,1)</f>
        <v>43770</v>
      </c>
      <c r="AM57" s="119">
        <f t="shared" ref="AM57" si="198">EDATE(AL57,1)</f>
        <v>43800</v>
      </c>
      <c r="AN57" s="119">
        <f t="shared" ref="AN57" si="199">EDATE(AM57,1)</f>
        <v>43831</v>
      </c>
      <c r="AO57" s="119">
        <f t="shared" ref="AO57" si="200">EDATE(AN57,1)</f>
        <v>43862</v>
      </c>
      <c r="AP57" s="119">
        <f t="shared" ref="AP57" si="201">EDATE(AO57,1)</f>
        <v>43891</v>
      </c>
      <c r="AQ57" s="119">
        <f t="shared" ref="AQ57" si="202">EDATE(AP57,1)</f>
        <v>43922</v>
      </c>
      <c r="AR57" s="119">
        <f t="shared" ref="AR57" si="203">EDATE(AQ57,1)</f>
        <v>43952</v>
      </c>
      <c r="AS57" s="119">
        <f t="shared" ref="AS57" si="204">EDATE(AR57,1)</f>
        <v>43983</v>
      </c>
      <c r="AT57" s="119">
        <f t="shared" ref="AT57" si="205">EDATE(AS57,1)</f>
        <v>44013</v>
      </c>
      <c r="AU57" s="119">
        <f t="shared" ref="AU57" si="206">EDATE(AT57,1)</f>
        <v>44044</v>
      </c>
      <c r="AV57" s="119">
        <f t="shared" ref="AV57" si="207">EDATE(AU57,1)</f>
        <v>44075</v>
      </c>
      <c r="AW57" s="119">
        <f t="shared" ref="AW57" si="208">EDATE(AV57,1)</f>
        <v>44105</v>
      </c>
    </row>
    <row r="58" spans="1:159" x14ac:dyDescent="0.15">
      <c r="C58" t="s">
        <v>308</v>
      </c>
      <c r="D58">
        <f>IFERROR(VLOOKUP(D57,$D$54:$E$55,2,FALSE)*$D$51,0)</f>
        <v>0</v>
      </c>
      <c r="E58">
        <f t="shared" ref="E58:G58" si="209">IFERROR(VLOOKUP(E57,$D$54:$E$55,2,FALSE)*$D$51,0)</f>
        <v>0</v>
      </c>
      <c r="F58">
        <f t="shared" si="209"/>
        <v>0</v>
      </c>
      <c r="G58">
        <f t="shared" si="209"/>
        <v>0</v>
      </c>
      <c r="H58">
        <f t="shared" ref="H58" si="210">IFERROR(VLOOKUP(H57,$D$54:$E$55,2,FALSE)*$D$51,0)</f>
        <v>0</v>
      </c>
      <c r="I58">
        <f t="shared" ref="I58" si="211">IFERROR(VLOOKUP(I57,$D$54:$E$55,2,FALSE)*$D$51,0)</f>
        <v>0</v>
      </c>
      <c r="J58">
        <f t="shared" ref="J58" si="212">IFERROR(VLOOKUP(J57,$D$54:$E$55,2,FALSE)*$D$51,0)</f>
        <v>0</v>
      </c>
      <c r="K58">
        <f t="shared" ref="K58" si="213">IFERROR(VLOOKUP(K57,$D$54:$E$55,2,FALSE)*$D$51,0)</f>
        <v>0</v>
      </c>
      <c r="L58">
        <f t="shared" ref="L58" si="214">IFERROR(VLOOKUP(L57,$D$54:$E$55,2,FALSE)*$D$51,0)</f>
        <v>0</v>
      </c>
      <c r="M58">
        <f t="shared" ref="M58" si="215">IFERROR(VLOOKUP(M57,$D$54:$E$55,2,FALSE)*$D$51,0)</f>
        <v>0</v>
      </c>
      <c r="N58">
        <f t="shared" ref="N58" si="216">IFERROR(VLOOKUP(N57,$D$54:$E$55,2,FALSE)*$D$51,0)</f>
        <v>0</v>
      </c>
      <c r="O58">
        <f t="shared" ref="O58" si="217">IFERROR(VLOOKUP(O57,$D$54:$E$55,2,FALSE)*$D$51,0)</f>
        <v>0</v>
      </c>
      <c r="P58">
        <f t="shared" ref="P58" si="218">IFERROR(VLOOKUP(P57,$D$54:$E$55,2,FALSE)*$D$51,0)</f>
        <v>0</v>
      </c>
      <c r="Q58">
        <f t="shared" ref="Q58" si="219">IFERROR(VLOOKUP(Q57,$D$54:$E$55,2,FALSE)*$D$51,0)</f>
        <v>0</v>
      </c>
      <c r="R58">
        <f t="shared" ref="R58" si="220">IFERROR(VLOOKUP(R57,$D$54:$E$55,2,FALSE)*$D$51,0)</f>
        <v>0</v>
      </c>
      <c r="S58">
        <f t="shared" ref="S58" si="221">IFERROR(VLOOKUP(S57,$D$54:$E$55,2,FALSE)*$D$51,0)</f>
        <v>0</v>
      </c>
      <c r="T58">
        <f t="shared" ref="T58" si="222">IFERROR(VLOOKUP(T57,$D$54:$E$55,2,FALSE)*$D$51,0)</f>
        <v>0</v>
      </c>
      <c r="U58">
        <f t="shared" ref="U58" si="223">IFERROR(VLOOKUP(U57,$D$54:$E$55,2,FALSE)*$D$51,0)</f>
        <v>0</v>
      </c>
      <c r="V58">
        <f t="shared" ref="V58" si="224">IFERROR(VLOOKUP(V57,$D$54:$E$55,2,FALSE)*$D$51,0)</f>
        <v>0</v>
      </c>
      <c r="W58">
        <f t="shared" ref="W58" si="225">IFERROR(VLOOKUP(W57,$D$54:$E$55,2,FALSE)*$D$51,0)</f>
        <v>0</v>
      </c>
      <c r="X58">
        <f t="shared" ref="X58" si="226">IFERROR(VLOOKUP(X57,$D$54:$E$55,2,FALSE)*$D$51,0)</f>
        <v>0</v>
      </c>
      <c r="Y58">
        <f t="shared" ref="Y58" si="227">IFERROR(VLOOKUP(Y57,$D$54:$E$55,2,FALSE)*$D$51,0)</f>
        <v>0</v>
      </c>
      <c r="Z58">
        <f t="shared" ref="Z58" si="228">IFERROR(VLOOKUP(Z57,$D$54:$E$55,2,FALSE)*$D$51,0)</f>
        <v>0</v>
      </c>
      <c r="AA58">
        <f t="shared" ref="AA58" si="229">IFERROR(VLOOKUP(AA57,$D$54:$E$55,2,FALSE)*$D$51,0)</f>
        <v>0</v>
      </c>
      <c r="AB58">
        <f t="shared" ref="AB58" si="230">IFERROR(VLOOKUP(AB57,$D$54:$E$55,2,FALSE)*$D$51,0)</f>
        <v>0</v>
      </c>
      <c r="AC58">
        <f t="shared" ref="AC58" si="231">IFERROR(VLOOKUP(AC57,$D$54:$E$55,2,FALSE)*$D$51,0)</f>
        <v>0</v>
      </c>
      <c r="AD58">
        <f t="shared" ref="AD58" si="232">IFERROR(VLOOKUP(AD57,$D$54:$E$55,2,FALSE)*$D$51,0)</f>
        <v>0</v>
      </c>
      <c r="AE58">
        <f t="shared" ref="AE58" si="233">IFERROR(VLOOKUP(AE57,$D$54:$E$55,2,FALSE)*$D$51,0)</f>
        <v>0</v>
      </c>
      <c r="AF58">
        <f t="shared" ref="AF58" si="234">IFERROR(VLOOKUP(AF57,$D$54:$E$55,2,FALSE)*$D$51,0)</f>
        <v>0</v>
      </c>
      <c r="AG58">
        <f t="shared" ref="AG58" si="235">IFERROR(VLOOKUP(AG57,$D$54:$E$55,2,FALSE)*$D$51,0)</f>
        <v>0</v>
      </c>
      <c r="AH58">
        <f t="shared" ref="AH58" si="236">IFERROR(VLOOKUP(AH57,$D$54:$E$55,2,FALSE)*$D$51,0)</f>
        <v>0</v>
      </c>
      <c r="AI58">
        <f t="shared" ref="AI58" si="237">IFERROR(VLOOKUP(AI57,$D$54:$E$55,2,FALSE)*$D$51,0)</f>
        <v>0</v>
      </c>
      <c r="AJ58">
        <f t="shared" ref="AJ58" si="238">IFERROR(VLOOKUP(AJ57,$D$54:$E$55,2,FALSE)*$D$51,0)</f>
        <v>0</v>
      </c>
      <c r="AK58">
        <f t="shared" ref="AK58" si="239">IFERROR(VLOOKUP(AK57,$D$54:$E$55,2,FALSE)*$D$51,0)</f>
        <v>0</v>
      </c>
      <c r="AL58">
        <f t="shared" ref="AL58" si="240">IFERROR(VLOOKUP(AL57,$D$54:$E$55,2,FALSE)*$D$51,0)</f>
        <v>0</v>
      </c>
      <c r="AM58">
        <f t="shared" ref="AM58" si="241">IFERROR(VLOOKUP(AM57,$D$54:$E$55,2,FALSE)*$D$51,0)</f>
        <v>4932969.2</v>
      </c>
      <c r="AN58">
        <f t="shared" ref="AN58" si="242">IFERROR(VLOOKUP(AN57,$D$54:$E$55,2,FALSE)*$D$51,0)</f>
        <v>0</v>
      </c>
      <c r="AO58">
        <f t="shared" ref="AO58" si="243">IFERROR(VLOOKUP(AO57,$D$54:$E$55,2,FALSE)*$D$51,0)</f>
        <v>0</v>
      </c>
      <c r="AP58">
        <f t="shared" ref="AP58" si="244">IFERROR(VLOOKUP(AP57,$D$54:$E$55,2,FALSE)*$D$51,0)</f>
        <v>0</v>
      </c>
      <c r="AQ58">
        <f t="shared" ref="AQ58" si="245">IFERROR(VLOOKUP(AQ57,$D$54:$E$55,2,FALSE)*$D$51,0)</f>
        <v>0</v>
      </c>
      <c r="AR58">
        <f t="shared" ref="AR58" si="246">IFERROR(VLOOKUP(AR57,$D$54:$E$55,2,FALSE)*$D$51,0)</f>
        <v>0</v>
      </c>
      <c r="AS58">
        <f t="shared" ref="AS58" si="247">IFERROR(VLOOKUP(AS57,$D$54:$E$55,2,FALSE)*$D$51,0)</f>
        <v>7399453.7999999998</v>
      </c>
      <c r="AT58">
        <f t="shared" ref="AT58" si="248">IFERROR(VLOOKUP(AT57,$D$54:$E$55,2,FALSE)*$D$51,0)</f>
        <v>0</v>
      </c>
      <c r="AU58">
        <f t="shared" ref="AU58" si="249">IFERROR(VLOOKUP(AU57,$D$54:$E$55,2,FALSE)*$D$51,0)</f>
        <v>0</v>
      </c>
      <c r="AV58">
        <f t="shared" ref="AV58" si="250">IFERROR(VLOOKUP(AV57,$D$54:$E$55,2,FALSE)*$D$51,0)</f>
        <v>0</v>
      </c>
      <c r="AW58">
        <f t="shared" ref="AW58" si="251">IFERROR(VLOOKUP(AW57,$D$54:$E$55,2,FALSE)*$D$51,0)</f>
        <v>0</v>
      </c>
    </row>
    <row r="60" spans="1:159" s="78" customFormat="1" x14ac:dyDescent="0.15">
      <c r="A60" s="78" t="s">
        <v>203</v>
      </c>
    </row>
    <row r="61" spans="1:159" x14ac:dyDescent="0.15">
      <c r="B61" t="s">
        <v>153</v>
      </c>
      <c r="C61" t="s">
        <v>212</v>
      </c>
      <c r="D61" s="120">
        <v>42156</v>
      </c>
    </row>
    <row r="62" spans="1:159" x14ac:dyDescent="0.15">
      <c r="C62" t="s">
        <v>214</v>
      </c>
      <c r="D62" s="120">
        <v>42795</v>
      </c>
    </row>
    <row r="63" spans="1:159" x14ac:dyDescent="0.15">
      <c r="C63" t="s">
        <v>310</v>
      </c>
      <c r="D63" s="120">
        <v>42917</v>
      </c>
    </row>
    <row r="64" spans="1:159" x14ac:dyDescent="0.15">
      <c r="C64" t="s">
        <v>125</v>
      </c>
      <c r="D64" s="121">
        <f>YEAR(D66)</f>
        <v>2015</v>
      </c>
      <c r="E64" s="121">
        <f t="shared" ref="E64:BP64" si="252">YEAR(E66)</f>
        <v>2015</v>
      </c>
      <c r="F64" s="121">
        <f t="shared" si="252"/>
        <v>2015</v>
      </c>
      <c r="G64" s="121">
        <f t="shared" si="252"/>
        <v>2015</v>
      </c>
      <c r="H64" s="121">
        <f t="shared" si="252"/>
        <v>2015</v>
      </c>
      <c r="I64" s="121">
        <f t="shared" si="252"/>
        <v>2015</v>
      </c>
      <c r="J64" s="121">
        <f t="shared" si="252"/>
        <v>2015</v>
      </c>
      <c r="K64" s="121">
        <f t="shared" si="252"/>
        <v>2016</v>
      </c>
      <c r="L64" s="121">
        <f t="shared" si="252"/>
        <v>2016</v>
      </c>
      <c r="M64" s="121">
        <f t="shared" si="252"/>
        <v>2016</v>
      </c>
      <c r="N64" s="121">
        <f t="shared" si="252"/>
        <v>2016</v>
      </c>
      <c r="O64" s="121">
        <f t="shared" si="252"/>
        <v>2016</v>
      </c>
      <c r="P64" s="121">
        <f t="shared" si="252"/>
        <v>2016</v>
      </c>
      <c r="Q64" s="121">
        <f t="shared" si="252"/>
        <v>2016</v>
      </c>
      <c r="R64" s="121">
        <f t="shared" si="252"/>
        <v>2016</v>
      </c>
      <c r="S64" s="121">
        <f t="shared" si="252"/>
        <v>2016</v>
      </c>
      <c r="T64" s="121">
        <f t="shared" si="252"/>
        <v>2016</v>
      </c>
      <c r="U64" s="121">
        <f t="shared" si="252"/>
        <v>2016</v>
      </c>
      <c r="V64" s="121">
        <f t="shared" si="252"/>
        <v>2016</v>
      </c>
      <c r="W64" s="121">
        <f t="shared" si="252"/>
        <v>2017</v>
      </c>
      <c r="X64" s="121">
        <f t="shared" si="252"/>
        <v>2017</v>
      </c>
      <c r="Y64" s="121">
        <f t="shared" si="252"/>
        <v>2017</v>
      </c>
      <c r="Z64" s="121">
        <f t="shared" si="252"/>
        <v>2017</v>
      </c>
      <c r="AA64" s="121">
        <f t="shared" si="252"/>
        <v>2017</v>
      </c>
      <c r="AB64" s="121">
        <f t="shared" si="252"/>
        <v>2017</v>
      </c>
      <c r="AC64" s="121">
        <f t="shared" si="252"/>
        <v>2017</v>
      </c>
      <c r="AD64" s="121">
        <f t="shared" si="252"/>
        <v>2017</v>
      </c>
      <c r="AE64" s="121">
        <f t="shared" si="252"/>
        <v>2017</v>
      </c>
      <c r="AF64" s="121">
        <f t="shared" si="252"/>
        <v>2017</v>
      </c>
      <c r="AG64" s="121">
        <f t="shared" si="252"/>
        <v>2017</v>
      </c>
      <c r="AH64" s="121">
        <f t="shared" si="252"/>
        <v>2017</v>
      </c>
      <c r="AI64" s="121">
        <f t="shared" si="252"/>
        <v>2018</v>
      </c>
      <c r="AJ64" s="121">
        <f t="shared" si="252"/>
        <v>2018</v>
      </c>
      <c r="AK64" s="121">
        <f t="shared" si="252"/>
        <v>2018</v>
      </c>
      <c r="AL64" s="121">
        <f t="shared" si="252"/>
        <v>2018</v>
      </c>
      <c r="AM64" s="121">
        <f t="shared" si="252"/>
        <v>2018</v>
      </c>
      <c r="AN64" s="121">
        <f t="shared" si="252"/>
        <v>2018</v>
      </c>
      <c r="AO64" s="121">
        <f t="shared" si="252"/>
        <v>2018</v>
      </c>
      <c r="AP64" s="121">
        <f t="shared" si="252"/>
        <v>2018</v>
      </c>
      <c r="AQ64" s="121">
        <f t="shared" si="252"/>
        <v>2018</v>
      </c>
      <c r="AR64" s="121">
        <f t="shared" si="252"/>
        <v>2018</v>
      </c>
      <c r="AS64" s="121">
        <f t="shared" si="252"/>
        <v>2018</v>
      </c>
      <c r="AT64" s="121">
        <f t="shared" si="252"/>
        <v>2018</v>
      </c>
      <c r="AU64" s="121">
        <f t="shared" si="252"/>
        <v>2019</v>
      </c>
      <c r="AV64" s="121">
        <f t="shared" si="252"/>
        <v>2019</v>
      </c>
      <c r="AW64" s="121">
        <f t="shared" si="252"/>
        <v>2019</v>
      </c>
      <c r="AX64" s="121">
        <f t="shared" si="252"/>
        <v>2019</v>
      </c>
      <c r="AY64" s="121">
        <f t="shared" si="252"/>
        <v>2019</v>
      </c>
      <c r="AZ64" s="121">
        <f t="shared" si="252"/>
        <v>2019</v>
      </c>
      <c r="BA64" s="121">
        <f t="shared" si="252"/>
        <v>2019</v>
      </c>
      <c r="BB64" s="121">
        <f t="shared" si="252"/>
        <v>2019</v>
      </c>
      <c r="BC64" s="121">
        <f t="shared" si="252"/>
        <v>2019</v>
      </c>
      <c r="BD64" s="121">
        <f t="shared" si="252"/>
        <v>2019</v>
      </c>
      <c r="BE64" s="121">
        <f t="shared" si="252"/>
        <v>2019</v>
      </c>
      <c r="BF64" s="121">
        <f t="shared" si="252"/>
        <v>2019</v>
      </c>
      <c r="BG64" s="121">
        <f t="shared" si="252"/>
        <v>2020</v>
      </c>
      <c r="BH64" s="121">
        <f t="shared" si="252"/>
        <v>2020</v>
      </c>
      <c r="BI64" s="121">
        <f t="shared" si="252"/>
        <v>2020</v>
      </c>
      <c r="BJ64" s="121">
        <f t="shared" si="252"/>
        <v>2020</v>
      </c>
      <c r="BK64" s="121">
        <f t="shared" si="252"/>
        <v>2020</v>
      </c>
      <c r="BL64" s="121">
        <f t="shared" si="252"/>
        <v>2020</v>
      </c>
      <c r="BM64" s="121">
        <f t="shared" si="252"/>
        <v>2020</v>
      </c>
      <c r="BN64" s="121">
        <f t="shared" si="252"/>
        <v>2020</v>
      </c>
      <c r="BO64" s="121">
        <f t="shared" si="252"/>
        <v>2020</v>
      </c>
      <c r="BP64" s="121">
        <f t="shared" si="252"/>
        <v>2020</v>
      </c>
      <c r="BQ64" s="121">
        <f t="shared" ref="BQ64:EB64" si="253">YEAR(BQ66)</f>
        <v>2020</v>
      </c>
      <c r="BR64" s="121">
        <f t="shared" si="253"/>
        <v>2020</v>
      </c>
      <c r="BS64" s="121">
        <f t="shared" si="253"/>
        <v>2021</v>
      </c>
      <c r="BT64" s="121">
        <f t="shared" si="253"/>
        <v>2021</v>
      </c>
      <c r="BU64" s="121">
        <f t="shared" si="253"/>
        <v>2021</v>
      </c>
      <c r="BV64" s="121">
        <f t="shared" si="253"/>
        <v>2021</v>
      </c>
      <c r="BW64" s="121">
        <f t="shared" si="253"/>
        <v>2021</v>
      </c>
      <c r="BX64" s="121">
        <f t="shared" si="253"/>
        <v>2021</v>
      </c>
      <c r="BY64" s="121">
        <f t="shared" si="253"/>
        <v>2021</v>
      </c>
      <c r="BZ64" s="121">
        <f t="shared" si="253"/>
        <v>2021</v>
      </c>
      <c r="CA64" s="121">
        <f t="shared" si="253"/>
        <v>2021</v>
      </c>
      <c r="CB64" s="121">
        <f t="shared" si="253"/>
        <v>2021</v>
      </c>
      <c r="CC64" s="121">
        <f t="shared" si="253"/>
        <v>2021</v>
      </c>
      <c r="CD64" s="121">
        <f t="shared" si="253"/>
        <v>2021</v>
      </c>
      <c r="CE64" s="121">
        <f t="shared" si="253"/>
        <v>2022</v>
      </c>
      <c r="CF64" s="121">
        <f t="shared" si="253"/>
        <v>2022</v>
      </c>
      <c r="CG64" s="121">
        <f t="shared" si="253"/>
        <v>2022</v>
      </c>
      <c r="CH64" s="121">
        <f t="shared" si="253"/>
        <v>2022</v>
      </c>
      <c r="CI64" s="121">
        <f t="shared" si="253"/>
        <v>2022</v>
      </c>
      <c r="CJ64" s="121">
        <f t="shared" si="253"/>
        <v>2022</v>
      </c>
      <c r="CK64" s="121">
        <f t="shared" si="253"/>
        <v>2022</v>
      </c>
      <c r="CL64" s="121">
        <f t="shared" si="253"/>
        <v>2022</v>
      </c>
      <c r="CM64" s="121">
        <f t="shared" si="253"/>
        <v>2022</v>
      </c>
      <c r="CN64" s="121">
        <f t="shared" si="253"/>
        <v>2022</v>
      </c>
      <c r="CO64" s="121">
        <f t="shared" si="253"/>
        <v>2022</v>
      </c>
      <c r="CP64" s="121">
        <f t="shared" si="253"/>
        <v>2022</v>
      </c>
      <c r="CQ64" s="121">
        <f t="shared" si="253"/>
        <v>2023</v>
      </c>
      <c r="CR64" s="121">
        <f t="shared" si="253"/>
        <v>2023</v>
      </c>
      <c r="CS64" s="121">
        <f t="shared" si="253"/>
        <v>2023</v>
      </c>
      <c r="CT64" s="121">
        <f t="shared" si="253"/>
        <v>2023</v>
      </c>
      <c r="CU64" s="121">
        <f t="shared" si="253"/>
        <v>2023</v>
      </c>
      <c r="CV64" s="121">
        <f t="shared" si="253"/>
        <v>2023</v>
      </c>
      <c r="CW64" s="121">
        <f t="shared" si="253"/>
        <v>2023</v>
      </c>
      <c r="CX64" s="121">
        <f t="shared" si="253"/>
        <v>2023</v>
      </c>
      <c r="CY64" s="121">
        <f t="shared" si="253"/>
        <v>2023</v>
      </c>
      <c r="CZ64" s="121">
        <f t="shared" si="253"/>
        <v>2023</v>
      </c>
      <c r="DA64" s="121">
        <f t="shared" si="253"/>
        <v>2023</v>
      </c>
      <c r="DB64" s="121">
        <f t="shared" si="253"/>
        <v>2023</v>
      </c>
      <c r="DC64" s="121">
        <f t="shared" si="253"/>
        <v>2024</v>
      </c>
      <c r="DD64" s="121">
        <f t="shared" si="253"/>
        <v>2024</v>
      </c>
      <c r="DE64" s="121">
        <f t="shared" si="253"/>
        <v>2024</v>
      </c>
      <c r="DF64" s="121">
        <f t="shared" si="253"/>
        <v>2024</v>
      </c>
      <c r="DG64" s="121">
        <f t="shared" si="253"/>
        <v>2024</v>
      </c>
      <c r="DH64" s="121">
        <f t="shared" si="253"/>
        <v>2024</v>
      </c>
      <c r="DI64" s="121">
        <f t="shared" si="253"/>
        <v>2024</v>
      </c>
      <c r="DJ64" s="121">
        <f t="shared" si="253"/>
        <v>2024</v>
      </c>
      <c r="DK64" s="121">
        <f t="shared" si="253"/>
        <v>2024</v>
      </c>
      <c r="DL64" s="121">
        <f t="shared" si="253"/>
        <v>2024</v>
      </c>
      <c r="DM64" s="121">
        <f t="shared" si="253"/>
        <v>2024</v>
      </c>
      <c r="DN64" s="121">
        <f t="shared" si="253"/>
        <v>2024</v>
      </c>
      <c r="DO64" s="121">
        <f t="shared" si="253"/>
        <v>2025</v>
      </c>
      <c r="DP64" s="121">
        <f t="shared" si="253"/>
        <v>2025</v>
      </c>
      <c r="DQ64" s="121">
        <f t="shared" si="253"/>
        <v>2025</v>
      </c>
      <c r="DR64" s="121">
        <f t="shared" si="253"/>
        <v>2025</v>
      </c>
      <c r="DS64" s="121">
        <f t="shared" si="253"/>
        <v>2025</v>
      </c>
      <c r="DT64" s="121">
        <f t="shared" si="253"/>
        <v>2025</v>
      </c>
      <c r="DU64" s="121">
        <f t="shared" si="253"/>
        <v>2025</v>
      </c>
      <c r="DV64" s="121">
        <f t="shared" si="253"/>
        <v>2025</v>
      </c>
      <c r="DW64" s="121">
        <f t="shared" si="253"/>
        <v>2025</v>
      </c>
      <c r="DX64" s="121">
        <f t="shared" si="253"/>
        <v>2025</v>
      </c>
      <c r="DY64" s="121">
        <f t="shared" si="253"/>
        <v>2025</v>
      </c>
      <c r="DZ64" s="121">
        <f t="shared" si="253"/>
        <v>2025</v>
      </c>
      <c r="EA64" s="121">
        <f t="shared" si="253"/>
        <v>2026</v>
      </c>
      <c r="EB64" s="121">
        <f t="shared" si="253"/>
        <v>2026</v>
      </c>
      <c r="EC64" s="121">
        <f t="shared" ref="EC64:FC64" si="254">YEAR(EC66)</f>
        <v>2026</v>
      </c>
      <c r="ED64" s="121">
        <f t="shared" si="254"/>
        <v>2026</v>
      </c>
      <c r="EE64" s="121">
        <f t="shared" si="254"/>
        <v>2026</v>
      </c>
      <c r="EF64" s="121">
        <f t="shared" si="254"/>
        <v>2026</v>
      </c>
      <c r="EG64" s="121">
        <f t="shared" si="254"/>
        <v>2026</v>
      </c>
      <c r="EH64" s="121">
        <f t="shared" si="254"/>
        <v>2026</v>
      </c>
      <c r="EI64" s="121">
        <f t="shared" si="254"/>
        <v>2026</v>
      </c>
      <c r="EJ64" s="121">
        <f t="shared" si="254"/>
        <v>2026</v>
      </c>
      <c r="EK64" s="121">
        <f t="shared" si="254"/>
        <v>2026</v>
      </c>
      <c r="EL64" s="121">
        <f t="shared" si="254"/>
        <v>2026</v>
      </c>
      <c r="EM64" s="121">
        <f t="shared" si="254"/>
        <v>2027</v>
      </c>
      <c r="EN64" s="121">
        <f t="shared" si="254"/>
        <v>2027</v>
      </c>
      <c r="EO64" s="121">
        <f t="shared" si="254"/>
        <v>2027</v>
      </c>
      <c r="EP64" s="121">
        <f t="shared" si="254"/>
        <v>2027</v>
      </c>
      <c r="EQ64" s="121">
        <f t="shared" si="254"/>
        <v>2027</v>
      </c>
      <c r="ER64" s="121">
        <f t="shared" si="254"/>
        <v>2027</v>
      </c>
      <c r="ES64" s="121">
        <f t="shared" si="254"/>
        <v>2027</v>
      </c>
      <c r="ET64" s="121">
        <f t="shared" si="254"/>
        <v>2027</v>
      </c>
      <c r="EU64" s="121">
        <f t="shared" si="254"/>
        <v>2027</v>
      </c>
      <c r="EV64" s="121">
        <f t="shared" si="254"/>
        <v>2027</v>
      </c>
      <c r="EW64" s="121">
        <f t="shared" si="254"/>
        <v>2027</v>
      </c>
      <c r="EX64" s="121">
        <f t="shared" si="254"/>
        <v>2027</v>
      </c>
      <c r="EY64" s="121">
        <f t="shared" si="254"/>
        <v>2028</v>
      </c>
      <c r="EZ64" s="121">
        <f t="shared" si="254"/>
        <v>2028</v>
      </c>
      <c r="FA64" s="121">
        <f t="shared" si="254"/>
        <v>2028</v>
      </c>
      <c r="FB64" s="121">
        <f t="shared" si="254"/>
        <v>2028</v>
      </c>
      <c r="FC64" s="121">
        <f t="shared" si="254"/>
        <v>2028</v>
      </c>
    </row>
    <row r="65" spans="1:208" s="1" customFormat="1" x14ac:dyDescent="0.15">
      <c r="C65" s="1" t="s">
        <v>312</v>
      </c>
      <c r="D65" s="1">
        <f t="shared" ref="D65:J65" si="255">ROUNDUP(MONTH(D66)/3,0)</f>
        <v>2</v>
      </c>
      <c r="E65" s="1">
        <f t="shared" si="255"/>
        <v>3</v>
      </c>
      <c r="F65" s="1">
        <f t="shared" si="255"/>
        <v>3</v>
      </c>
      <c r="G65" s="1">
        <f t="shared" si="255"/>
        <v>3</v>
      </c>
      <c r="H65" s="1">
        <f t="shared" si="255"/>
        <v>4</v>
      </c>
      <c r="I65" s="1">
        <f t="shared" si="255"/>
        <v>4</v>
      </c>
      <c r="J65" s="1">
        <f t="shared" si="255"/>
        <v>4</v>
      </c>
      <c r="K65" s="1">
        <f>ROUNDUP(MONTH(K66)/3,0)</f>
        <v>1</v>
      </c>
      <c r="L65" s="1">
        <f t="shared" ref="L65:BW65" si="256">ROUNDUP(MONTH(L66)/3,0)</f>
        <v>1</v>
      </c>
      <c r="M65" s="1">
        <f t="shared" si="256"/>
        <v>1</v>
      </c>
      <c r="N65" s="1">
        <f t="shared" si="256"/>
        <v>2</v>
      </c>
      <c r="O65" s="1">
        <f t="shared" si="256"/>
        <v>2</v>
      </c>
      <c r="P65" s="1">
        <f t="shared" si="256"/>
        <v>2</v>
      </c>
      <c r="Q65" s="1">
        <f t="shared" si="256"/>
        <v>3</v>
      </c>
      <c r="R65" s="1">
        <f t="shared" si="256"/>
        <v>3</v>
      </c>
      <c r="S65" s="1">
        <f t="shared" si="256"/>
        <v>3</v>
      </c>
      <c r="T65" s="1">
        <f t="shared" si="256"/>
        <v>4</v>
      </c>
      <c r="U65" s="1">
        <f t="shared" si="256"/>
        <v>4</v>
      </c>
      <c r="V65" s="1">
        <f t="shared" si="256"/>
        <v>4</v>
      </c>
      <c r="W65" s="1">
        <f t="shared" si="256"/>
        <v>1</v>
      </c>
      <c r="X65" s="1">
        <f t="shared" si="256"/>
        <v>1</v>
      </c>
      <c r="Y65" s="1">
        <f t="shared" si="256"/>
        <v>1</v>
      </c>
      <c r="Z65" s="1">
        <f t="shared" si="256"/>
        <v>2</v>
      </c>
      <c r="AA65" s="1">
        <f t="shared" si="256"/>
        <v>2</v>
      </c>
      <c r="AB65" s="1">
        <f t="shared" si="256"/>
        <v>2</v>
      </c>
      <c r="AC65" s="1">
        <f t="shared" si="256"/>
        <v>3</v>
      </c>
      <c r="AD65" s="1">
        <f t="shared" si="256"/>
        <v>3</v>
      </c>
      <c r="AE65" s="1">
        <f t="shared" si="256"/>
        <v>3</v>
      </c>
      <c r="AF65" s="1">
        <f t="shared" si="256"/>
        <v>4</v>
      </c>
      <c r="AG65" s="1">
        <f t="shared" si="256"/>
        <v>4</v>
      </c>
      <c r="AH65" s="1">
        <f t="shared" si="256"/>
        <v>4</v>
      </c>
      <c r="AI65" s="1">
        <f t="shared" si="256"/>
        <v>1</v>
      </c>
      <c r="AJ65" s="1">
        <f t="shared" si="256"/>
        <v>1</v>
      </c>
      <c r="AK65" s="1">
        <f t="shared" si="256"/>
        <v>1</v>
      </c>
      <c r="AL65" s="1">
        <f t="shared" si="256"/>
        <v>2</v>
      </c>
      <c r="AM65" s="1">
        <f t="shared" si="256"/>
        <v>2</v>
      </c>
      <c r="AN65" s="1">
        <f t="shared" si="256"/>
        <v>2</v>
      </c>
      <c r="AO65" s="1">
        <f t="shared" si="256"/>
        <v>3</v>
      </c>
      <c r="AP65" s="1">
        <f t="shared" si="256"/>
        <v>3</v>
      </c>
      <c r="AQ65" s="1">
        <f t="shared" si="256"/>
        <v>3</v>
      </c>
      <c r="AR65" s="1">
        <f t="shared" si="256"/>
        <v>4</v>
      </c>
      <c r="AS65" s="1">
        <f t="shared" si="256"/>
        <v>4</v>
      </c>
      <c r="AT65" s="1">
        <f t="shared" si="256"/>
        <v>4</v>
      </c>
      <c r="AU65" s="1">
        <f t="shared" si="256"/>
        <v>1</v>
      </c>
      <c r="AV65" s="1">
        <f t="shared" si="256"/>
        <v>1</v>
      </c>
      <c r="AW65" s="1">
        <f t="shared" si="256"/>
        <v>1</v>
      </c>
      <c r="AX65" s="1">
        <f t="shared" si="256"/>
        <v>2</v>
      </c>
      <c r="AY65" s="1">
        <f t="shared" si="256"/>
        <v>2</v>
      </c>
      <c r="AZ65" s="1">
        <f t="shared" si="256"/>
        <v>2</v>
      </c>
      <c r="BA65" s="1">
        <f t="shared" si="256"/>
        <v>3</v>
      </c>
      <c r="BB65" s="1">
        <f t="shared" si="256"/>
        <v>3</v>
      </c>
      <c r="BC65" s="1">
        <f t="shared" si="256"/>
        <v>3</v>
      </c>
      <c r="BD65" s="1">
        <f t="shared" si="256"/>
        <v>4</v>
      </c>
      <c r="BE65" s="1">
        <f t="shared" si="256"/>
        <v>4</v>
      </c>
      <c r="BF65" s="1">
        <f t="shared" si="256"/>
        <v>4</v>
      </c>
      <c r="BG65" s="1">
        <f t="shared" si="256"/>
        <v>1</v>
      </c>
      <c r="BH65" s="1">
        <f t="shared" si="256"/>
        <v>1</v>
      </c>
      <c r="BI65" s="1">
        <f t="shared" si="256"/>
        <v>1</v>
      </c>
      <c r="BJ65" s="1">
        <f t="shared" si="256"/>
        <v>2</v>
      </c>
      <c r="BK65" s="1">
        <f t="shared" si="256"/>
        <v>2</v>
      </c>
      <c r="BL65" s="1">
        <f t="shared" si="256"/>
        <v>2</v>
      </c>
      <c r="BM65" s="1">
        <f t="shared" si="256"/>
        <v>3</v>
      </c>
      <c r="BN65" s="1">
        <f t="shared" si="256"/>
        <v>3</v>
      </c>
      <c r="BO65" s="1">
        <f t="shared" si="256"/>
        <v>3</v>
      </c>
      <c r="BP65" s="1">
        <f t="shared" si="256"/>
        <v>4</v>
      </c>
      <c r="BQ65" s="1">
        <f t="shared" si="256"/>
        <v>4</v>
      </c>
      <c r="BR65" s="1">
        <f t="shared" si="256"/>
        <v>4</v>
      </c>
      <c r="BS65" s="1">
        <f t="shared" si="256"/>
        <v>1</v>
      </c>
      <c r="BT65" s="1">
        <f t="shared" si="256"/>
        <v>1</v>
      </c>
      <c r="BU65" s="1">
        <f t="shared" si="256"/>
        <v>1</v>
      </c>
      <c r="BV65" s="1">
        <f t="shared" si="256"/>
        <v>2</v>
      </c>
      <c r="BW65" s="1">
        <f t="shared" si="256"/>
        <v>2</v>
      </c>
      <c r="BX65" s="1">
        <f t="shared" ref="BX65:EI65" si="257">ROUNDUP(MONTH(BX66)/3,0)</f>
        <v>2</v>
      </c>
      <c r="BY65" s="1">
        <f t="shared" si="257"/>
        <v>3</v>
      </c>
      <c r="BZ65" s="1">
        <f t="shared" si="257"/>
        <v>3</v>
      </c>
      <c r="CA65" s="1">
        <f t="shared" si="257"/>
        <v>3</v>
      </c>
      <c r="CB65" s="1">
        <f t="shared" si="257"/>
        <v>4</v>
      </c>
      <c r="CC65" s="1">
        <f t="shared" si="257"/>
        <v>4</v>
      </c>
      <c r="CD65" s="1">
        <f t="shared" si="257"/>
        <v>4</v>
      </c>
      <c r="CE65" s="1">
        <f t="shared" si="257"/>
        <v>1</v>
      </c>
      <c r="CF65" s="1">
        <f t="shared" si="257"/>
        <v>1</v>
      </c>
      <c r="CG65" s="1">
        <f t="shared" si="257"/>
        <v>1</v>
      </c>
      <c r="CH65" s="1">
        <f t="shared" si="257"/>
        <v>2</v>
      </c>
      <c r="CI65" s="1">
        <f t="shared" si="257"/>
        <v>2</v>
      </c>
      <c r="CJ65" s="1">
        <f t="shared" si="257"/>
        <v>2</v>
      </c>
      <c r="CK65" s="1">
        <f t="shared" si="257"/>
        <v>3</v>
      </c>
      <c r="CL65" s="1">
        <f t="shared" si="257"/>
        <v>3</v>
      </c>
      <c r="CM65" s="1">
        <f t="shared" si="257"/>
        <v>3</v>
      </c>
      <c r="CN65" s="1">
        <f t="shared" si="257"/>
        <v>4</v>
      </c>
      <c r="CO65" s="1">
        <f t="shared" si="257"/>
        <v>4</v>
      </c>
      <c r="CP65" s="1">
        <f t="shared" si="257"/>
        <v>4</v>
      </c>
      <c r="CQ65" s="1">
        <f t="shared" si="257"/>
        <v>1</v>
      </c>
      <c r="CR65" s="1">
        <f t="shared" si="257"/>
        <v>1</v>
      </c>
      <c r="CS65" s="1">
        <f t="shared" si="257"/>
        <v>1</v>
      </c>
      <c r="CT65" s="1">
        <f t="shared" si="257"/>
        <v>2</v>
      </c>
      <c r="CU65" s="1">
        <f t="shared" si="257"/>
        <v>2</v>
      </c>
      <c r="CV65" s="1">
        <f t="shared" si="257"/>
        <v>2</v>
      </c>
      <c r="CW65" s="1">
        <f t="shared" si="257"/>
        <v>3</v>
      </c>
      <c r="CX65" s="1">
        <f t="shared" si="257"/>
        <v>3</v>
      </c>
      <c r="CY65" s="1">
        <f t="shared" si="257"/>
        <v>3</v>
      </c>
      <c r="CZ65" s="1">
        <f t="shared" si="257"/>
        <v>4</v>
      </c>
      <c r="DA65" s="1">
        <f t="shared" si="257"/>
        <v>4</v>
      </c>
      <c r="DB65" s="1">
        <f t="shared" si="257"/>
        <v>4</v>
      </c>
      <c r="DC65" s="1">
        <f t="shared" si="257"/>
        <v>1</v>
      </c>
      <c r="DD65" s="1">
        <f t="shared" si="257"/>
        <v>1</v>
      </c>
      <c r="DE65" s="1">
        <f t="shared" si="257"/>
        <v>1</v>
      </c>
      <c r="DF65" s="1">
        <f t="shared" si="257"/>
        <v>2</v>
      </c>
      <c r="DG65" s="1">
        <f t="shared" si="257"/>
        <v>2</v>
      </c>
      <c r="DH65" s="1">
        <f t="shared" si="257"/>
        <v>2</v>
      </c>
      <c r="DI65" s="1">
        <f t="shared" si="257"/>
        <v>3</v>
      </c>
      <c r="DJ65" s="1">
        <f t="shared" si="257"/>
        <v>3</v>
      </c>
      <c r="DK65" s="1">
        <f t="shared" si="257"/>
        <v>3</v>
      </c>
      <c r="DL65" s="1">
        <f t="shared" si="257"/>
        <v>4</v>
      </c>
      <c r="DM65" s="1">
        <f t="shared" si="257"/>
        <v>4</v>
      </c>
      <c r="DN65" s="1">
        <f t="shared" si="257"/>
        <v>4</v>
      </c>
      <c r="DO65" s="1">
        <f t="shared" si="257"/>
        <v>1</v>
      </c>
      <c r="DP65" s="1">
        <f t="shared" si="257"/>
        <v>1</v>
      </c>
      <c r="DQ65" s="1">
        <f t="shared" si="257"/>
        <v>1</v>
      </c>
      <c r="DR65" s="1">
        <f t="shared" si="257"/>
        <v>2</v>
      </c>
      <c r="DS65" s="1">
        <f t="shared" si="257"/>
        <v>2</v>
      </c>
      <c r="DT65" s="1">
        <f t="shared" si="257"/>
        <v>2</v>
      </c>
      <c r="DU65" s="1">
        <f t="shared" si="257"/>
        <v>3</v>
      </c>
      <c r="DV65" s="1">
        <f t="shared" si="257"/>
        <v>3</v>
      </c>
      <c r="DW65" s="1">
        <f t="shared" si="257"/>
        <v>3</v>
      </c>
      <c r="DX65" s="1">
        <f t="shared" si="257"/>
        <v>4</v>
      </c>
      <c r="DY65" s="1">
        <f t="shared" si="257"/>
        <v>4</v>
      </c>
      <c r="DZ65" s="1">
        <f t="shared" si="257"/>
        <v>4</v>
      </c>
      <c r="EA65" s="1">
        <f t="shared" si="257"/>
        <v>1</v>
      </c>
      <c r="EB65" s="1">
        <f t="shared" si="257"/>
        <v>1</v>
      </c>
      <c r="EC65" s="1">
        <f t="shared" si="257"/>
        <v>1</v>
      </c>
      <c r="ED65" s="1">
        <f t="shared" si="257"/>
        <v>2</v>
      </c>
      <c r="EE65" s="1">
        <f t="shared" si="257"/>
        <v>2</v>
      </c>
      <c r="EF65" s="1">
        <f t="shared" si="257"/>
        <v>2</v>
      </c>
      <c r="EG65" s="1">
        <f t="shared" si="257"/>
        <v>3</v>
      </c>
      <c r="EH65" s="1">
        <f t="shared" si="257"/>
        <v>3</v>
      </c>
      <c r="EI65" s="1">
        <f t="shared" si="257"/>
        <v>3</v>
      </c>
      <c r="EJ65" s="1">
        <f t="shared" ref="EJ65:GU65" si="258">ROUNDUP(MONTH(EJ66)/3,0)</f>
        <v>4</v>
      </c>
      <c r="EK65" s="1">
        <f t="shared" si="258"/>
        <v>4</v>
      </c>
      <c r="EL65" s="1">
        <f t="shared" si="258"/>
        <v>4</v>
      </c>
      <c r="EM65" s="1">
        <f t="shared" si="258"/>
        <v>1</v>
      </c>
      <c r="EN65" s="1">
        <f t="shared" si="258"/>
        <v>1</v>
      </c>
      <c r="EO65" s="1">
        <f t="shared" si="258"/>
        <v>1</v>
      </c>
      <c r="EP65" s="1">
        <f t="shared" si="258"/>
        <v>2</v>
      </c>
      <c r="EQ65" s="1">
        <f t="shared" si="258"/>
        <v>2</v>
      </c>
      <c r="ER65" s="1">
        <f t="shared" si="258"/>
        <v>2</v>
      </c>
      <c r="ES65" s="1">
        <f t="shared" si="258"/>
        <v>3</v>
      </c>
      <c r="ET65" s="1">
        <f t="shared" si="258"/>
        <v>3</v>
      </c>
      <c r="EU65" s="1">
        <f t="shared" si="258"/>
        <v>3</v>
      </c>
      <c r="EV65" s="1">
        <f t="shared" si="258"/>
        <v>4</v>
      </c>
      <c r="EW65" s="1">
        <f t="shared" si="258"/>
        <v>4</v>
      </c>
      <c r="EX65" s="1">
        <f t="shared" si="258"/>
        <v>4</v>
      </c>
      <c r="EY65" s="1">
        <f t="shared" si="258"/>
        <v>1</v>
      </c>
      <c r="EZ65" s="1">
        <f t="shared" si="258"/>
        <v>1</v>
      </c>
      <c r="FA65" s="1">
        <f t="shared" si="258"/>
        <v>1</v>
      </c>
      <c r="FB65" s="1">
        <f t="shared" si="258"/>
        <v>2</v>
      </c>
      <c r="FC65" s="1">
        <f t="shared" si="258"/>
        <v>2</v>
      </c>
      <c r="FD65" s="1">
        <f t="shared" si="258"/>
        <v>1</v>
      </c>
      <c r="FE65" s="1">
        <f t="shared" si="258"/>
        <v>1</v>
      </c>
      <c r="FF65" s="1">
        <f t="shared" si="258"/>
        <v>1</v>
      </c>
      <c r="FG65" s="1">
        <f t="shared" si="258"/>
        <v>1</v>
      </c>
      <c r="FH65" s="1">
        <f t="shared" si="258"/>
        <v>1</v>
      </c>
      <c r="FI65" s="1">
        <f t="shared" si="258"/>
        <v>1</v>
      </c>
      <c r="FJ65" s="1">
        <f t="shared" si="258"/>
        <v>1</v>
      </c>
      <c r="FK65" s="1">
        <f t="shared" si="258"/>
        <v>1</v>
      </c>
      <c r="FL65" s="1">
        <f t="shared" si="258"/>
        <v>1</v>
      </c>
      <c r="FM65" s="1">
        <f t="shared" si="258"/>
        <v>1</v>
      </c>
      <c r="FN65" s="1">
        <f t="shared" si="258"/>
        <v>1</v>
      </c>
      <c r="FO65" s="1">
        <f t="shared" si="258"/>
        <v>1</v>
      </c>
      <c r="FP65" s="1">
        <f t="shared" si="258"/>
        <v>1</v>
      </c>
      <c r="FQ65" s="1">
        <f t="shared" si="258"/>
        <v>1</v>
      </c>
      <c r="FR65" s="1">
        <f t="shared" si="258"/>
        <v>1</v>
      </c>
      <c r="FS65" s="1">
        <f t="shared" si="258"/>
        <v>1</v>
      </c>
      <c r="FT65" s="1">
        <f t="shared" si="258"/>
        <v>1</v>
      </c>
      <c r="FU65" s="1">
        <f t="shared" si="258"/>
        <v>1</v>
      </c>
      <c r="FV65" s="1">
        <f t="shared" si="258"/>
        <v>1</v>
      </c>
      <c r="FW65" s="1">
        <f t="shared" si="258"/>
        <v>1</v>
      </c>
      <c r="FX65" s="1">
        <f t="shared" si="258"/>
        <v>1</v>
      </c>
      <c r="FY65" s="1">
        <f t="shared" si="258"/>
        <v>1</v>
      </c>
      <c r="FZ65" s="1">
        <f t="shared" si="258"/>
        <v>1</v>
      </c>
      <c r="GA65" s="1">
        <f t="shared" si="258"/>
        <v>1</v>
      </c>
      <c r="GB65" s="1">
        <f t="shared" si="258"/>
        <v>1</v>
      </c>
      <c r="GC65" s="1">
        <f t="shared" si="258"/>
        <v>1</v>
      </c>
      <c r="GD65" s="1">
        <f t="shared" si="258"/>
        <v>1</v>
      </c>
      <c r="GE65" s="1">
        <f t="shared" si="258"/>
        <v>1</v>
      </c>
      <c r="GF65" s="1">
        <f t="shared" si="258"/>
        <v>1</v>
      </c>
      <c r="GG65" s="1">
        <f t="shared" si="258"/>
        <v>1</v>
      </c>
      <c r="GH65" s="1">
        <f t="shared" si="258"/>
        <v>1</v>
      </c>
      <c r="GI65" s="1">
        <f t="shared" si="258"/>
        <v>1</v>
      </c>
      <c r="GJ65" s="1">
        <f t="shared" si="258"/>
        <v>1</v>
      </c>
      <c r="GK65" s="1">
        <f t="shared" si="258"/>
        <v>1</v>
      </c>
      <c r="GL65" s="1">
        <f t="shared" si="258"/>
        <v>1</v>
      </c>
      <c r="GM65" s="1">
        <f t="shared" si="258"/>
        <v>1</v>
      </c>
      <c r="GN65" s="1">
        <f t="shared" si="258"/>
        <v>1</v>
      </c>
      <c r="GO65" s="1">
        <f t="shared" si="258"/>
        <v>1</v>
      </c>
      <c r="GP65" s="1">
        <f t="shared" si="258"/>
        <v>1</v>
      </c>
      <c r="GQ65" s="1">
        <f t="shared" si="258"/>
        <v>1</v>
      </c>
      <c r="GR65" s="1">
        <f t="shared" si="258"/>
        <v>1</v>
      </c>
      <c r="GS65" s="1">
        <f t="shared" si="258"/>
        <v>1</v>
      </c>
      <c r="GT65" s="1">
        <f t="shared" si="258"/>
        <v>1</v>
      </c>
      <c r="GU65" s="1">
        <f t="shared" si="258"/>
        <v>1</v>
      </c>
      <c r="GV65" s="1">
        <f t="shared" ref="GV65:GZ65" si="259">ROUNDUP(MONTH(GV66)/3,0)</f>
        <v>1</v>
      </c>
      <c r="GW65" s="1">
        <f t="shared" si="259"/>
        <v>1</v>
      </c>
      <c r="GX65" s="1">
        <f t="shared" si="259"/>
        <v>1</v>
      </c>
      <c r="GY65" s="1">
        <f t="shared" si="259"/>
        <v>1</v>
      </c>
      <c r="GZ65" s="1">
        <f t="shared" si="259"/>
        <v>1</v>
      </c>
    </row>
    <row r="66" spans="1:208" x14ac:dyDescent="0.15">
      <c r="A66" t="s">
        <v>213</v>
      </c>
      <c r="C66" t="s">
        <v>215</v>
      </c>
      <c r="D66" s="119">
        <f>D61</f>
        <v>42156</v>
      </c>
      <c r="E66" s="119">
        <f>EDATE(D66,1)</f>
        <v>42186</v>
      </c>
      <c r="F66" s="119">
        <f t="shared" ref="F66" si="260">EDATE(E66,1)</f>
        <v>42217</v>
      </c>
      <c r="G66" s="119">
        <f t="shared" ref="G66" si="261">EDATE(F66,1)</f>
        <v>42248</v>
      </c>
      <c r="H66" s="119">
        <f t="shared" ref="H66" si="262">EDATE(G66,1)</f>
        <v>42278</v>
      </c>
      <c r="I66" s="119">
        <f t="shared" ref="I66" si="263">EDATE(H66,1)</f>
        <v>42309</v>
      </c>
      <c r="J66" s="119">
        <f t="shared" ref="J66" si="264">EDATE(I66,1)</f>
        <v>42339</v>
      </c>
      <c r="K66" s="119">
        <f t="shared" ref="K66" si="265">EDATE(J66,1)</f>
        <v>42370</v>
      </c>
      <c r="L66" s="119">
        <f t="shared" ref="L66" si="266">EDATE(K66,1)</f>
        <v>42401</v>
      </c>
      <c r="M66" s="119">
        <f t="shared" ref="M66" si="267">EDATE(L66,1)</f>
        <v>42430</v>
      </c>
      <c r="N66" s="119">
        <f t="shared" ref="N66" si="268">EDATE(M66,1)</f>
        <v>42461</v>
      </c>
      <c r="O66" s="119">
        <f t="shared" ref="O66" si="269">EDATE(N66,1)</f>
        <v>42491</v>
      </c>
      <c r="P66" s="119">
        <f t="shared" ref="P66" si="270">EDATE(O66,1)</f>
        <v>42522</v>
      </c>
      <c r="Q66" s="119">
        <f t="shared" ref="Q66" si="271">EDATE(P66,1)</f>
        <v>42552</v>
      </c>
      <c r="R66" s="119">
        <f t="shared" ref="R66" si="272">EDATE(Q66,1)</f>
        <v>42583</v>
      </c>
      <c r="S66" s="119">
        <f t="shared" ref="S66" si="273">EDATE(R66,1)</f>
        <v>42614</v>
      </c>
      <c r="T66" s="119">
        <f t="shared" ref="T66" si="274">EDATE(S66,1)</f>
        <v>42644</v>
      </c>
      <c r="U66" s="119">
        <f t="shared" ref="U66" si="275">EDATE(T66,1)</f>
        <v>42675</v>
      </c>
      <c r="V66" s="119">
        <f t="shared" ref="V66" si="276">EDATE(U66,1)</f>
        <v>42705</v>
      </c>
      <c r="W66" s="119">
        <f t="shared" ref="W66" si="277">EDATE(V66,1)</f>
        <v>42736</v>
      </c>
      <c r="X66" s="119">
        <f t="shared" ref="X66" si="278">EDATE(W66,1)</f>
        <v>42767</v>
      </c>
      <c r="Y66" s="119">
        <f t="shared" ref="Y66" si="279">EDATE(X66,1)</f>
        <v>42795</v>
      </c>
      <c r="Z66" s="119">
        <f t="shared" ref="Z66" si="280">EDATE(Y66,1)</f>
        <v>42826</v>
      </c>
      <c r="AA66" s="119">
        <f t="shared" ref="AA66" si="281">EDATE(Z66,1)</f>
        <v>42856</v>
      </c>
      <c r="AB66" s="119">
        <f t="shared" ref="AB66" si="282">EDATE(AA66,1)</f>
        <v>42887</v>
      </c>
      <c r="AC66" s="119">
        <f t="shared" ref="AC66" si="283">EDATE(AB66,1)</f>
        <v>42917</v>
      </c>
      <c r="AD66" s="119">
        <f t="shared" ref="AD66" si="284">EDATE(AC66,1)</f>
        <v>42948</v>
      </c>
      <c r="AE66" s="119">
        <f t="shared" ref="AE66" si="285">EDATE(AD66,1)</f>
        <v>42979</v>
      </c>
      <c r="AF66" s="119">
        <f t="shared" ref="AF66" si="286">EDATE(AE66,1)</f>
        <v>43009</v>
      </c>
      <c r="AG66" s="119">
        <f t="shared" ref="AG66" si="287">EDATE(AF66,1)</f>
        <v>43040</v>
      </c>
      <c r="AH66" s="119">
        <f t="shared" ref="AH66" si="288">EDATE(AG66,1)</f>
        <v>43070</v>
      </c>
      <c r="AI66" s="119">
        <f t="shared" ref="AI66" si="289">EDATE(AH66,1)</f>
        <v>43101</v>
      </c>
      <c r="AJ66" s="119">
        <f t="shared" ref="AJ66" si="290">EDATE(AI66,1)</f>
        <v>43132</v>
      </c>
      <c r="AK66" s="119">
        <f t="shared" ref="AK66" si="291">EDATE(AJ66,1)</f>
        <v>43160</v>
      </c>
      <c r="AL66" s="119">
        <f t="shared" ref="AL66" si="292">EDATE(AK66,1)</f>
        <v>43191</v>
      </c>
      <c r="AM66" s="119">
        <f t="shared" ref="AM66" si="293">EDATE(AL66,1)</f>
        <v>43221</v>
      </c>
      <c r="AN66" s="119">
        <f t="shared" ref="AN66" si="294">EDATE(AM66,1)</f>
        <v>43252</v>
      </c>
      <c r="AO66" s="119">
        <f t="shared" ref="AO66" si="295">EDATE(AN66,1)</f>
        <v>43282</v>
      </c>
      <c r="AP66" s="119">
        <f t="shared" ref="AP66" si="296">EDATE(AO66,1)</f>
        <v>43313</v>
      </c>
      <c r="AQ66" s="119">
        <f t="shared" ref="AQ66" si="297">EDATE(AP66,1)</f>
        <v>43344</v>
      </c>
      <c r="AR66" s="119">
        <f t="shared" ref="AR66" si="298">EDATE(AQ66,1)</f>
        <v>43374</v>
      </c>
      <c r="AS66" s="119">
        <f t="shared" ref="AS66" si="299">EDATE(AR66,1)</f>
        <v>43405</v>
      </c>
      <c r="AT66" s="119">
        <f t="shared" ref="AT66" si="300">EDATE(AS66,1)</f>
        <v>43435</v>
      </c>
      <c r="AU66" s="119">
        <f t="shared" ref="AU66" si="301">EDATE(AT66,1)</f>
        <v>43466</v>
      </c>
      <c r="AV66" s="119">
        <f t="shared" ref="AV66" si="302">EDATE(AU66,1)</f>
        <v>43497</v>
      </c>
      <c r="AW66" s="119">
        <f t="shared" ref="AW66" si="303">EDATE(AV66,1)</f>
        <v>43525</v>
      </c>
      <c r="AX66" s="119">
        <f t="shared" ref="AX66" si="304">EDATE(AW66,1)</f>
        <v>43556</v>
      </c>
      <c r="AY66" s="119">
        <f t="shared" ref="AY66" si="305">EDATE(AX66,1)</f>
        <v>43586</v>
      </c>
      <c r="AZ66" s="119">
        <f t="shared" ref="AZ66" si="306">EDATE(AY66,1)</f>
        <v>43617</v>
      </c>
      <c r="BA66" s="119">
        <f t="shared" ref="BA66" si="307">EDATE(AZ66,1)</f>
        <v>43647</v>
      </c>
      <c r="BB66" s="119">
        <f t="shared" ref="BB66" si="308">EDATE(BA66,1)</f>
        <v>43678</v>
      </c>
      <c r="BC66" s="119">
        <f t="shared" ref="BC66" si="309">EDATE(BB66,1)</f>
        <v>43709</v>
      </c>
      <c r="BD66" s="119">
        <f t="shared" ref="BD66" si="310">EDATE(BC66,1)</f>
        <v>43739</v>
      </c>
      <c r="BE66" s="119">
        <f t="shared" ref="BE66" si="311">EDATE(BD66,1)</f>
        <v>43770</v>
      </c>
      <c r="BF66" s="119">
        <f t="shared" ref="BF66" si="312">EDATE(BE66,1)</f>
        <v>43800</v>
      </c>
      <c r="BG66" s="119">
        <f t="shared" ref="BG66" si="313">EDATE(BF66,1)</f>
        <v>43831</v>
      </c>
      <c r="BH66" s="119">
        <f t="shared" ref="BH66" si="314">EDATE(BG66,1)</f>
        <v>43862</v>
      </c>
      <c r="BI66" s="119">
        <f t="shared" ref="BI66" si="315">EDATE(BH66,1)</f>
        <v>43891</v>
      </c>
      <c r="BJ66" s="119">
        <f t="shared" ref="BJ66" si="316">EDATE(BI66,1)</f>
        <v>43922</v>
      </c>
      <c r="BK66" s="119">
        <f t="shared" ref="BK66" si="317">EDATE(BJ66,1)</f>
        <v>43952</v>
      </c>
      <c r="BL66" s="119">
        <f t="shared" ref="BL66" si="318">EDATE(BK66,1)</f>
        <v>43983</v>
      </c>
      <c r="BM66" s="119">
        <f t="shared" ref="BM66" si="319">EDATE(BL66,1)</f>
        <v>44013</v>
      </c>
      <c r="BN66" s="119">
        <f t="shared" ref="BN66" si="320">EDATE(BM66,1)</f>
        <v>44044</v>
      </c>
      <c r="BO66" s="119">
        <f t="shared" ref="BO66" si="321">EDATE(BN66,1)</f>
        <v>44075</v>
      </c>
      <c r="BP66" s="119">
        <f t="shared" ref="BP66" si="322">EDATE(BO66,1)</f>
        <v>44105</v>
      </c>
      <c r="BQ66" s="119">
        <f t="shared" ref="BQ66" si="323">EDATE(BP66,1)</f>
        <v>44136</v>
      </c>
      <c r="BR66" s="119">
        <f t="shared" ref="BR66" si="324">EDATE(BQ66,1)</f>
        <v>44166</v>
      </c>
      <c r="BS66" s="119">
        <f t="shared" ref="BS66" si="325">EDATE(BR66,1)</f>
        <v>44197</v>
      </c>
      <c r="BT66" s="119">
        <f t="shared" ref="BT66" si="326">EDATE(BS66,1)</f>
        <v>44228</v>
      </c>
      <c r="BU66" s="119">
        <f t="shared" ref="BU66" si="327">EDATE(BT66,1)</f>
        <v>44256</v>
      </c>
      <c r="BV66" s="119">
        <f t="shared" ref="BV66" si="328">EDATE(BU66,1)</f>
        <v>44287</v>
      </c>
      <c r="BW66" s="119">
        <f t="shared" ref="BW66" si="329">EDATE(BV66,1)</f>
        <v>44317</v>
      </c>
      <c r="BX66" s="119">
        <f t="shared" ref="BX66" si="330">EDATE(BW66,1)</f>
        <v>44348</v>
      </c>
      <c r="BY66" s="119">
        <f t="shared" ref="BY66" si="331">EDATE(BX66,1)</f>
        <v>44378</v>
      </c>
      <c r="BZ66" s="119">
        <f t="shared" ref="BZ66" si="332">EDATE(BY66,1)</f>
        <v>44409</v>
      </c>
      <c r="CA66" s="119">
        <f t="shared" ref="CA66" si="333">EDATE(BZ66,1)</f>
        <v>44440</v>
      </c>
      <c r="CB66" s="119">
        <f t="shared" ref="CB66" si="334">EDATE(CA66,1)</f>
        <v>44470</v>
      </c>
      <c r="CC66" s="119">
        <f t="shared" ref="CC66" si="335">EDATE(CB66,1)</f>
        <v>44501</v>
      </c>
      <c r="CD66" s="119">
        <f t="shared" ref="CD66" si="336">EDATE(CC66,1)</f>
        <v>44531</v>
      </c>
      <c r="CE66" s="119">
        <f t="shared" ref="CE66" si="337">EDATE(CD66,1)</f>
        <v>44562</v>
      </c>
      <c r="CF66" s="119">
        <f t="shared" ref="CF66" si="338">EDATE(CE66,1)</f>
        <v>44593</v>
      </c>
      <c r="CG66" s="119">
        <f t="shared" ref="CG66" si="339">EDATE(CF66,1)</f>
        <v>44621</v>
      </c>
      <c r="CH66" s="119">
        <f t="shared" ref="CH66" si="340">EDATE(CG66,1)</f>
        <v>44652</v>
      </c>
      <c r="CI66" s="119">
        <f t="shared" ref="CI66" si="341">EDATE(CH66,1)</f>
        <v>44682</v>
      </c>
      <c r="CJ66" s="119">
        <f t="shared" ref="CJ66" si="342">EDATE(CI66,1)</f>
        <v>44713</v>
      </c>
      <c r="CK66" s="119">
        <f t="shared" ref="CK66" si="343">EDATE(CJ66,1)</f>
        <v>44743</v>
      </c>
      <c r="CL66" s="119">
        <f t="shared" ref="CL66" si="344">EDATE(CK66,1)</f>
        <v>44774</v>
      </c>
      <c r="CM66" s="119">
        <f t="shared" ref="CM66" si="345">EDATE(CL66,1)</f>
        <v>44805</v>
      </c>
      <c r="CN66" s="119">
        <f t="shared" ref="CN66" si="346">EDATE(CM66,1)</f>
        <v>44835</v>
      </c>
      <c r="CO66" s="119">
        <f t="shared" ref="CO66" si="347">EDATE(CN66,1)</f>
        <v>44866</v>
      </c>
      <c r="CP66" s="119">
        <f t="shared" ref="CP66" si="348">EDATE(CO66,1)</f>
        <v>44896</v>
      </c>
      <c r="CQ66" s="119">
        <f t="shared" ref="CQ66" si="349">EDATE(CP66,1)</f>
        <v>44927</v>
      </c>
      <c r="CR66" s="119">
        <f t="shared" ref="CR66" si="350">EDATE(CQ66,1)</f>
        <v>44958</v>
      </c>
      <c r="CS66" s="119">
        <f t="shared" ref="CS66" si="351">EDATE(CR66,1)</f>
        <v>44986</v>
      </c>
      <c r="CT66" s="119">
        <f t="shared" ref="CT66" si="352">EDATE(CS66,1)</f>
        <v>45017</v>
      </c>
      <c r="CU66" s="119">
        <f t="shared" ref="CU66" si="353">EDATE(CT66,1)</f>
        <v>45047</v>
      </c>
      <c r="CV66" s="119">
        <f t="shared" ref="CV66" si="354">EDATE(CU66,1)</f>
        <v>45078</v>
      </c>
      <c r="CW66" s="119">
        <f t="shared" ref="CW66" si="355">EDATE(CV66,1)</f>
        <v>45108</v>
      </c>
      <c r="CX66" s="119">
        <f t="shared" ref="CX66" si="356">EDATE(CW66,1)</f>
        <v>45139</v>
      </c>
      <c r="CY66" s="119">
        <f t="shared" ref="CY66" si="357">EDATE(CX66,1)</f>
        <v>45170</v>
      </c>
      <c r="CZ66" s="119">
        <f t="shared" ref="CZ66" si="358">EDATE(CY66,1)</f>
        <v>45200</v>
      </c>
      <c r="DA66" s="119">
        <f t="shared" ref="DA66" si="359">EDATE(CZ66,1)</f>
        <v>45231</v>
      </c>
      <c r="DB66" s="119">
        <f t="shared" ref="DB66" si="360">EDATE(DA66,1)</f>
        <v>45261</v>
      </c>
      <c r="DC66" s="119">
        <f t="shared" ref="DC66" si="361">EDATE(DB66,1)</f>
        <v>45292</v>
      </c>
      <c r="DD66" s="119">
        <f t="shared" ref="DD66" si="362">EDATE(DC66,1)</f>
        <v>45323</v>
      </c>
      <c r="DE66" s="119">
        <f t="shared" ref="DE66" si="363">EDATE(DD66,1)</f>
        <v>45352</v>
      </c>
      <c r="DF66" s="119">
        <f t="shared" ref="DF66" si="364">EDATE(DE66,1)</f>
        <v>45383</v>
      </c>
      <c r="DG66" s="119">
        <f t="shared" ref="DG66" si="365">EDATE(DF66,1)</f>
        <v>45413</v>
      </c>
      <c r="DH66" s="119">
        <f t="shared" ref="DH66" si="366">EDATE(DG66,1)</f>
        <v>45444</v>
      </c>
      <c r="DI66" s="119">
        <f t="shared" ref="DI66" si="367">EDATE(DH66,1)</f>
        <v>45474</v>
      </c>
      <c r="DJ66" s="119">
        <f t="shared" ref="DJ66" si="368">EDATE(DI66,1)</f>
        <v>45505</v>
      </c>
      <c r="DK66" s="119">
        <f t="shared" ref="DK66" si="369">EDATE(DJ66,1)</f>
        <v>45536</v>
      </c>
      <c r="DL66" s="119">
        <f t="shared" ref="DL66" si="370">EDATE(DK66,1)</f>
        <v>45566</v>
      </c>
      <c r="DM66" s="119">
        <f t="shared" ref="DM66" si="371">EDATE(DL66,1)</f>
        <v>45597</v>
      </c>
      <c r="DN66" s="119">
        <f t="shared" ref="DN66" si="372">EDATE(DM66,1)</f>
        <v>45627</v>
      </c>
      <c r="DO66" s="119">
        <f t="shared" ref="DO66" si="373">EDATE(DN66,1)</f>
        <v>45658</v>
      </c>
      <c r="DP66" s="119">
        <f t="shared" ref="DP66" si="374">EDATE(DO66,1)</f>
        <v>45689</v>
      </c>
      <c r="DQ66" s="119">
        <f t="shared" ref="DQ66" si="375">EDATE(DP66,1)</f>
        <v>45717</v>
      </c>
      <c r="DR66" s="119">
        <f t="shared" ref="DR66" si="376">EDATE(DQ66,1)</f>
        <v>45748</v>
      </c>
      <c r="DS66" s="119">
        <f t="shared" ref="DS66" si="377">EDATE(DR66,1)</f>
        <v>45778</v>
      </c>
      <c r="DT66" s="119">
        <f t="shared" ref="DT66" si="378">EDATE(DS66,1)</f>
        <v>45809</v>
      </c>
      <c r="DU66" s="119">
        <f t="shared" ref="DU66" si="379">EDATE(DT66,1)</f>
        <v>45839</v>
      </c>
      <c r="DV66" s="119">
        <f t="shared" ref="DV66" si="380">EDATE(DU66,1)</f>
        <v>45870</v>
      </c>
      <c r="DW66" s="119">
        <f t="shared" ref="DW66" si="381">EDATE(DV66,1)</f>
        <v>45901</v>
      </c>
      <c r="DX66" s="119">
        <f t="shared" ref="DX66" si="382">EDATE(DW66,1)</f>
        <v>45931</v>
      </c>
      <c r="DY66" s="119">
        <f t="shared" ref="DY66" si="383">EDATE(DX66,1)</f>
        <v>45962</v>
      </c>
      <c r="DZ66" s="119">
        <f t="shared" ref="DZ66" si="384">EDATE(DY66,1)</f>
        <v>45992</v>
      </c>
      <c r="EA66" s="119">
        <f t="shared" ref="EA66" si="385">EDATE(DZ66,1)</f>
        <v>46023</v>
      </c>
      <c r="EB66" s="119">
        <f t="shared" ref="EB66" si="386">EDATE(EA66,1)</f>
        <v>46054</v>
      </c>
      <c r="EC66" s="119">
        <f t="shared" ref="EC66" si="387">EDATE(EB66,1)</f>
        <v>46082</v>
      </c>
      <c r="ED66" s="119">
        <f t="shared" ref="ED66" si="388">EDATE(EC66,1)</f>
        <v>46113</v>
      </c>
      <c r="EE66" s="119">
        <f t="shared" ref="EE66" si="389">EDATE(ED66,1)</f>
        <v>46143</v>
      </c>
      <c r="EF66" s="119">
        <f t="shared" ref="EF66" si="390">EDATE(EE66,1)</f>
        <v>46174</v>
      </c>
      <c r="EG66" s="119">
        <f t="shared" ref="EG66" si="391">EDATE(EF66,1)</f>
        <v>46204</v>
      </c>
      <c r="EH66" s="119">
        <f t="shared" ref="EH66" si="392">EDATE(EG66,1)</f>
        <v>46235</v>
      </c>
      <c r="EI66" s="119">
        <f t="shared" ref="EI66" si="393">EDATE(EH66,1)</f>
        <v>46266</v>
      </c>
      <c r="EJ66" s="119">
        <f t="shared" ref="EJ66" si="394">EDATE(EI66,1)</f>
        <v>46296</v>
      </c>
      <c r="EK66" s="119">
        <f t="shared" ref="EK66" si="395">EDATE(EJ66,1)</f>
        <v>46327</v>
      </c>
      <c r="EL66" s="119">
        <f t="shared" ref="EL66" si="396">EDATE(EK66,1)</f>
        <v>46357</v>
      </c>
      <c r="EM66" s="119">
        <f t="shared" ref="EM66" si="397">EDATE(EL66,1)</f>
        <v>46388</v>
      </c>
      <c r="EN66" s="119">
        <f t="shared" ref="EN66" si="398">EDATE(EM66,1)</f>
        <v>46419</v>
      </c>
      <c r="EO66" s="119">
        <f t="shared" ref="EO66" si="399">EDATE(EN66,1)</f>
        <v>46447</v>
      </c>
      <c r="EP66" s="119">
        <f t="shared" ref="EP66" si="400">EDATE(EO66,1)</f>
        <v>46478</v>
      </c>
      <c r="EQ66" s="119">
        <f t="shared" ref="EQ66" si="401">EDATE(EP66,1)</f>
        <v>46508</v>
      </c>
      <c r="ER66" s="119">
        <f t="shared" ref="ER66" si="402">EDATE(EQ66,1)</f>
        <v>46539</v>
      </c>
      <c r="ES66" s="119">
        <f t="shared" ref="ES66" si="403">EDATE(ER66,1)</f>
        <v>46569</v>
      </c>
      <c r="ET66" s="119">
        <f t="shared" ref="ET66" si="404">EDATE(ES66,1)</f>
        <v>46600</v>
      </c>
      <c r="EU66" s="119">
        <f t="shared" ref="EU66" si="405">EDATE(ET66,1)</f>
        <v>46631</v>
      </c>
      <c r="EV66" s="119">
        <f t="shared" ref="EV66" si="406">EDATE(EU66,1)</f>
        <v>46661</v>
      </c>
      <c r="EW66" s="119">
        <f t="shared" ref="EW66" si="407">EDATE(EV66,1)</f>
        <v>46692</v>
      </c>
      <c r="EX66" s="119">
        <f t="shared" ref="EX66" si="408">EDATE(EW66,1)</f>
        <v>46722</v>
      </c>
      <c r="EY66" s="119">
        <f t="shared" ref="EY66" si="409">EDATE(EX66,1)</f>
        <v>46753</v>
      </c>
      <c r="EZ66" s="119">
        <f t="shared" ref="EZ66" si="410">EDATE(EY66,1)</f>
        <v>46784</v>
      </c>
      <c r="FA66" s="119">
        <f t="shared" ref="FA66" si="411">EDATE(EZ66,1)</f>
        <v>46813</v>
      </c>
      <c r="FB66" s="119">
        <f t="shared" ref="FB66" si="412">EDATE(FA66,1)</f>
        <v>46844</v>
      </c>
      <c r="FC66" s="119">
        <f t="shared" ref="FC66" si="413">EDATE(FB66,1)</f>
        <v>46874</v>
      </c>
    </row>
    <row r="67" spans="1:208" x14ac:dyDescent="0.15">
      <c r="C67" t="s">
        <v>204</v>
      </c>
    </row>
    <row r="69" spans="1:208" x14ac:dyDescent="0.15">
      <c r="B69" t="s">
        <v>221</v>
      </c>
      <c r="C69" t="s">
        <v>204</v>
      </c>
      <c r="D69">
        <f>IF(D$66&gt;$D63,0,D67)</f>
        <v>0</v>
      </c>
      <c r="E69">
        <f t="shared" ref="E69:J69" si="414">IF(E$66&gt;$D62,0,E67)</f>
        <v>0</v>
      </c>
      <c r="F69">
        <f t="shared" si="414"/>
        <v>0</v>
      </c>
      <c r="G69">
        <f t="shared" si="414"/>
        <v>0</v>
      </c>
      <c r="H69">
        <f t="shared" si="414"/>
        <v>0</v>
      </c>
      <c r="I69">
        <f t="shared" si="414"/>
        <v>0</v>
      </c>
      <c r="J69">
        <f t="shared" si="414"/>
        <v>0</v>
      </c>
      <c r="K69">
        <f t="shared" ref="K69:AP69" si="415">IF(K$4&gt;$B$24,0,K67)</f>
        <v>0</v>
      </c>
      <c r="L69">
        <f t="shared" si="415"/>
        <v>0</v>
      </c>
      <c r="M69">
        <f t="shared" si="415"/>
        <v>0</v>
      </c>
      <c r="N69">
        <f t="shared" si="415"/>
        <v>0</v>
      </c>
      <c r="O69">
        <f t="shared" si="415"/>
        <v>0</v>
      </c>
      <c r="P69">
        <f t="shared" si="415"/>
        <v>0</v>
      </c>
      <c r="Q69">
        <f t="shared" si="415"/>
        <v>0</v>
      </c>
      <c r="R69">
        <f t="shared" si="415"/>
        <v>0</v>
      </c>
      <c r="S69">
        <f t="shared" si="415"/>
        <v>0</v>
      </c>
      <c r="T69">
        <f t="shared" si="415"/>
        <v>0</v>
      </c>
      <c r="U69">
        <f t="shared" si="415"/>
        <v>0</v>
      </c>
      <c r="V69">
        <f t="shared" si="415"/>
        <v>0</v>
      </c>
      <c r="W69">
        <f t="shared" si="415"/>
        <v>0</v>
      </c>
      <c r="X69">
        <f t="shared" si="415"/>
        <v>0</v>
      </c>
      <c r="Y69">
        <f t="shared" si="415"/>
        <v>0</v>
      </c>
      <c r="Z69">
        <f t="shared" si="415"/>
        <v>0</v>
      </c>
      <c r="AA69">
        <f t="shared" si="415"/>
        <v>0</v>
      </c>
      <c r="AB69">
        <f t="shared" si="415"/>
        <v>0</v>
      </c>
      <c r="AC69">
        <f t="shared" si="415"/>
        <v>0</v>
      </c>
      <c r="AD69">
        <f t="shared" si="415"/>
        <v>0</v>
      </c>
      <c r="AE69">
        <f t="shared" si="415"/>
        <v>0</v>
      </c>
      <c r="AF69">
        <f t="shared" si="415"/>
        <v>0</v>
      </c>
      <c r="AG69">
        <f t="shared" si="415"/>
        <v>0</v>
      </c>
      <c r="AH69">
        <f t="shared" si="415"/>
        <v>0</v>
      </c>
      <c r="AI69">
        <f t="shared" si="415"/>
        <v>0</v>
      </c>
      <c r="AJ69">
        <f t="shared" si="415"/>
        <v>0</v>
      </c>
      <c r="AK69">
        <f t="shared" si="415"/>
        <v>0</v>
      </c>
      <c r="AL69">
        <f t="shared" si="415"/>
        <v>0</v>
      </c>
      <c r="AM69">
        <f t="shared" si="415"/>
        <v>0</v>
      </c>
      <c r="AN69">
        <f t="shared" si="415"/>
        <v>0</v>
      </c>
      <c r="AO69">
        <f t="shared" si="415"/>
        <v>0</v>
      </c>
      <c r="AP69">
        <f t="shared" si="415"/>
        <v>0</v>
      </c>
      <c r="AQ69">
        <f t="shared" ref="AQ69:BV69" si="416">IF(AQ$4&gt;$B$24,0,AQ67)</f>
        <v>0</v>
      </c>
      <c r="AR69">
        <f t="shared" si="416"/>
        <v>0</v>
      </c>
      <c r="AS69">
        <f t="shared" si="416"/>
        <v>0</v>
      </c>
      <c r="AT69">
        <f t="shared" si="416"/>
        <v>0</v>
      </c>
      <c r="AU69">
        <f t="shared" si="416"/>
        <v>0</v>
      </c>
      <c r="AV69">
        <f t="shared" si="416"/>
        <v>0</v>
      </c>
      <c r="AW69">
        <f t="shared" si="416"/>
        <v>0</v>
      </c>
      <c r="AX69">
        <f t="shared" si="416"/>
        <v>0</v>
      </c>
      <c r="AY69">
        <f t="shared" si="416"/>
        <v>0</v>
      </c>
      <c r="AZ69">
        <f t="shared" si="416"/>
        <v>0</v>
      </c>
      <c r="BA69">
        <f t="shared" si="416"/>
        <v>0</v>
      </c>
      <c r="BB69">
        <f t="shared" si="416"/>
        <v>0</v>
      </c>
      <c r="BC69">
        <f t="shared" si="416"/>
        <v>0</v>
      </c>
      <c r="BD69">
        <f t="shared" si="416"/>
        <v>0</v>
      </c>
      <c r="BE69">
        <f t="shared" si="416"/>
        <v>0</v>
      </c>
      <c r="BF69">
        <f t="shared" si="416"/>
        <v>0</v>
      </c>
      <c r="BG69">
        <f t="shared" si="416"/>
        <v>0</v>
      </c>
      <c r="BH69">
        <f t="shared" si="416"/>
        <v>0</v>
      </c>
      <c r="BI69">
        <f t="shared" si="416"/>
        <v>0</v>
      </c>
      <c r="BJ69">
        <f t="shared" si="416"/>
        <v>0</v>
      </c>
      <c r="BK69">
        <f t="shared" si="416"/>
        <v>0</v>
      </c>
      <c r="BL69">
        <f t="shared" si="416"/>
        <v>0</v>
      </c>
      <c r="BM69">
        <f t="shared" si="416"/>
        <v>0</v>
      </c>
      <c r="BN69">
        <f t="shared" si="416"/>
        <v>0</v>
      </c>
      <c r="BO69">
        <f t="shared" si="416"/>
        <v>0</v>
      </c>
      <c r="BP69">
        <f t="shared" si="416"/>
        <v>0</v>
      </c>
      <c r="BQ69">
        <f t="shared" si="416"/>
        <v>0</v>
      </c>
      <c r="BR69">
        <f t="shared" si="416"/>
        <v>0</v>
      </c>
      <c r="BS69">
        <f t="shared" si="416"/>
        <v>0</v>
      </c>
      <c r="BT69">
        <f t="shared" si="416"/>
        <v>0</v>
      </c>
      <c r="BU69">
        <f t="shared" si="416"/>
        <v>0</v>
      </c>
      <c r="BV69">
        <f t="shared" si="416"/>
        <v>0</v>
      </c>
      <c r="BW69">
        <f t="shared" ref="BW69:DB69" si="417">IF(BW$4&gt;$B$24,0,BW67)</f>
        <v>0</v>
      </c>
      <c r="BX69">
        <f t="shared" si="417"/>
        <v>0</v>
      </c>
      <c r="BY69">
        <f t="shared" si="417"/>
        <v>0</v>
      </c>
      <c r="BZ69">
        <f t="shared" si="417"/>
        <v>0</v>
      </c>
      <c r="CA69">
        <f t="shared" si="417"/>
        <v>0</v>
      </c>
      <c r="CB69">
        <f t="shared" si="417"/>
        <v>0</v>
      </c>
      <c r="CC69">
        <f t="shared" si="417"/>
        <v>0</v>
      </c>
      <c r="CD69">
        <f t="shared" si="417"/>
        <v>0</v>
      </c>
      <c r="CE69">
        <f t="shared" si="417"/>
        <v>0</v>
      </c>
      <c r="CF69">
        <f t="shared" si="417"/>
        <v>0</v>
      </c>
      <c r="CG69">
        <f t="shared" si="417"/>
        <v>0</v>
      </c>
      <c r="CH69">
        <f t="shared" si="417"/>
        <v>0</v>
      </c>
      <c r="CI69">
        <f t="shared" si="417"/>
        <v>0</v>
      </c>
      <c r="CJ69">
        <f t="shared" si="417"/>
        <v>0</v>
      </c>
      <c r="CK69">
        <f t="shared" si="417"/>
        <v>0</v>
      </c>
      <c r="CL69">
        <f t="shared" si="417"/>
        <v>0</v>
      </c>
      <c r="CM69">
        <f t="shared" si="417"/>
        <v>0</v>
      </c>
      <c r="CN69">
        <f t="shared" si="417"/>
        <v>0</v>
      </c>
      <c r="CO69">
        <f t="shared" si="417"/>
        <v>0</v>
      </c>
      <c r="CP69">
        <f t="shared" si="417"/>
        <v>0</v>
      </c>
      <c r="CQ69">
        <f t="shared" si="417"/>
        <v>0</v>
      </c>
      <c r="CR69">
        <f t="shared" si="417"/>
        <v>0</v>
      </c>
      <c r="CS69">
        <f t="shared" si="417"/>
        <v>0</v>
      </c>
      <c r="CT69">
        <f t="shared" si="417"/>
        <v>0</v>
      </c>
      <c r="CU69">
        <f t="shared" si="417"/>
        <v>0</v>
      </c>
      <c r="CV69">
        <f t="shared" si="417"/>
        <v>0</v>
      </c>
      <c r="CW69">
        <f t="shared" si="417"/>
        <v>0</v>
      </c>
      <c r="CX69">
        <f t="shared" si="417"/>
        <v>0</v>
      </c>
      <c r="CY69">
        <f t="shared" si="417"/>
        <v>0</v>
      </c>
      <c r="CZ69">
        <f t="shared" si="417"/>
        <v>0</v>
      </c>
      <c r="DA69">
        <f t="shared" si="417"/>
        <v>0</v>
      </c>
      <c r="DB69">
        <f t="shared" si="417"/>
        <v>0</v>
      </c>
      <c r="DC69">
        <f t="shared" ref="DC69:EH69" si="418">IF(DC$4&gt;$B$24,0,DC67)</f>
        <v>0</v>
      </c>
      <c r="DD69">
        <f t="shared" si="418"/>
        <v>0</v>
      </c>
      <c r="DE69">
        <f t="shared" si="418"/>
        <v>0</v>
      </c>
      <c r="DF69">
        <f t="shared" si="418"/>
        <v>0</v>
      </c>
      <c r="DG69">
        <f t="shared" si="418"/>
        <v>0</v>
      </c>
      <c r="DH69">
        <f t="shared" si="418"/>
        <v>0</v>
      </c>
      <c r="DI69">
        <f t="shared" si="418"/>
        <v>0</v>
      </c>
      <c r="DJ69">
        <f t="shared" si="418"/>
        <v>0</v>
      </c>
      <c r="DK69">
        <f t="shared" si="418"/>
        <v>0</v>
      </c>
      <c r="DL69">
        <f t="shared" si="418"/>
        <v>0</v>
      </c>
      <c r="DM69">
        <f t="shared" si="418"/>
        <v>0</v>
      </c>
      <c r="DN69">
        <f t="shared" si="418"/>
        <v>0</v>
      </c>
      <c r="DO69">
        <f t="shared" si="418"/>
        <v>0</v>
      </c>
      <c r="DP69">
        <f t="shared" si="418"/>
        <v>0</v>
      </c>
      <c r="DQ69">
        <f t="shared" si="418"/>
        <v>0</v>
      </c>
      <c r="DR69">
        <f t="shared" si="418"/>
        <v>0</v>
      </c>
      <c r="DS69">
        <f t="shared" si="418"/>
        <v>0</v>
      </c>
      <c r="DT69">
        <f t="shared" si="418"/>
        <v>0</v>
      </c>
      <c r="DU69">
        <f t="shared" si="418"/>
        <v>0</v>
      </c>
      <c r="DV69">
        <f t="shared" si="418"/>
        <v>0</v>
      </c>
      <c r="DW69">
        <f t="shared" si="418"/>
        <v>0</v>
      </c>
      <c r="DX69">
        <f t="shared" si="418"/>
        <v>0</v>
      </c>
      <c r="DY69">
        <f t="shared" si="418"/>
        <v>0</v>
      </c>
      <c r="DZ69">
        <f t="shared" si="418"/>
        <v>0</v>
      </c>
      <c r="EA69">
        <f t="shared" si="418"/>
        <v>0</v>
      </c>
      <c r="EB69">
        <f t="shared" si="418"/>
        <v>0</v>
      </c>
      <c r="EC69">
        <f t="shared" si="418"/>
        <v>0</v>
      </c>
      <c r="ED69">
        <f t="shared" si="418"/>
        <v>0</v>
      </c>
      <c r="EE69">
        <f t="shared" si="418"/>
        <v>0</v>
      </c>
      <c r="EF69">
        <f t="shared" si="418"/>
        <v>0</v>
      </c>
      <c r="EG69">
        <f t="shared" si="418"/>
        <v>0</v>
      </c>
      <c r="EH69">
        <f t="shared" si="418"/>
        <v>0</v>
      </c>
      <c r="EI69">
        <f t="shared" ref="EI69:FN69" si="419">IF(EI$4&gt;$B$24,0,EI67)</f>
        <v>0</v>
      </c>
      <c r="EJ69">
        <f t="shared" si="419"/>
        <v>0</v>
      </c>
      <c r="EK69">
        <f t="shared" si="419"/>
        <v>0</v>
      </c>
      <c r="EL69">
        <f t="shared" si="419"/>
        <v>0</v>
      </c>
      <c r="EM69">
        <f t="shared" si="419"/>
        <v>0</v>
      </c>
      <c r="EN69">
        <f t="shared" si="419"/>
        <v>0</v>
      </c>
      <c r="EO69">
        <f t="shared" si="419"/>
        <v>0</v>
      </c>
      <c r="EP69">
        <f t="shared" si="419"/>
        <v>0</v>
      </c>
      <c r="EQ69">
        <f t="shared" si="419"/>
        <v>0</v>
      </c>
      <c r="ER69">
        <f t="shared" si="419"/>
        <v>0</v>
      </c>
      <c r="ES69">
        <f t="shared" si="419"/>
        <v>0</v>
      </c>
      <c r="ET69">
        <f t="shared" si="419"/>
        <v>0</v>
      </c>
      <c r="EU69">
        <f t="shared" si="419"/>
        <v>0</v>
      </c>
      <c r="EV69">
        <f t="shared" si="419"/>
        <v>0</v>
      </c>
      <c r="EW69">
        <f t="shared" si="419"/>
        <v>0</v>
      </c>
      <c r="EX69">
        <f t="shared" si="419"/>
        <v>0</v>
      </c>
      <c r="EY69">
        <f t="shared" si="419"/>
        <v>0</v>
      </c>
      <c r="EZ69">
        <f t="shared" si="419"/>
        <v>0</v>
      </c>
      <c r="FA69">
        <f t="shared" si="419"/>
        <v>0</v>
      </c>
      <c r="FB69">
        <f t="shared" si="419"/>
        <v>0</v>
      </c>
      <c r="FC69">
        <f t="shared" si="419"/>
        <v>0</v>
      </c>
      <c r="FD69">
        <f t="shared" si="419"/>
        <v>0</v>
      </c>
      <c r="FE69">
        <f t="shared" si="419"/>
        <v>0</v>
      </c>
      <c r="FF69">
        <f t="shared" si="419"/>
        <v>0</v>
      </c>
      <c r="FG69">
        <f t="shared" si="419"/>
        <v>0</v>
      </c>
      <c r="FH69">
        <f t="shared" si="419"/>
        <v>0</v>
      </c>
      <c r="FI69">
        <f t="shared" si="419"/>
        <v>0</v>
      </c>
      <c r="FJ69">
        <f t="shared" si="419"/>
        <v>0</v>
      </c>
      <c r="FK69">
        <f t="shared" si="419"/>
        <v>0</v>
      </c>
      <c r="FL69">
        <f t="shared" si="419"/>
        <v>0</v>
      </c>
      <c r="FM69">
        <f t="shared" si="419"/>
        <v>0</v>
      </c>
      <c r="FN69">
        <f t="shared" si="419"/>
        <v>0</v>
      </c>
      <c r="FO69">
        <f t="shared" ref="FO69:GT69" si="420">IF(FO$4&gt;$B$24,0,FO67)</f>
        <v>0</v>
      </c>
      <c r="FP69">
        <f t="shared" si="420"/>
        <v>0</v>
      </c>
      <c r="FQ69">
        <f t="shared" si="420"/>
        <v>0</v>
      </c>
      <c r="FR69">
        <f t="shared" si="420"/>
        <v>0</v>
      </c>
      <c r="FS69">
        <f t="shared" si="420"/>
        <v>0</v>
      </c>
      <c r="FT69">
        <f t="shared" si="420"/>
        <v>0</v>
      </c>
      <c r="FU69">
        <f t="shared" si="420"/>
        <v>0</v>
      </c>
      <c r="FV69">
        <f t="shared" si="420"/>
        <v>0</v>
      </c>
      <c r="FW69">
        <f t="shared" si="420"/>
        <v>0</v>
      </c>
      <c r="FX69">
        <f t="shared" si="420"/>
        <v>0</v>
      </c>
      <c r="FY69">
        <f t="shared" si="420"/>
        <v>0</v>
      </c>
      <c r="FZ69">
        <f t="shared" si="420"/>
        <v>0</v>
      </c>
      <c r="GA69">
        <f t="shared" si="420"/>
        <v>0</v>
      </c>
      <c r="GB69">
        <f t="shared" si="420"/>
        <v>0</v>
      </c>
      <c r="GC69">
        <f t="shared" si="420"/>
        <v>0</v>
      </c>
      <c r="GD69">
        <f t="shared" si="420"/>
        <v>0</v>
      </c>
      <c r="GE69">
        <f t="shared" si="420"/>
        <v>0</v>
      </c>
      <c r="GF69">
        <f t="shared" si="420"/>
        <v>0</v>
      </c>
      <c r="GG69">
        <f t="shared" si="420"/>
        <v>0</v>
      </c>
      <c r="GH69">
        <f t="shared" si="420"/>
        <v>0</v>
      </c>
      <c r="GI69">
        <f t="shared" si="420"/>
        <v>0</v>
      </c>
      <c r="GJ69">
        <f t="shared" si="420"/>
        <v>0</v>
      </c>
      <c r="GK69">
        <f t="shared" si="420"/>
        <v>0</v>
      </c>
      <c r="GL69">
        <f t="shared" si="420"/>
        <v>0</v>
      </c>
      <c r="GM69">
        <f t="shared" si="420"/>
        <v>0</v>
      </c>
      <c r="GN69">
        <f t="shared" si="420"/>
        <v>0</v>
      </c>
      <c r="GO69">
        <f t="shared" si="420"/>
        <v>0</v>
      </c>
      <c r="GP69">
        <f t="shared" si="420"/>
        <v>0</v>
      </c>
      <c r="GQ69">
        <f t="shared" si="420"/>
        <v>0</v>
      </c>
      <c r="GR69">
        <f t="shared" si="420"/>
        <v>0</v>
      </c>
      <c r="GS69">
        <f t="shared" si="420"/>
        <v>0</v>
      </c>
      <c r="GT69">
        <f t="shared" si="420"/>
        <v>0</v>
      </c>
      <c r="GU69">
        <f t="shared" ref="GU69:GZ69" si="421">IF(GU$4&gt;$B$24,0,GU67)</f>
        <v>0</v>
      </c>
      <c r="GV69">
        <f t="shared" si="421"/>
        <v>0</v>
      </c>
      <c r="GW69">
        <f t="shared" si="421"/>
        <v>0</v>
      </c>
      <c r="GX69">
        <f t="shared" si="421"/>
        <v>0</v>
      </c>
      <c r="GY69">
        <f t="shared" si="421"/>
        <v>0</v>
      </c>
      <c r="GZ69">
        <f t="shared" si="421"/>
        <v>0</v>
      </c>
    </row>
    <row r="72" spans="1:208" s="1" customFormat="1" x14ac:dyDescent="0.15">
      <c r="C72" s="1" t="s">
        <v>313</v>
      </c>
      <c r="D72" s="1">
        <f>YEAR(D74)</f>
        <v>2015</v>
      </c>
      <c r="E72" s="1">
        <f t="shared" ref="E72:BP72" si="422">YEAR(E74)</f>
        <v>2015</v>
      </c>
      <c r="F72" s="1">
        <f t="shared" si="422"/>
        <v>2015</v>
      </c>
      <c r="G72" s="1">
        <f t="shared" si="422"/>
        <v>2016</v>
      </c>
      <c r="H72" s="1">
        <f t="shared" si="422"/>
        <v>2016</v>
      </c>
      <c r="I72" s="1">
        <f t="shared" si="422"/>
        <v>2016</v>
      </c>
      <c r="J72" s="1">
        <f t="shared" si="422"/>
        <v>2016</v>
      </c>
      <c r="K72" s="1">
        <f t="shared" si="422"/>
        <v>2017</v>
      </c>
      <c r="L72" s="1">
        <f t="shared" si="422"/>
        <v>2017</v>
      </c>
      <c r="M72" s="1">
        <f t="shared" si="422"/>
        <v>2017</v>
      </c>
      <c r="N72" s="1">
        <f t="shared" si="422"/>
        <v>2017</v>
      </c>
      <c r="O72" s="1">
        <f t="shared" si="422"/>
        <v>2018</v>
      </c>
      <c r="P72" s="1">
        <f t="shared" si="422"/>
        <v>2018</v>
      </c>
      <c r="Q72" s="1">
        <f t="shared" si="422"/>
        <v>2018</v>
      </c>
      <c r="R72" s="1">
        <f t="shared" si="422"/>
        <v>2018</v>
      </c>
      <c r="S72" s="1">
        <f t="shared" si="422"/>
        <v>2019</v>
      </c>
      <c r="T72" s="1">
        <f t="shared" si="422"/>
        <v>2019</v>
      </c>
      <c r="U72" s="1">
        <f t="shared" si="422"/>
        <v>2019</v>
      </c>
      <c r="V72" s="1">
        <f t="shared" si="422"/>
        <v>2019</v>
      </c>
      <c r="W72" s="1">
        <f t="shared" si="422"/>
        <v>2020</v>
      </c>
      <c r="X72" s="1">
        <f t="shared" si="422"/>
        <v>2020</v>
      </c>
      <c r="Y72" s="1">
        <f t="shared" si="422"/>
        <v>2020</v>
      </c>
      <c r="Z72" s="1">
        <f t="shared" si="422"/>
        <v>2020</v>
      </c>
      <c r="AA72" s="1">
        <f t="shared" si="422"/>
        <v>2021</v>
      </c>
      <c r="AB72" s="1">
        <f t="shared" si="422"/>
        <v>2021</v>
      </c>
      <c r="AC72" s="1">
        <f t="shared" si="422"/>
        <v>2021</v>
      </c>
      <c r="AD72" s="1">
        <f t="shared" si="422"/>
        <v>2021</v>
      </c>
      <c r="AE72" s="1">
        <f t="shared" si="422"/>
        <v>2022</v>
      </c>
      <c r="AF72" s="1">
        <f t="shared" si="422"/>
        <v>2022</v>
      </c>
      <c r="AG72" s="1">
        <f t="shared" si="422"/>
        <v>2022</v>
      </c>
      <c r="AH72" s="1">
        <f t="shared" si="422"/>
        <v>2022</v>
      </c>
      <c r="AI72" s="1">
        <f t="shared" si="422"/>
        <v>2023</v>
      </c>
      <c r="AJ72" s="1">
        <f t="shared" si="422"/>
        <v>2023</v>
      </c>
      <c r="AK72" s="1">
        <f t="shared" si="422"/>
        <v>2023</v>
      </c>
      <c r="AL72" s="1">
        <f t="shared" si="422"/>
        <v>2023</v>
      </c>
      <c r="AM72" s="1">
        <f t="shared" si="422"/>
        <v>2024</v>
      </c>
      <c r="AN72" s="1">
        <f t="shared" si="422"/>
        <v>2024</v>
      </c>
      <c r="AO72" s="1">
        <f t="shared" si="422"/>
        <v>2024</v>
      </c>
      <c r="AP72" s="1">
        <f t="shared" si="422"/>
        <v>2024</v>
      </c>
      <c r="AQ72" s="1">
        <f t="shared" si="422"/>
        <v>2025</v>
      </c>
      <c r="AR72" s="1">
        <f t="shared" si="422"/>
        <v>2025</v>
      </c>
      <c r="AS72" s="1">
        <f t="shared" si="422"/>
        <v>2025</v>
      </c>
      <c r="AT72" s="1">
        <f t="shared" si="422"/>
        <v>2025</v>
      </c>
      <c r="AU72" s="1">
        <f t="shared" si="422"/>
        <v>2026</v>
      </c>
      <c r="AV72" s="1">
        <f t="shared" si="422"/>
        <v>2026</v>
      </c>
      <c r="AW72" s="1">
        <f t="shared" si="422"/>
        <v>2026</v>
      </c>
      <c r="AX72" s="1">
        <f t="shared" si="422"/>
        <v>2026</v>
      </c>
      <c r="AY72" s="1">
        <f t="shared" si="422"/>
        <v>2027</v>
      </c>
      <c r="AZ72" s="1">
        <f t="shared" si="422"/>
        <v>2027</v>
      </c>
      <c r="BA72" s="1">
        <f t="shared" si="422"/>
        <v>2027</v>
      </c>
      <c r="BB72" s="1">
        <f t="shared" si="422"/>
        <v>2027</v>
      </c>
      <c r="BC72" s="1">
        <f t="shared" si="422"/>
        <v>2028</v>
      </c>
      <c r="BD72" s="1">
        <f t="shared" si="422"/>
        <v>2028</v>
      </c>
      <c r="BE72" s="1">
        <f t="shared" si="422"/>
        <v>2028</v>
      </c>
      <c r="BF72" s="1">
        <f t="shared" si="422"/>
        <v>2028</v>
      </c>
      <c r="BG72" s="1">
        <f t="shared" si="422"/>
        <v>2029</v>
      </c>
      <c r="BH72" s="1">
        <f t="shared" si="422"/>
        <v>2029</v>
      </c>
      <c r="BI72" s="1">
        <f t="shared" si="422"/>
        <v>2029</v>
      </c>
      <c r="BJ72" s="1">
        <f t="shared" si="422"/>
        <v>2029</v>
      </c>
      <c r="BK72" s="1">
        <f t="shared" si="422"/>
        <v>2030</v>
      </c>
      <c r="BL72" s="1">
        <f t="shared" si="422"/>
        <v>2030</v>
      </c>
      <c r="BM72" s="1">
        <f t="shared" si="422"/>
        <v>2030</v>
      </c>
      <c r="BN72" s="1">
        <f t="shared" si="422"/>
        <v>2030</v>
      </c>
      <c r="BO72" s="1">
        <f t="shared" si="422"/>
        <v>2031</v>
      </c>
      <c r="BP72" s="1">
        <f t="shared" si="422"/>
        <v>2031</v>
      </c>
      <c r="BQ72" s="1">
        <f t="shared" ref="BQ72:DM72" si="423">YEAR(BQ74)</f>
        <v>2031</v>
      </c>
      <c r="BR72" s="1">
        <f t="shared" si="423"/>
        <v>2031</v>
      </c>
      <c r="BS72" s="1">
        <f t="shared" si="423"/>
        <v>2032</v>
      </c>
      <c r="BT72" s="1">
        <f t="shared" si="423"/>
        <v>2032</v>
      </c>
      <c r="BU72" s="1">
        <f t="shared" si="423"/>
        <v>2032</v>
      </c>
      <c r="BV72" s="1">
        <f t="shared" si="423"/>
        <v>2032</v>
      </c>
      <c r="BW72" s="1">
        <f t="shared" si="423"/>
        <v>2033</v>
      </c>
      <c r="BX72" s="1">
        <f t="shared" si="423"/>
        <v>2033</v>
      </c>
      <c r="BY72" s="1">
        <f t="shared" si="423"/>
        <v>2033</v>
      </c>
      <c r="BZ72" s="1">
        <f t="shared" si="423"/>
        <v>2033</v>
      </c>
      <c r="CA72" s="1">
        <f t="shared" si="423"/>
        <v>2034</v>
      </c>
      <c r="CB72" s="1">
        <f t="shared" si="423"/>
        <v>2034</v>
      </c>
      <c r="CC72" s="1">
        <f t="shared" si="423"/>
        <v>2034</v>
      </c>
      <c r="CD72" s="1">
        <f t="shared" si="423"/>
        <v>2034</v>
      </c>
      <c r="CE72" s="1">
        <f t="shared" si="423"/>
        <v>2035</v>
      </c>
      <c r="CF72" s="1">
        <f t="shared" si="423"/>
        <v>2035</v>
      </c>
      <c r="CG72" s="1">
        <f t="shared" si="423"/>
        <v>2035</v>
      </c>
      <c r="CH72" s="1">
        <f t="shared" si="423"/>
        <v>2035</v>
      </c>
      <c r="CI72" s="1">
        <f t="shared" si="423"/>
        <v>2036</v>
      </c>
      <c r="CJ72" s="1">
        <f t="shared" si="423"/>
        <v>2036</v>
      </c>
      <c r="CK72" s="1">
        <f t="shared" si="423"/>
        <v>2036</v>
      </c>
      <c r="CL72" s="1">
        <f t="shared" si="423"/>
        <v>2036</v>
      </c>
      <c r="CM72" s="1">
        <f t="shared" si="423"/>
        <v>2037</v>
      </c>
      <c r="CN72" s="1">
        <f t="shared" si="423"/>
        <v>2037</v>
      </c>
      <c r="CO72" s="1">
        <f t="shared" si="423"/>
        <v>2037</v>
      </c>
      <c r="CP72" s="1">
        <f t="shared" si="423"/>
        <v>2037</v>
      </c>
      <c r="CQ72" s="1">
        <f t="shared" si="423"/>
        <v>2038</v>
      </c>
      <c r="CR72" s="1">
        <f t="shared" si="423"/>
        <v>2038</v>
      </c>
      <c r="CS72" s="1">
        <f t="shared" si="423"/>
        <v>2038</v>
      </c>
      <c r="CT72" s="1">
        <f t="shared" si="423"/>
        <v>2038</v>
      </c>
      <c r="CU72" s="1">
        <f t="shared" si="423"/>
        <v>2039</v>
      </c>
      <c r="CV72" s="1">
        <f t="shared" si="423"/>
        <v>2039</v>
      </c>
      <c r="CW72" s="1">
        <f t="shared" si="423"/>
        <v>2039</v>
      </c>
      <c r="CX72" s="1">
        <f t="shared" si="423"/>
        <v>2039</v>
      </c>
      <c r="CY72" s="1">
        <f t="shared" si="423"/>
        <v>2040</v>
      </c>
      <c r="CZ72" s="1">
        <f t="shared" si="423"/>
        <v>2040</v>
      </c>
      <c r="DA72" s="1">
        <f t="shared" si="423"/>
        <v>2040</v>
      </c>
      <c r="DB72" s="1">
        <f t="shared" si="423"/>
        <v>2040</v>
      </c>
      <c r="DC72" s="1">
        <f t="shared" si="423"/>
        <v>2041</v>
      </c>
      <c r="DD72" s="1">
        <f t="shared" si="423"/>
        <v>2041</v>
      </c>
      <c r="DE72" s="1">
        <f t="shared" si="423"/>
        <v>2041</v>
      </c>
      <c r="DF72" s="1">
        <f t="shared" si="423"/>
        <v>2041</v>
      </c>
      <c r="DG72" s="1">
        <f t="shared" si="423"/>
        <v>2042</v>
      </c>
      <c r="DH72" s="1">
        <f t="shared" si="423"/>
        <v>2042</v>
      </c>
      <c r="DI72" s="1">
        <f t="shared" si="423"/>
        <v>2042</v>
      </c>
      <c r="DJ72" s="1">
        <f t="shared" si="423"/>
        <v>2042</v>
      </c>
      <c r="DK72" s="1">
        <f t="shared" si="423"/>
        <v>2043</v>
      </c>
      <c r="DL72" s="1">
        <f t="shared" si="423"/>
        <v>2043</v>
      </c>
      <c r="DM72" s="1">
        <f t="shared" si="423"/>
        <v>2043</v>
      </c>
    </row>
    <row r="73" spans="1:208" s="1" customFormat="1" x14ac:dyDescent="0.15">
      <c r="C73" s="1" t="s">
        <v>311</v>
      </c>
      <c r="D73" s="1">
        <f t="shared" ref="D73:J73" si="424">ROUNDUP(MONTH(D74)/3,0)</f>
        <v>2</v>
      </c>
      <c r="E73" s="1">
        <f t="shared" si="424"/>
        <v>3</v>
      </c>
      <c r="F73" s="1">
        <f t="shared" si="424"/>
        <v>4</v>
      </c>
      <c r="G73" s="1">
        <f t="shared" si="424"/>
        <v>1</v>
      </c>
      <c r="H73" s="1">
        <f t="shared" si="424"/>
        <v>2</v>
      </c>
      <c r="I73" s="1">
        <f t="shared" si="424"/>
        <v>3</v>
      </c>
      <c r="J73" s="1">
        <f t="shared" si="424"/>
        <v>4</v>
      </c>
      <c r="K73" s="1">
        <f>ROUNDUP(MONTH(K74)/3,0)</f>
        <v>1</v>
      </c>
      <c r="L73" s="1">
        <f t="shared" ref="L73:BW73" si="425">ROUNDUP(MONTH(L74)/3,0)</f>
        <v>2</v>
      </c>
      <c r="M73" s="1">
        <f t="shared" si="425"/>
        <v>3</v>
      </c>
      <c r="N73" s="1">
        <f t="shared" si="425"/>
        <v>4</v>
      </c>
      <c r="O73" s="1">
        <f t="shared" si="425"/>
        <v>1</v>
      </c>
      <c r="P73" s="1">
        <f t="shared" si="425"/>
        <v>2</v>
      </c>
      <c r="Q73" s="1">
        <f t="shared" si="425"/>
        <v>3</v>
      </c>
      <c r="R73" s="1">
        <f t="shared" si="425"/>
        <v>4</v>
      </c>
      <c r="S73" s="1">
        <f t="shared" si="425"/>
        <v>1</v>
      </c>
      <c r="T73" s="1">
        <f t="shared" si="425"/>
        <v>2</v>
      </c>
      <c r="U73" s="1">
        <f t="shared" si="425"/>
        <v>3</v>
      </c>
      <c r="V73" s="1">
        <f t="shared" si="425"/>
        <v>4</v>
      </c>
      <c r="W73" s="1">
        <f t="shared" si="425"/>
        <v>1</v>
      </c>
      <c r="X73" s="1">
        <f t="shared" si="425"/>
        <v>2</v>
      </c>
      <c r="Y73" s="1">
        <f t="shared" si="425"/>
        <v>3</v>
      </c>
      <c r="Z73" s="1">
        <f t="shared" si="425"/>
        <v>4</v>
      </c>
      <c r="AA73" s="1">
        <f t="shared" si="425"/>
        <v>1</v>
      </c>
      <c r="AB73" s="1">
        <f t="shared" si="425"/>
        <v>2</v>
      </c>
      <c r="AC73" s="1">
        <f t="shared" si="425"/>
        <v>3</v>
      </c>
      <c r="AD73" s="1">
        <f t="shared" si="425"/>
        <v>4</v>
      </c>
      <c r="AE73" s="1">
        <f t="shared" si="425"/>
        <v>1</v>
      </c>
      <c r="AF73" s="1">
        <f t="shared" si="425"/>
        <v>2</v>
      </c>
      <c r="AG73" s="1">
        <f t="shared" si="425"/>
        <v>3</v>
      </c>
      <c r="AH73" s="1">
        <f t="shared" si="425"/>
        <v>4</v>
      </c>
      <c r="AI73" s="1">
        <f t="shared" si="425"/>
        <v>1</v>
      </c>
      <c r="AJ73" s="1">
        <f t="shared" si="425"/>
        <v>2</v>
      </c>
      <c r="AK73" s="1">
        <f t="shared" si="425"/>
        <v>3</v>
      </c>
      <c r="AL73" s="1">
        <f t="shared" si="425"/>
        <v>4</v>
      </c>
      <c r="AM73" s="1">
        <f t="shared" si="425"/>
        <v>1</v>
      </c>
      <c r="AN73" s="1">
        <f t="shared" si="425"/>
        <v>2</v>
      </c>
      <c r="AO73" s="1">
        <f t="shared" si="425"/>
        <v>3</v>
      </c>
      <c r="AP73" s="1">
        <f t="shared" si="425"/>
        <v>4</v>
      </c>
      <c r="AQ73" s="1">
        <f t="shared" si="425"/>
        <v>1</v>
      </c>
      <c r="AR73" s="1">
        <f t="shared" si="425"/>
        <v>2</v>
      </c>
      <c r="AS73" s="1">
        <f t="shared" si="425"/>
        <v>3</v>
      </c>
      <c r="AT73" s="1">
        <f t="shared" si="425"/>
        <v>4</v>
      </c>
      <c r="AU73" s="1">
        <f t="shared" si="425"/>
        <v>1</v>
      </c>
      <c r="AV73" s="1">
        <f t="shared" si="425"/>
        <v>2</v>
      </c>
      <c r="AW73" s="1">
        <f t="shared" si="425"/>
        <v>3</v>
      </c>
      <c r="AX73" s="1">
        <f t="shared" si="425"/>
        <v>4</v>
      </c>
      <c r="AY73" s="1">
        <f t="shared" si="425"/>
        <v>1</v>
      </c>
      <c r="AZ73" s="1">
        <f t="shared" si="425"/>
        <v>2</v>
      </c>
      <c r="BA73" s="1">
        <f t="shared" si="425"/>
        <v>3</v>
      </c>
      <c r="BB73" s="1">
        <f t="shared" si="425"/>
        <v>4</v>
      </c>
      <c r="BC73" s="1">
        <f t="shared" si="425"/>
        <v>1</v>
      </c>
      <c r="BD73" s="1">
        <f t="shared" si="425"/>
        <v>2</v>
      </c>
      <c r="BE73" s="1">
        <f t="shared" si="425"/>
        <v>3</v>
      </c>
      <c r="BF73" s="1">
        <f t="shared" si="425"/>
        <v>4</v>
      </c>
      <c r="BG73" s="1">
        <f t="shared" si="425"/>
        <v>1</v>
      </c>
      <c r="BH73" s="1">
        <f t="shared" si="425"/>
        <v>2</v>
      </c>
      <c r="BI73" s="1">
        <f t="shared" si="425"/>
        <v>3</v>
      </c>
      <c r="BJ73" s="1">
        <f t="shared" si="425"/>
        <v>4</v>
      </c>
      <c r="BK73" s="1">
        <f t="shared" si="425"/>
        <v>1</v>
      </c>
      <c r="BL73" s="1">
        <f t="shared" si="425"/>
        <v>2</v>
      </c>
      <c r="BM73" s="1">
        <f t="shared" si="425"/>
        <v>3</v>
      </c>
      <c r="BN73" s="1">
        <f t="shared" si="425"/>
        <v>4</v>
      </c>
      <c r="BO73" s="1">
        <f t="shared" si="425"/>
        <v>1</v>
      </c>
      <c r="BP73" s="1">
        <f t="shared" si="425"/>
        <v>2</v>
      </c>
      <c r="BQ73" s="1">
        <f t="shared" si="425"/>
        <v>3</v>
      </c>
      <c r="BR73" s="1">
        <f t="shared" si="425"/>
        <v>4</v>
      </c>
      <c r="BS73" s="1">
        <f t="shared" si="425"/>
        <v>1</v>
      </c>
      <c r="BT73" s="1">
        <f t="shared" si="425"/>
        <v>2</v>
      </c>
      <c r="BU73" s="1">
        <f t="shared" si="425"/>
        <v>3</v>
      </c>
      <c r="BV73" s="1">
        <f t="shared" si="425"/>
        <v>4</v>
      </c>
      <c r="BW73" s="1">
        <f t="shared" si="425"/>
        <v>1</v>
      </c>
      <c r="BX73" s="1">
        <f t="shared" ref="BX73:DM73" si="426">ROUNDUP(MONTH(BX74)/3,0)</f>
        <v>2</v>
      </c>
      <c r="BY73" s="1">
        <f t="shared" si="426"/>
        <v>3</v>
      </c>
      <c r="BZ73" s="1">
        <f t="shared" si="426"/>
        <v>4</v>
      </c>
      <c r="CA73" s="1">
        <f t="shared" si="426"/>
        <v>1</v>
      </c>
      <c r="CB73" s="1">
        <f t="shared" si="426"/>
        <v>2</v>
      </c>
      <c r="CC73" s="1">
        <f t="shared" si="426"/>
        <v>3</v>
      </c>
      <c r="CD73" s="1">
        <f t="shared" si="426"/>
        <v>4</v>
      </c>
      <c r="CE73" s="1">
        <f t="shared" si="426"/>
        <v>1</v>
      </c>
      <c r="CF73" s="1">
        <f t="shared" si="426"/>
        <v>2</v>
      </c>
      <c r="CG73" s="1">
        <f t="shared" si="426"/>
        <v>3</v>
      </c>
      <c r="CH73" s="1">
        <f t="shared" si="426"/>
        <v>4</v>
      </c>
      <c r="CI73" s="1">
        <f t="shared" si="426"/>
        <v>1</v>
      </c>
      <c r="CJ73" s="1">
        <f t="shared" si="426"/>
        <v>2</v>
      </c>
      <c r="CK73" s="1">
        <f t="shared" si="426"/>
        <v>3</v>
      </c>
      <c r="CL73" s="1">
        <f t="shared" si="426"/>
        <v>4</v>
      </c>
      <c r="CM73" s="1">
        <f t="shared" si="426"/>
        <v>1</v>
      </c>
      <c r="CN73" s="1">
        <f t="shared" si="426"/>
        <v>2</v>
      </c>
      <c r="CO73" s="1">
        <f t="shared" si="426"/>
        <v>3</v>
      </c>
      <c r="CP73" s="1">
        <f t="shared" si="426"/>
        <v>4</v>
      </c>
      <c r="CQ73" s="1">
        <f t="shared" si="426"/>
        <v>1</v>
      </c>
      <c r="CR73" s="1">
        <f t="shared" si="426"/>
        <v>2</v>
      </c>
      <c r="CS73" s="1">
        <f t="shared" si="426"/>
        <v>3</v>
      </c>
      <c r="CT73" s="1">
        <f t="shared" si="426"/>
        <v>4</v>
      </c>
      <c r="CU73" s="1">
        <f t="shared" si="426"/>
        <v>1</v>
      </c>
      <c r="CV73" s="1">
        <f t="shared" si="426"/>
        <v>2</v>
      </c>
      <c r="CW73" s="1">
        <f t="shared" si="426"/>
        <v>3</v>
      </c>
      <c r="CX73" s="1">
        <f t="shared" si="426"/>
        <v>4</v>
      </c>
      <c r="CY73" s="1">
        <f t="shared" si="426"/>
        <v>1</v>
      </c>
      <c r="CZ73" s="1">
        <f t="shared" si="426"/>
        <v>2</v>
      </c>
      <c r="DA73" s="1">
        <f t="shared" si="426"/>
        <v>3</v>
      </c>
      <c r="DB73" s="1">
        <f t="shared" si="426"/>
        <v>4</v>
      </c>
      <c r="DC73" s="1">
        <f t="shared" si="426"/>
        <v>1</v>
      </c>
      <c r="DD73" s="1">
        <f t="shared" si="426"/>
        <v>2</v>
      </c>
      <c r="DE73" s="1">
        <f t="shared" si="426"/>
        <v>3</v>
      </c>
      <c r="DF73" s="1">
        <f t="shared" si="426"/>
        <v>4</v>
      </c>
      <c r="DG73" s="1">
        <f t="shared" si="426"/>
        <v>1</v>
      </c>
      <c r="DH73" s="1">
        <f t="shared" si="426"/>
        <v>2</v>
      </c>
      <c r="DI73" s="1">
        <f t="shared" si="426"/>
        <v>3</v>
      </c>
      <c r="DJ73" s="1">
        <f t="shared" si="426"/>
        <v>4</v>
      </c>
      <c r="DK73" s="1">
        <f t="shared" si="426"/>
        <v>1</v>
      </c>
      <c r="DL73" s="1">
        <f t="shared" si="426"/>
        <v>2</v>
      </c>
      <c r="DM73" s="1">
        <f t="shared" si="426"/>
        <v>3</v>
      </c>
    </row>
    <row r="74" spans="1:208" s="1" customFormat="1" x14ac:dyDescent="0.15">
      <c r="C74" s="1" t="s">
        <v>314</v>
      </c>
      <c r="D74" s="156">
        <f>D66</f>
        <v>42156</v>
      </c>
      <c r="E74" s="156">
        <f t="shared" ref="E74:BP74" si="427">EDATE(D74,3)</f>
        <v>42248</v>
      </c>
      <c r="F74" s="156">
        <f t="shared" si="427"/>
        <v>42339</v>
      </c>
      <c r="G74" s="156">
        <f t="shared" si="427"/>
        <v>42430</v>
      </c>
      <c r="H74" s="156">
        <f t="shared" si="427"/>
        <v>42522</v>
      </c>
      <c r="I74" s="156">
        <f t="shared" si="427"/>
        <v>42614</v>
      </c>
      <c r="J74" s="156">
        <f t="shared" si="427"/>
        <v>42705</v>
      </c>
      <c r="K74" s="156">
        <f t="shared" si="427"/>
        <v>42795</v>
      </c>
      <c r="L74" s="156">
        <f t="shared" si="427"/>
        <v>42887</v>
      </c>
      <c r="M74" s="156">
        <f t="shared" si="427"/>
        <v>42979</v>
      </c>
      <c r="N74" s="156">
        <f t="shared" si="427"/>
        <v>43070</v>
      </c>
      <c r="O74" s="156">
        <f t="shared" si="427"/>
        <v>43160</v>
      </c>
      <c r="P74" s="156">
        <f t="shared" si="427"/>
        <v>43252</v>
      </c>
      <c r="Q74" s="156">
        <f t="shared" si="427"/>
        <v>43344</v>
      </c>
      <c r="R74" s="156">
        <f>EDATE(Q74,3)</f>
        <v>43435</v>
      </c>
      <c r="S74" s="156">
        <f t="shared" si="427"/>
        <v>43525</v>
      </c>
      <c r="T74" s="156">
        <f t="shared" si="427"/>
        <v>43617</v>
      </c>
      <c r="U74" s="156">
        <f t="shared" si="427"/>
        <v>43709</v>
      </c>
      <c r="V74" s="156">
        <f t="shared" si="427"/>
        <v>43800</v>
      </c>
      <c r="W74" s="156">
        <f t="shared" si="427"/>
        <v>43891</v>
      </c>
      <c r="X74" s="156">
        <f t="shared" si="427"/>
        <v>43983</v>
      </c>
      <c r="Y74" s="156">
        <f t="shared" si="427"/>
        <v>44075</v>
      </c>
      <c r="Z74" s="156">
        <f t="shared" si="427"/>
        <v>44166</v>
      </c>
      <c r="AA74" s="156">
        <f t="shared" si="427"/>
        <v>44256</v>
      </c>
      <c r="AB74" s="156">
        <f t="shared" si="427"/>
        <v>44348</v>
      </c>
      <c r="AC74" s="156">
        <f t="shared" si="427"/>
        <v>44440</v>
      </c>
      <c r="AD74" s="156">
        <f t="shared" si="427"/>
        <v>44531</v>
      </c>
      <c r="AE74" s="156">
        <f t="shared" si="427"/>
        <v>44621</v>
      </c>
      <c r="AF74" s="156">
        <f t="shared" si="427"/>
        <v>44713</v>
      </c>
      <c r="AG74" s="156">
        <f t="shared" si="427"/>
        <v>44805</v>
      </c>
      <c r="AH74" s="156">
        <f t="shared" si="427"/>
        <v>44896</v>
      </c>
      <c r="AI74" s="156">
        <f t="shared" si="427"/>
        <v>44986</v>
      </c>
      <c r="AJ74" s="156">
        <f t="shared" si="427"/>
        <v>45078</v>
      </c>
      <c r="AK74" s="156">
        <f t="shared" si="427"/>
        <v>45170</v>
      </c>
      <c r="AL74" s="156">
        <f t="shared" si="427"/>
        <v>45261</v>
      </c>
      <c r="AM74" s="156">
        <f t="shared" si="427"/>
        <v>45352</v>
      </c>
      <c r="AN74" s="156">
        <f t="shared" si="427"/>
        <v>45444</v>
      </c>
      <c r="AO74" s="156">
        <f t="shared" si="427"/>
        <v>45536</v>
      </c>
      <c r="AP74" s="156">
        <f t="shared" si="427"/>
        <v>45627</v>
      </c>
      <c r="AQ74" s="156">
        <f t="shared" si="427"/>
        <v>45717</v>
      </c>
      <c r="AR74" s="156">
        <f t="shared" si="427"/>
        <v>45809</v>
      </c>
      <c r="AS74" s="156">
        <f t="shared" si="427"/>
        <v>45901</v>
      </c>
      <c r="AT74" s="156">
        <f t="shared" si="427"/>
        <v>45992</v>
      </c>
      <c r="AU74" s="156">
        <f t="shared" si="427"/>
        <v>46082</v>
      </c>
      <c r="AV74" s="156">
        <f t="shared" si="427"/>
        <v>46174</v>
      </c>
      <c r="AW74" s="156">
        <f t="shared" si="427"/>
        <v>46266</v>
      </c>
      <c r="AX74" s="156">
        <f t="shared" si="427"/>
        <v>46357</v>
      </c>
      <c r="AY74" s="156">
        <f t="shared" si="427"/>
        <v>46447</v>
      </c>
      <c r="AZ74" s="156">
        <f t="shared" si="427"/>
        <v>46539</v>
      </c>
      <c r="BA74" s="156">
        <f t="shared" si="427"/>
        <v>46631</v>
      </c>
      <c r="BB74" s="156">
        <f t="shared" si="427"/>
        <v>46722</v>
      </c>
      <c r="BC74" s="156">
        <f t="shared" si="427"/>
        <v>46813</v>
      </c>
      <c r="BD74" s="156">
        <f t="shared" si="427"/>
        <v>46905</v>
      </c>
      <c r="BE74" s="156">
        <f t="shared" si="427"/>
        <v>46997</v>
      </c>
      <c r="BF74" s="156">
        <f t="shared" si="427"/>
        <v>47088</v>
      </c>
      <c r="BG74" s="156">
        <f t="shared" si="427"/>
        <v>47178</v>
      </c>
      <c r="BH74" s="156">
        <f t="shared" si="427"/>
        <v>47270</v>
      </c>
      <c r="BI74" s="156">
        <f t="shared" si="427"/>
        <v>47362</v>
      </c>
      <c r="BJ74" s="156">
        <f t="shared" si="427"/>
        <v>47453</v>
      </c>
      <c r="BK74" s="156">
        <f t="shared" si="427"/>
        <v>47543</v>
      </c>
      <c r="BL74" s="156">
        <f t="shared" si="427"/>
        <v>47635</v>
      </c>
      <c r="BM74" s="156">
        <f t="shared" si="427"/>
        <v>47727</v>
      </c>
      <c r="BN74" s="156">
        <f t="shared" si="427"/>
        <v>47818</v>
      </c>
      <c r="BO74" s="156">
        <f t="shared" si="427"/>
        <v>47908</v>
      </c>
      <c r="BP74" s="156">
        <f t="shared" si="427"/>
        <v>48000</v>
      </c>
      <c r="BQ74" s="156">
        <f t="shared" ref="BQ74:DM74" si="428">EDATE(BP74,3)</f>
        <v>48092</v>
      </c>
      <c r="BR74" s="156">
        <f t="shared" si="428"/>
        <v>48183</v>
      </c>
      <c r="BS74" s="156">
        <f t="shared" si="428"/>
        <v>48274</v>
      </c>
      <c r="BT74" s="156">
        <f t="shared" si="428"/>
        <v>48366</v>
      </c>
      <c r="BU74" s="156">
        <f t="shared" si="428"/>
        <v>48458</v>
      </c>
      <c r="BV74" s="156">
        <f t="shared" si="428"/>
        <v>48549</v>
      </c>
      <c r="BW74" s="156">
        <f t="shared" si="428"/>
        <v>48639</v>
      </c>
      <c r="BX74" s="156">
        <f t="shared" si="428"/>
        <v>48731</v>
      </c>
      <c r="BY74" s="156">
        <f t="shared" si="428"/>
        <v>48823</v>
      </c>
      <c r="BZ74" s="156">
        <f t="shared" si="428"/>
        <v>48914</v>
      </c>
      <c r="CA74" s="156">
        <f t="shared" si="428"/>
        <v>49004</v>
      </c>
      <c r="CB74" s="156">
        <f t="shared" si="428"/>
        <v>49096</v>
      </c>
      <c r="CC74" s="156">
        <f t="shared" si="428"/>
        <v>49188</v>
      </c>
      <c r="CD74" s="156">
        <f t="shared" si="428"/>
        <v>49279</v>
      </c>
      <c r="CE74" s="156">
        <f t="shared" si="428"/>
        <v>49369</v>
      </c>
      <c r="CF74" s="156">
        <f t="shared" si="428"/>
        <v>49461</v>
      </c>
      <c r="CG74" s="156">
        <f t="shared" si="428"/>
        <v>49553</v>
      </c>
      <c r="CH74" s="156">
        <f t="shared" si="428"/>
        <v>49644</v>
      </c>
      <c r="CI74" s="156">
        <f t="shared" si="428"/>
        <v>49735</v>
      </c>
      <c r="CJ74" s="156">
        <f t="shared" si="428"/>
        <v>49827</v>
      </c>
      <c r="CK74" s="156">
        <f t="shared" si="428"/>
        <v>49919</v>
      </c>
      <c r="CL74" s="156">
        <f t="shared" si="428"/>
        <v>50010</v>
      </c>
      <c r="CM74" s="156">
        <f t="shared" si="428"/>
        <v>50100</v>
      </c>
      <c r="CN74" s="156">
        <f t="shared" si="428"/>
        <v>50192</v>
      </c>
      <c r="CO74" s="156">
        <f t="shared" si="428"/>
        <v>50284</v>
      </c>
      <c r="CP74" s="156">
        <f t="shared" si="428"/>
        <v>50375</v>
      </c>
      <c r="CQ74" s="156">
        <f t="shared" si="428"/>
        <v>50465</v>
      </c>
      <c r="CR74" s="156">
        <f t="shared" si="428"/>
        <v>50557</v>
      </c>
      <c r="CS74" s="156">
        <f t="shared" si="428"/>
        <v>50649</v>
      </c>
      <c r="CT74" s="156">
        <f t="shared" si="428"/>
        <v>50740</v>
      </c>
      <c r="CU74" s="156">
        <f t="shared" si="428"/>
        <v>50830</v>
      </c>
      <c r="CV74" s="156">
        <f t="shared" si="428"/>
        <v>50922</v>
      </c>
      <c r="CW74" s="156">
        <f t="shared" si="428"/>
        <v>51014</v>
      </c>
      <c r="CX74" s="156">
        <f t="shared" si="428"/>
        <v>51105</v>
      </c>
      <c r="CY74" s="156">
        <f t="shared" si="428"/>
        <v>51196</v>
      </c>
      <c r="CZ74" s="156">
        <f t="shared" si="428"/>
        <v>51288</v>
      </c>
      <c r="DA74" s="156">
        <f t="shared" si="428"/>
        <v>51380</v>
      </c>
      <c r="DB74" s="156">
        <f t="shared" si="428"/>
        <v>51471</v>
      </c>
      <c r="DC74" s="156">
        <f t="shared" si="428"/>
        <v>51561</v>
      </c>
      <c r="DD74" s="156">
        <f t="shared" si="428"/>
        <v>51653</v>
      </c>
      <c r="DE74" s="156">
        <f t="shared" si="428"/>
        <v>51745</v>
      </c>
      <c r="DF74" s="156">
        <f t="shared" si="428"/>
        <v>51836</v>
      </c>
      <c r="DG74" s="156">
        <f t="shared" si="428"/>
        <v>51926</v>
      </c>
      <c r="DH74" s="156">
        <f t="shared" si="428"/>
        <v>52018</v>
      </c>
      <c r="DI74" s="156">
        <f t="shared" si="428"/>
        <v>52110</v>
      </c>
      <c r="DJ74" s="156">
        <f t="shared" si="428"/>
        <v>52201</v>
      </c>
      <c r="DK74" s="156">
        <f t="shared" si="428"/>
        <v>52291</v>
      </c>
      <c r="DL74" s="156">
        <f t="shared" si="428"/>
        <v>52383</v>
      </c>
      <c r="DM74" s="156">
        <f t="shared" si="428"/>
        <v>52475</v>
      </c>
    </row>
    <row r="75" spans="1:208" s="1" customFormat="1" x14ac:dyDescent="0.15">
      <c r="C75" s="1" t="s">
        <v>315</v>
      </c>
      <c r="D75" s="1">
        <f t="shared" ref="D75:I75" si="429">SUMIFS(69:69,64:64,D72,65:65,D73)</f>
        <v>0</v>
      </c>
      <c r="E75" s="1">
        <f t="shared" si="429"/>
        <v>0</v>
      </c>
      <c r="F75" s="1">
        <f t="shared" si="429"/>
        <v>0</v>
      </c>
      <c r="G75" s="1">
        <f t="shared" si="429"/>
        <v>0</v>
      </c>
      <c r="H75" s="1">
        <f t="shared" si="429"/>
        <v>0</v>
      </c>
      <c r="I75" s="1">
        <f t="shared" si="429"/>
        <v>0</v>
      </c>
      <c r="J75" s="1">
        <f t="shared" ref="J75:AO75" si="430">SUMIFS(69:69,$2:$2,J$11,$3:$3,J$12)</f>
        <v>0</v>
      </c>
      <c r="K75" s="1">
        <f t="shared" si="430"/>
        <v>0</v>
      </c>
      <c r="L75" s="1">
        <f t="shared" si="430"/>
        <v>0</v>
      </c>
      <c r="M75" s="1">
        <f t="shared" si="430"/>
        <v>0</v>
      </c>
      <c r="N75" s="1">
        <f t="shared" si="430"/>
        <v>0</v>
      </c>
      <c r="O75" s="1">
        <f t="shared" si="430"/>
        <v>0</v>
      </c>
      <c r="P75" s="1">
        <f t="shared" si="430"/>
        <v>0</v>
      </c>
      <c r="Q75" s="1">
        <f t="shared" si="430"/>
        <v>0</v>
      </c>
      <c r="R75" s="1">
        <f t="shared" si="430"/>
        <v>0</v>
      </c>
      <c r="S75" s="1">
        <f t="shared" si="430"/>
        <v>0</v>
      </c>
      <c r="T75" s="1">
        <f t="shared" si="430"/>
        <v>0</v>
      </c>
      <c r="U75" s="1">
        <f t="shared" si="430"/>
        <v>0</v>
      </c>
      <c r="V75" s="1">
        <f t="shared" si="430"/>
        <v>0</v>
      </c>
      <c r="W75" s="1">
        <f t="shared" si="430"/>
        <v>0</v>
      </c>
      <c r="X75" s="1">
        <f t="shared" si="430"/>
        <v>0</v>
      </c>
      <c r="Y75" s="1">
        <f t="shared" si="430"/>
        <v>0</v>
      </c>
      <c r="Z75" s="1">
        <f t="shared" si="430"/>
        <v>0</v>
      </c>
      <c r="AA75" s="1">
        <f t="shared" si="430"/>
        <v>0</v>
      </c>
      <c r="AB75" s="1">
        <f t="shared" si="430"/>
        <v>0</v>
      </c>
      <c r="AC75" s="1">
        <f t="shared" si="430"/>
        <v>0</v>
      </c>
      <c r="AD75" s="1">
        <f t="shared" si="430"/>
        <v>0</v>
      </c>
      <c r="AE75" s="1">
        <f t="shared" si="430"/>
        <v>0</v>
      </c>
      <c r="AF75" s="1">
        <f t="shared" si="430"/>
        <v>0</v>
      </c>
      <c r="AG75" s="1">
        <f t="shared" si="430"/>
        <v>0</v>
      </c>
      <c r="AH75" s="1">
        <f t="shared" si="430"/>
        <v>0</v>
      </c>
      <c r="AI75" s="1">
        <f t="shared" si="430"/>
        <v>0</v>
      </c>
      <c r="AJ75" s="1">
        <f t="shared" si="430"/>
        <v>0</v>
      </c>
      <c r="AK75" s="1">
        <f t="shared" si="430"/>
        <v>0</v>
      </c>
      <c r="AL75" s="1">
        <f t="shared" si="430"/>
        <v>0</v>
      </c>
      <c r="AM75" s="1">
        <f t="shared" si="430"/>
        <v>0</v>
      </c>
      <c r="AN75" s="1">
        <f t="shared" si="430"/>
        <v>0</v>
      </c>
      <c r="AO75" s="1">
        <f t="shared" si="430"/>
        <v>0</v>
      </c>
      <c r="AP75" s="1">
        <f t="shared" ref="AP75:BU75" si="431">SUMIFS(69:69,$2:$2,AP$11,$3:$3,AP$12)</f>
        <v>0</v>
      </c>
      <c r="AQ75" s="1">
        <f t="shared" si="431"/>
        <v>0</v>
      </c>
      <c r="AR75" s="1">
        <f t="shared" si="431"/>
        <v>0</v>
      </c>
      <c r="AS75" s="1">
        <f t="shared" si="431"/>
        <v>0</v>
      </c>
      <c r="AT75" s="1">
        <f t="shared" si="431"/>
        <v>0</v>
      </c>
      <c r="AU75" s="1">
        <f t="shared" si="431"/>
        <v>0</v>
      </c>
      <c r="AV75" s="1">
        <f t="shared" si="431"/>
        <v>0</v>
      </c>
      <c r="AW75" s="1">
        <f t="shared" si="431"/>
        <v>0</v>
      </c>
      <c r="AX75" s="1">
        <f t="shared" si="431"/>
        <v>0</v>
      </c>
      <c r="AY75" s="1">
        <f t="shared" si="431"/>
        <v>0</v>
      </c>
      <c r="AZ75" s="1">
        <f t="shared" si="431"/>
        <v>0</v>
      </c>
      <c r="BA75" s="1">
        <f t="shared" si="431"/>
        <v>0</v>
      </c>
      <c r="BB75" s="1">
        <f t="shared" si="431"/>
        <v>0</v>
      </c>
      <c r="BC75" s="1">
        <f t="shared" si="431"/>
        <v>0</v>
      </c>
      <c r="BD75" s="1">
        <f t="shared" si="431"/>
        <v>0</v>
      </c>
      <c r="BE75" s="1">
        <f t="shared" si="431"/>
        <v>0</v>
      </c>
      <c r="BF75" s="1">
        <f t="shared" si="431"/>
        <v>0</v>
      </c>
      <c r="BG75" s="1">
        <f t="shared" si="431"/>
        <v>0</v>
      </c>
      <c r="BH75" s="1">
        <f t="shared" si="431"/>
        <v>0</v>
      </c>
      <c r="BI75" s="1">
        <f t="shared" si="431"/>
        <v>0</v>
      </c>
      <c r="BJ75" s="1">
        <f t="shared" si="431"/>
        <v>0</v>
      </c>
      <c r="BK75" s="1">
        <f t="shared" si="431"/>
        <v>0</v>
      </c>
      <c r="BL75" s="1">
        <f t="shared" si="431"/>
        <v>0</v>
      </c>
      <c r="BM75" s="1">
        <f t="shared" si="431"/>
        <v>0</v>
      </c>
      <c r="BN75" s="1">
        <f t="shared" si="431"/>
        <v>0</v>
      </c>
      <c r="BO75" s="1">
        <f t="shared" si="431"/>
        <v>0</v>
      </c>
      <c r="BP75" s="1">
        <f t="shared" si="431"/>
        <v>0</v>
      </c>
      <c r="BQ75" s="1">
        <f t="shared" si="431"/>
        <v>0</v>
      </c>
      <c r="BR75" s="1">
        <f t="shared" si="431"/>
        <v>0</v>
      </c>
      <c r="BS75" s="1">
        <f t="shared" si="431"/>
        <v>0</v>
      </c>
      <c r="BT75" s="1">
        <f t="shared" si="431"/>
        <v>0</v>
      </c>
      <c r="BU75" s="1">
        <f t="shared" si="431"/>
        <v>0</v>
      </c>
      <c r="BV75" s="1">
        <f t="shared" ref="BV75:DA75" si="432">SUMIFS(69:69,$2:$2,BV$11,$3:$3,BV$12)</f>
        <v>0</v>
      </c>
      <c r="BW75" s="1">
        <f t="shared" si="432"/>
        <v>0</v>
      </c>
      <c r="BX75" s="1">
        <f t="shared" si="432"/>
        <v>0</v>
      </c>
      <c r="BY75" s="1">
        <f t="shared" si="432"/>
        <v>0</v>
      </c>
      <c r="BZ75" s="1">
        <f t="shared" si="432"/>
        <v>0</v>
      </c>
      <c r="CA75" s="1">
        <f t="shared" si="432"/>
        <v>0</v>
      </c>
      <c r="CB75" s="1">
        <f t="shared" si="432"/>
        <v>0</v>
      </c>
      <c r="CC75" s="1">
        <f t="shared" si="432"/>
        <v>0</v>
      </c>
      <c r="CD75" s="1">
        <f t="shared" si="432"/>
        <v>0</v>
      </c>
      <c r="CE75" s="1">
        <f t="shared" si="432"/>
        <v>0</v>
      </c>
      <c r="CF75" s="1">
        <f t="shared" si="432"/>
        <v>0</v>
      </c>
      <c r="CG75" s="1">
        <f t="shared" si="432"/>
        <v>0</v>
      </c>
      <c r="CH75" s="1">
        <f t="shared" si="432"/>
        <v>0</v>
      </c>
      <c r="CI75" s="1">
        <f t="shared" si="432"/>
        <v>0</v>
      </c>
      <c r="CJ75" s="1">
        <f t="shared" si="432"/>
        <v>0</v>
      </c>
      <c r="CK75" s="1">
        <f t="shared" si="432"/>
        <v>0</v>
      </c>
      <c r="CL75" s="1">
        <f t="shared" si="432"/>
        <v>0</v>
      </c>
      <c r="CM75" s="1">
        <f t="shared" si="432"/>
        <v>0</v>
      </c>
      <c r="CN75" s="1">
        <f t="shared" si="432"/>
        <v>0</v>
      </c>
      <c r="CO75" s="1">
        <f t="shared" si="432"/>
        <v>0</v>
      </c>
      <c r="CP75" s="1">
        <f t="shared" si="432"/>
        <v>0</v>
      </c>
      <c r="CQ75" s="1">
        <f t="shared" si="432"/>
        <v>0</v>
      </c>
      <c r="CR75" s="1">
        <f t="shared" si="432"/>
        <v>0</v>
      </c>
      <c r="CS75" s="1">
        <f t="shared" si="432"/>
        <v>0</v>
      </c>
      <c r="CT75" s="1">
        <f t="shared" si="432"/>
        <v>0</v>
      </c>
      <c r="CU75" s="1">
        <f t="shared" si="432"/>
        <v>0</v>
      </c>
      <c r="CV75" s="1">
        <f t="shared" si="432"/>
        <v>0</v>
      </c>
      <c r="CW75" s="1">
        <f t="shared" si="432"/>
        <v>0</v>
      </c>
      <c r="CX75" s="1">
        <f t="shared" si="432"/>
        <v>0</v>
      </c>
      <c r="CY75" s="1">
        <f t="shared" si="432"/>
        <v>0</v>
      </c>
      <c r="CZ75" s="1">
        <f t="shared" si="432"/>
        <v>0</v>
      </c>
      <c r="DA75" s="1">
        <f t="shared" si="432"/>
        <v>0</v>
      </c>
      <c r="DB75" s="1">
        <f t="shared" ref="DB75:DM75" si="433">SUMIFS(69:69,$2:$2,DB$11,$3:$3,DB$12)</f>
        <v>0</v>
      </c>
      <c r="DC75" s="1">
        <f t="shared" si="433"/>
        <v>0</v>
      </c>
      <c r="DD75" s="1">
        <f t="shared" si="433"/>
        <v>0</v>
      </c>
      <c r="DE75" s="1">
        <f t="shared" si="433"/>
        <v>0</v>
      </c>
      <c r="DF75" s="1">
        <f t="shared" si="433"/>
        <v>0</v>
      </c>
      <c r="DG75" s="1">
        <f t="shared" si="433"/>
        <v>0</v>
      </c>
      <c r="DH75" s="1">
        <f t="shared" si="433"/>
        <v>0</v>
      </c>
      <c r="DI75" s="1">
        <f t="shared" si="433"/>
        <v>0</v>
      </c>
      <c r="DJ75" s="1">
        <f t="shared" si="433"/>
        <v>0</v>
      </c>
      <c r="DK75" s="1">
        <f t="shared" si="433"/>
        <v>0</v>
      </c>
      <c r="DL75" s="1">
        <f t="shared" si="433"/>
        <v>0</v>
      </c>
      <c r="DM75" s="1">
        <f t="shared" si="433"/>
        <v>0</v>
      </c>
    </row>
    <row r="76" spans="1:208" s="1" customFormat="1" x14ac:dyDescent="0.15"/>
    <row r="77" spans="1:208" s="1" customFormat="1" x14ac:dyDescent="0.15">
      <c r="D77" s="1">
        <f>YEAR(D61)</f>
        <v>2015</v>
      </c>
      <c r="E77" s="1">
        <f t="shared" ref="E77:N77" si="434">D77+1</f>
        <v>2016</v>
      </c>
      <c r="F77" s="1">
        <f t="shared" si="434"/>
        <v>2017</v>
      </c>
      <c r="G77" s="1">
        <f t="shared" si="434"/>
        <v>2018</v>
      </c>
      <c r="H77" s="1">
        <f t="shared" si="434"/>
        <v>2019</v>
      </c>
      <c r="I77" s="1">
        <f t="shared" si="434"/>
        <v>2020</v>
      </c>
      <c r="J77" s="1">
        <f t="shared" si="434"/>
        <v>2021</v>
      </c>
      <c r="K77" s="1">
        <f t="shared" si="434"/>
        <v>2022</v>
      </c>
      <c r="L77" s="1">
        <f t="shared" si="434"/>
        <v>2023</v>
      </c>
      <c r="M77" s="1">
        <f t="shared" si="434"/>
        <v>2024</v>
      </c>
      <c r="N77" s="1">
        <f t="shared" si="434"/>
        <v>2025</v>
      </c>
    </row>
    <row r="78" spans="1:208" s="1" customFormat="1" x14ac:dyDescent="0.15">
      <c r="C78" s="1" t="s">
        <v>316</v>
      </c>
      <c r="D78" s="1">
        <f t="shared" ref="D78:N78" si="435">SUMIF(64:64,D77,69:69)</f>
        <v>0</v>
      </c>
      <c r="E78" s="1">
        <f t="shared" si="435"/>
        <v>0</v>
      </c>
      <c r="F78" s="1">
        <f t="shared" si="435"/>
        <v>0</v>
      </c>
      <c r="G78" s="1">
        <f t="shared" si="435"/>
        <v>0</v>
      </c>
      <c r="H78" s="1">
        <f t="shared" si="435"/>
        <v>0</v>
      </c>
      <c r="I78" s="1">
        <f t="shared" si="435"/>
        <v>0</v>
      </c>
      <c r="J78" s="1">
        <f t="shared" si="435"/>
        <v>0</v>
      </c>
      <c r="K78" s="1">
        <f t="shared" si="435"/>
        <v>0</v>
      </c>
      <c r="L78" s="1">
        <f t="shared" si="435"/>
        <v>0</v>
      </c>
      <c r="M78" s="1">
        <f t="shared" si="435"/>
        <v>0</v>
      </c>
      <c r="N78" s="1">
        <f t="shared" si="435"/>
        <v>0</v>
      </c>
    </row>
    <row r="79" spans="1:208" s="1" customFormat="1" x14ac:dyDescent="0.15"/>
    <row r="80" spans="1:208" x14ac:dyDescent="0.15">
      <c r="C80" t="s">
        <v>42</v>
      </c>
      <c r="H80" t="s">
        <v>312</v>
      </c>
      <c r="I80" t="s">
        <v>317</v>
      </c>
      <c r="J80" t="s">
        <v>318</v>
      </c>
    </row>
    <row r="81" spans="1:10" x14ac:dyDescent="0.15">
      <c r="B81" s="120"/>
      <c r="D81">
        <f>YEAR(D61)</f>
        <v>2015</v>
      </c>
      <c r="H81">
        <v>1</v>
      </c>
      <c r="I81">
        <v>1</v>
      </c>
      <c r="J81">
        <v>3</v>
      </c>
    </row>
    <row r="82" spans="1:10" x14ac:dyDescent="0.15">
      <c r="B82" s="120"/>
      <c r="D82">
        <f>YEAR(D63)</f>
        <v>2017</v>
      </c>
      <c r="H82">
        <v>2</v>
      </c>
      <c r="I82">
        <v>4</v>
      </c>
      <c r="J82">
        <v>6</v>
      </c>
    </row>
    <row r="83" spans="1:10" x14ac:dyDescent="0.15">
      <c r="D83">
        <f>D82-D81</f>
        <v>2</v>
      </c>
      <c r="H83">
        <v>3</v>
      </c>
      <c r="I83">
        <v>7</v>
      </c>
      <c r="J83">
        <v>9</v>
      </c>
    </row>
    <row r="84" spans="1:10" x14ac:dyDescent="0.15">
      <c r="C84" t="s">
        <v>312</v>
      </c>
      <c r="H84">
        <v>4</v>
      </c>
      <c r="I84">
        <v>10</v>
      </c>
      <c r="J84">
        <v>12</v>
      </c>
    </row>
    <row r="85" spans="1:10" x14ac:dyDescent="0.15">
      <c r="D85">
        <f>ROUNDUP(MONTH(D61)/3,0)</f>
        <v>2</v>
      </c>
      <c r="E85" s="119">
        <f ca="1">DATE(D81,OFFSET($I$80,D85,0),1)</f>
        <v>42095</v>
      </c>
    </row>
    <row r="86" spans="1:10" x14ac:dyDescent="0.15">
      <c r="D86">
        <f>ROUNDUP(MONTH(D63)/3,0)</f>
        <v>3</v>
      </c>
      <c r="E86" s="119">
        <f ca="1">DATE(D82,OFFSET($J$80,D86,0),1)</f>
        <v>42979</v>
      </c>
      <c r="F86" s="73"/>
      <c r="G86" s="73"/>
    </row>
    <row r="87" spans="1:10" x14ac:dyDescent="0.15">
      <c r="E87">
        <f ca="1">ROUNDUP(DATEDIF(E85,E86,"m")/3,0)</f>
        <v>10</v>
      </c>
    </row>
    <row r="88" spans="1:10" x14ac:dyDescent="0.15">
      <c r="B88" s="155"/>
    </row>
    <row r="89" spans="1:10" x14ac:dyDescent="0.15">
      <c r="B89" t="s">
        <v>152</v>
      </c>
      <c r="C89" t="s">
        <v>319</v>
      </c>
      <c r="D89" s="155" t="e">
        <f ca="1">IRR(OFFSET($D75,0,0):OFFSET($D75,0,E87-1),0.0001)</f>
        <v>#NUM!</v>
      </c>
    </row>
    <row r="90" spans="1:10" x14ac:dyDescent="0.15">
      <c r="B90" s="155"/>
      <c r="C90" t="s">
        <v>320</v>
      </c>
      <c r="D90" s="155" t="e">
        <f ca="1">(1+D89)^4-1</f>
        <v>#NUM!</v>
      </c>
    </row>
    <row r="91" spans="1:10" s="1" customFormat="1" x14ac:dyDescent="0.15">
      <c r="C91" t="s">
        <v>321</v>
      </c>
      <c r="D91" s="155" t="e">
        <f ca="1">IRR(OFFSET($D78,0,0):OFFSET($D78,0,D83),0.0001)</f>
        <v>#NUM!</v>
      </c>
    </row>
    <row r="92" spans="1:10" s="1" customFormat="1" x14ac:dyDescent="0.15"/>
    <row r="94" spans="1:10" s="78" customFormat="1" x14ac:dyDescent="0.15">
      <c r="A94" s="78" t="s">
        <v>205</v>
      </c>
    </row>
    <row r="95" spans="1:10" x14ac:dyDescent="0.15">
      <c r="B95" t="s">
        <v>153</v>
      </c>
      <c r="C95" t="s">
        <v>212</v>
      </c>
      <c r="D95" s="120">
        <v>42736</v>
      </c>
    </row>
    <row r="96" spans="1:10" x14ac:dyDescent="0.15">
      <c r="C96" t="s">
        <v>214</v>
      </c>
      <c r="D96" s="120">
        <v>47088</v>
      </c>
    </row>
    <row r="97" spans="1:159" x14ac:dyDescent="0.15">
      <c r="C97" t="s">
        <v>125</v>
      </c>
      <c r="D97" s="121">
        <f>YEAR(D98)</f>
        <v>2017</v>
      </c>
      <c r="E97" s="121">
        <f t="shared" ref="E97:P97" si="436">YEAR(E98)</f>
        <v>2017</v>
      </c>
      <c r="F97" s="121">
        <f t="shared" si="436"/>
        <v>2017</v>
      </c>
      <c r="G97" s="121">
        <f t="shared" si="436"/>
        <v>2017</v>
      </c>
      <c r="H97" s="121">
        <f t="shared" si="436"/>
        <v>2017</v>
      </c>
      <c r="I97" s="121">
        <f t="shared" si="436"/>
        <v>2017</v>
      </c>
      <c r="J97" s="121">
        <f t="shared" si="436"/>
        <v>2017</v>
      </c>
      <c r="K97" s="121">
        <f t="shared" si="436"/>
        <v>2017</v>
      </c>
      <c r="L97" s="121">
        <f t="shared" si="436"/>
        <v>2017</v>
      </c>
      <c r="M97" s="121">
        <f t="shared" si="436"/>
        <v>2017</v>
      </c>
      <c r="N97" s="121">
        <f t="shared" si="436"/>
        <v>2017</v>
      </c>
      <c r="O97" s="121">
        <f t="shared" si="436"/>
        <v>2017</v>
      </c>
      <c r="P97" s="121">
        <f t="shared" si="436"/>
        <v>2018</v>
      </c>
      <c r="Q97" s="121">
        <f t="shared" ref="Q97" si="437">YEAR(Q98)</f>
        <v>2018</v>
      </c>
      <c r="R97" s="121">
        <f t="shared" ref="R97" si="438">YEAR(R98)</f>
        <v>2018</v>
      </c>
      <c r="S97" s="121">
        <f t="shared" ref="S97" si="439">YEAR(S98)</f>
        <v>2018</v>
      </c>
      <c r="T97" s="121">
        <f t="shared" ref="T97" si="440">YEAR(T98)</f>
        <v>2018</v>
      </c>
      <c r="U97" s="121">
        <f t="shared" ref="U97" si="441">YEAR(U98)</f>
        <v>2018</v>
      </c>
      <c r="V97" s="121">
        <f t="shared" ref="V97" si="442">YEAR(V98)</f>
        <v>2018</v>
      </c>
      <c r="W97" s="121">
        <f t="shared" ref="W97" si="443">YEAR(W98)</f>
        <v>2018</v>
      </c>
      <c r="X97" s="121">
        <f t="shared" ref="X97" si="444">YEAR(X98)</f>
        <v>2018</v>
      </c>
      <c r="Y97" s="121">
        <f t="shared" ref="Y97" si="445">YEAR(Y98)</f>
        <v>2018</v>
      </c>
      <c r="Z97" s="121">
        <f t="shared" ref="Z97" si="446">YEAR(Z98)</f>
        <v>2018</v>
      </c>
      <c r="AA97" s="121">
        <f t="shared" ref="AA97:AB97" si="447">YEAR(AA98)</f>
        <v>2018</v>
      </c>
      <c r="AB97" s="121">
        <f t="shared" si="447"/>
        <v>2019</v>
      </c>
      <c r="AC97" s="121">
        <f t="shared" ref="AC97" si="448">YEAR(AC98)</f>
        <v>2019</v>
      </c>
      <c r="AD97" s="121">
        <f t="shared" ref="AD97" si="449">YEAR(AD98)</f>
        <v>2019</v>
      </c>
      <c r="AE97" s="121">
        <f t="shared" ref="AE97" si="450">YEAR(AE98)</f>
        <v>2019</v>
      </c>
      <c r="AF97" s="121">
        <f t="shared" ref="AF97" si="451">YEAR(AF98)</f>
        <v>2019</v>
      </c>
      <c r="AG97" s="121">
        <f t="shared" ref="AG97" si="452">YEAR(AG98)</f>
        <v>2019</v>
      </c>
      <c r="AH97" s="121">
        <f t="shared" ref="AH97" si="453">YEAR(AH98)</f>
        <v>2019</v>
      </c>
      <c r="AI97" s="121">
        <f t="shared" ref="AI97" si="454">YEAR(AI98)</f>
        <v>2019</v>
      </c>
      <c r="AJ97" s="121">
        <f t="shared" ref="AJ97" si="455">YEAR(AJ98)</f>
        <v>2019</v>
      </c>
      <c r="AK97" s="121">
        <f t="shared" ref="AK97" si="456">YEAR(AK98)</f>
        <v>2019</v>
      </c>
      <c r="AL97" s="121">
        <f t="shared" ref="AL97" si="457">YEAR(AL98)</f>
        <v>2019</v>
      </c>
      <c r="AM97" s="121">
        <f t="shared" ref="AM97:AN97" si="458">YEAR(AM98)</f>
        <v>2019</v>
      </c>
      <c r="AN97" s="121">
        <f t="shared" si="458"/>
        <v>2020</v>
      </c>
      <c r="AO97" s="121">
        <f t="shared" ref="AO97" si="459">YEAR(AO98)</f>
        <v>2020</v>
      </c>
      <c r="AP97" s="121">
        <f t="shared" ref="AP97" si="460">YEAR(AP98)</f>
        <v>2020</v>
      </c>
      <c r="AQ97" s="121">
        <f t="shared" ref="AQ97" si="461">YEAR(AQ98)</f>
        <v>2020</v>
      </c>
      <c r="AR97" s="121">
        <f t="shared" ref="AR97" si="462">YEAR(AR98)</f>
        <v>2020</v>
      </c>
      <c r="AS97" s="121">
        <f t="shared" ref="AS97" si="463">YEAR(AS98)</f>
        <v>2020</v>
      </c>
      <c r="AT97" s="121">
        <f t="shared" ref="AT97" si="464">YEAR(AT98)</f>
        <v>2020</v>
      </c>
      <c r="AU97" s="121">
        <f t="shared" ref="AU97" si="465">YEAR(AU98)</f>
        <v>2020</v>
      </c>
      <c r="AV97" s="121">
        <f t="shared" ref="AV97" si="466">YEAR(AV98)</f>
        <v>2020</v>
      </c>
      <c r="AW97" s="121">
        <f t="shared" ref="AW97" si="467">YEAR(AW98)</f>
        <v>2020</v>
      </c>
      <c r="AX97" s="121">
        <f t="shared" ref="AX97" si="468">YEAR(AX98)</f>
        <v>2020</v>
      </c>
      <c r="AY97" s="121">
        <f t="shared" ref="AY97:AZ97" si="469">YEAR(AY98)</f>
        <v>2020</v>
      </c>
      <c r="AZ97" s="121">
        <f t="shared" si="469"/>
        <v>2021</v>
      </c>
      <c r="BA97" s="121">
        <f t="shared" ref="BA97" si="470">YEAR(BA98)</f>
        <v>2021</v>
      </c>
      <c r="BB97" s="121">
        <f t="shared" ref="BB97" si="471">YEAR(BB98)</f>
        <v>2021</v>
      </c>
      <c r="BC97" s="121">
        <f t="shared" ref="BC97" si="472">YEAR(BC98)</f>
        <v>2021</v>
      </c>
      <c r="BD97" s="121">
        <f t="shared" ref="BD97" si="473">YEAR(BD98)</f>
        <v>2021</v>
      </c>
      <c r="BE97" s="121">
        <f t="shared" ref="BE97" si="474">YEAR(BE98)</f>
        <v>2021</v>
      </c>
      <c r="BF97" s="121">
        <f t="shared" ref="BF97" si="475">YEAR(BF98)</f>
        <v>2021</v>
      </c>
      <c r="BG97" s="121">
        <f t="shared" ref="BG97" si="476">YEAR(BG98)</f>
        <v>2021</v>
      </c>
      <c r="BH97" s="121">
        <f t="shared" ref="BH97" si="477">YEAR(BH98)</f>
        <v>2021</v>
      </c>
      <c r="BI97" s="121">
        <f t="shared" ref="BI97" si="478">YEAR(BI98)</f>
        <v>2021</v>
      </c>
      <c r="BJ97" s="121">
        <f t="shared" ref="BJ97" si="479">YEAR(BJ98)</f>
        <v>2021</v>
      </c>
      <c r="BK97" s="121">
        <f t="shared" ref="BK97:BL97" si="480">YEAR(BK98)</f>
        <v>2021</v>
      </c>
      <c r="BL97" s="121">
        <f t="shared" si="480"/>
        <v>2022</v>
      </c>
      <c r="BM97" s="121">
        <f t="shared" ref="BM97" si="481">YEAR(BM98)</f>
        <v>2022</v>
      </c>
      <c r="BN97" s="121">
        <f t="shared" ref="BN97" si="482">YEAR(BN98)</f>
        <v>2022</v>
      </c>
      <c r="BO97" s="121">
        <f t="shared" ref="BO97" si="483">YEAR(BO98)</f>
        <v>2022</v>
      </c>
      <c r="BP97" s="121">
        <f t="shared" ref="BP97" si="484">YEAR(BP98)</f>
        <v>2022</v>
      </c>
      <c r="BQ97" s="121">
        <f t="shared" ref="BQ97" si="485">YEAR(BQ98)</f>
        <v>2022</v>
      </c>
      <c r="BR97" s="121">
        <f t="shared" ref="BR97" si="486">YEAR(BR98)</f>
        <v>2022</v>
      </c>
      <c r="BS97" s="121">
        <f t="shared" ref="BS97" si="487">YEAR(BS98)</f>
        <v>2022</v>
      </c>
      <c r="BT97" s="121">
        <f t="shared" ref="BT97" si="488">YEAR(BT98)</f>
        <v>2022</v>
      </c>
      <c r="BU97" s="121">
        <f t="shared" ref="BU97" si="489">YEAR(BU98)</f>
        <v>2022</v>
      </c>
      <c r="BV97" s="121">
        <f t="shared" ref="BV97" si="490">YEAR(BV98)</f>
        <v>2022</v>
      </c>
      <c r="BW97" s="121">
        <f t="shared" ref="BW97:BX97" si="491">YEAR(BW98)</f>
        <v>2022</v>
      </c>
      <c r="BX97" s="121">
        <f t="shared" si="491"/>
        <v>2023</v>
      </c>
      <c r="BY97" s="121">
        <f t="shared" ref="BY97" si="492">YEAR(BY98)</f>
        <v>2023</v>
      </c>
      <c r="BZ97" s="121">
        <f t="shared" ref="BZ97" si="493">YEAR(BZ98)</f>
        <v>2023</v>
      </c>
      <c r="CA97" s="121">
        <f t="shared" ref="CA97" si="494">YEAR(CA98)</f>
        <v>2023</v>
      </c>
      <c r="CB97" s="121">
        <f t="shared" ref="CB97" si="495">YEAR(CB98)</f>
        <v>2023</v>
      </c>
      <c r="CC97" s="121">
        <f t="shared" ref="CC97" si="496">YEAR(CC98)</f>
        <v>2023</v>
      </c>
      <c r="CD97" s="121">
        <f t="shared" ref="CD97" si="497">YEAR(CD98)</f>
        <v>2023</v>
      </c>
      <c r="CE97" s="121">
        <f t="shared" ref="CE97" si="498">YEAR(CE98)</f>
        <v>2023</v>
      </c>
      <c r="CF97" s="121">
        <f t="shared" ref="CF97" si="499">YEAR(CF98)</f>
        <v>2023</v>
      </c>
      <c r="CG97" s="121">
        <f t="shared" ref="CG97" si="500">YEAR(CG98)</f>
        <v>2023</v>
      </c>
      <c r="CH97" s="121">
        <f t="shared" ref="CH97" si="501">YEAR(CH98)</f>
        <v>2023</v>
      </c>
      <c r="CI97" s="121">
        <f t="shared" ref="CI97:CJ97" si="502">YEAR(CI98)</f>
        <v>2023</v>
      </c>
      <c r="CJ97" s="121">
        <f t="shared" si="502"/>
        <v>2024</v>
      </c>
      <c r="CK97" s="121">
        <f t="shared" ref="CK97" si="503">YEAR(CK98)</f>
        <v>2024</v>
      </c>
      <c r="CL97" s="121">
        <f t="shared" ref="CL97" si="504">YEAR(CL98)</f>
        <v>2024</v>
      </c>
      <c r="CM97" s="121">
        <f t="shared" ref="CM97" si="505">YEAR(CM98)</f>
        <v>2024</v>
      </c>
      <c r="CN97" s="121">
        <f t="shared" ref="CN97" si="506">YEAR(CN98)</f>
        <v>2024</v>
      </c>
      <c r="CO97" s="121">
        <f t="shared" ref="CO97" si="507">YEAR(CO98)</f>
        <v>2024</v>
      </c>
      <c r="CP97" s="121">
        <f t="shared" ref="CP97" si="508">YEAR(CP98)</f>
        <v>2024</v>
      </c>
      <c r="CQ97" s="121">
        <f t="shared" ref="CQ97" si="509">YEAR(CQ98)</f>
        <v>2024</v>
      </c>
      <c r="CR97" s="121">
        <f t="shared" ref="CR97" si="510">YEAR(CR98)</f>
        <v>2024</v>
      </c>
      <c r="CS97" s="121">
        <f t="shared" ref="CS97" si="511">YEAR(CS98)</f>
        <v>2024</v>
      </c>
      <c r="CT97" s="121">
        <f t="shared" ref="CT97" si="512">YEAR(CT98)</f>
        <v>2024</v>
      </c>
      <c r="CU97" s="121">
        <f t="shared" ref="CU97:CV97" si="513">YEAR(CU98)</f>
        <v>2024</v>
      </c>
      <c r="CV97" s="121">
        <f t="shared" si="513"/>
        <v>2025</v>
      </c>
      <c r="CW97" s="121">
        <f t="shared" ref="CW97" si="514">YEAR(CW98)</f>
        <v>2025</v>
      </c>
      <c r="CX97" s="121">
        <f t="shared" ref="CX97" si="515">YEAR(CX98)</f>
        <v>2025</v>
      </c>
      <c r="CY97" s="121">
        <f t="shared" ref="CY97" si="516">YEAR(CY98)</f>
        <v>2025</v>
      </c>
      <c r="CZ97" s="121">
        <f t="shared" ref="CZ97" si="517">YEAR(CZ98)</f>
        <v>2025</v>
      </c>
      <c r="DA97" s="121">
        <f t="shared" ref="DA97" si="518">YEAR(DA98)</f>
        <v>2025</v>
      </c>
      <c r="DB97" s="121">
        <f t="shared" ref="DB97" si="519">YEAR(DB98)</f>
        <v>2025</v>
      </c>
      <c r="DC97" s="121">
        <f t="shared" ref="DC97" si="520">YEAR(DC98)</f>
        <v>2025</v>
      </c>
      <c r="DD97" s="121">
        <f t="shared" ref="DD97" si="521">YEAR(DD98)</f>
        <v>2025</v>
      </c>
      <c r="DE97" s="121">
        <f t="shared" ref="DE97" si="522">YEAR(DE98)</f>
        <v>2025</v>
      </c>
      <c r="DF97" s="121">
        <f t="shared" ref="DF97" si="523">YEAR(DF98)</f>
        <v>2025</v>
      </c>
      <c r="DG97" s="121">
        <f t="shared" ref="DG97:DH97" si="524">YEAR(DG98)</f>
        <v>2025</v>
      </c>
      <c r="DH97" s="121">
        <f t="shared" si="524"/>
        <v>2026</v>
      </c>
      <c r="DI97" s="121">
        <f t="shared" ref="DI97" si="525">YEAR(DI98)</f>
        <v>2026</v>
      </c>
      <c r="DJ97" s="121">
        <f t="shared" ref="DJ97" si="526">YEAR(DJ98)</f>
        <v>2026</v>
      </c>
      <c r="DK97" s="121">
        <f t="shared" ref="DK97" si="527">YEAR(DK98)</f>
        <v>2026</v>
      </c>
      <c r="DL97" s="121">
        <f t="shared" ref="DL97" si="528">YEAR(DL98)</f>
        <v>2026</v>
      </c>
      <c r="DM97" s="121">
        <f t="shared" ref="DM97" si="529">YEAR(DM98)</f>
        <v>2026</v>
      </c>
      <c r="DN97" s="121">
        <f t="shared" ref="DN97" si="530">YEAR(DN98)</f>
        <v>2026</v>
      </c>
      <c r="DO97" s="121">
        <f t="shared" ref="DO97" si="531">YEAR(DO98)</f>
        <v>2026</v>
      </c>
      <c r="DP97" s="121">
        <f t="shared" ref="DP97" si="532">YEAR(DP98)</f>
        <v>2026</v>
      </c>
      <c r="DQ97" s="121">
        <f t="shared" ref="DQ97" si="533">YEAR(DQ98)</f>
        <v>2026</v>
      </c>
      <c r="DR97" s="121">
        <f t="shared" ref="DR97" si="534">YEAR(DR98)</f>
        <v>2026</v>
      </c>
      <c r="DS97" s="121">
        <f t="shared" ref="DS97:DT97" si="535">YEAR(DS98)</f>
        <v>2026</v>
      </c>
      <c r="DT97" s="121">
        <f t="shared" si="535"/>
        <v>2027</v>
      </c>
      <c r="DU97" s="121">
        <f t="shared" ref="DU97" si="536">YEAR(DU98)</f>
        <v>2027</v>
      </c>
      <c r="DV97" s="121">
        <f t="shared" ref="DV97" si="537">YEAR(DV98)</f>
        <v>2027</v>
      </c>
      <c r="DW97" s="121">
        <f t="shared" ref="DW97" si="538">YEAR(DW98)</f>
        <v>2027</v>
      </c>
      <c r="DX97" s="121">
        <f t="shared" ref="DX97" si="539">YEAR(DX98)</f>
        <v>2027</v>
      </c>
      <c r="DY97" s="121">
        <f t="shared" ref="DY97" si="540">YEAR(DY98)</f>
        <v>2027</v>
      </c>
      <c r="DZ97" s="121">
        <f t="shared" ref="DZ97" si="541">YEAR(DZ98)</f>
        <v>2027</v>
      </c>
      <c r="EA97" s="121">
        <f t="shared" ref="EA97" si="542">YEAR(EA98)</f>
        <v>2027</v>
      </c>
      <c r="EB97" s="121">
        <f t="shared" ref="EB97" si="543">YEAR(EB98)</f>
        <v>2027</v>
      </c>
      <c r="EC97" s="121">
        <f t="shared" ref="EC97" si="544">YEAR(EC98)</f>
        <v>2027</v>
      </c>
      <c r="ED97" s="121">
        <f t="shared" ref="ED97" si="545">YEAR(ED98)</f>
        <v>2027</v>
      </c>
      <c r="EE97" s="121">
        <f t="shared" ref="EE97:EF97" si="546">YEAR(EE98)</f>
        <v>2027</v>
      </c>
      <c r="EF97" s="121">
        <f t="shared" si="546"/>
        <v>2028</v>
      </c>
      <c r="EG97" s="121">
        <f t="shared" ref="EG97" si="547">YEAR(EG98)</f>
        <v>2028</v>
      </c>
      <c r="EH97" s="121">
        <f t="shared" ref="EH97" si="548">YEAR(EH98)</f>
        <v>2028</v>
      </c>
      <c r="EI97" s="121">
        <f t="shared" ref="EI97" si="549">YEAR(EI98)</f>
        <v>2028</v>
      </c>
      <c r="EJ97" s="121">
        <f t="shared" ref="EJ97" si="550">YEAR(EJ98)</f>
        <v>2028</v>
      </c>
      <c r="EK97" s="121">
        <f t="shared" ref="EK97" si="551">YEAR(EK98)</f>
        <v>2028</v>
      </c>
      <c r="EL97" s="121">
        <f t="shared" ref="EL97" si="552">YEAR(EL98)</f>
        <v>2028</v>
      </c>
      <c r="EM97" s="121">
        <f t="shared" ref="EM97" si="553">YEAR(EM98)</f>
        <v>2028</v>
      </c>
      <c r="EN97" s="121">
        <f t="shared" ref="EN97" si="554">YEAR(EN98)</f>
        <v>2028</v>
      </c>
      <c r="EO97" s="121">
        <f t="shared" ref="EO97" si="555">YEAR(EO98)</f>
        <v>2028</v>
      </c>
      <c r="EP97" s="121">
        <f t="shared" ref="EP97" si="556">YEAR(EP98)</f>
        <v>2028</v>
      </c>
      <c r="EQ97" s="121">
        <f t="shared" ref="EQ97:ER97" si="557">YEAR(EQ98)</f>
        <v>2028</v>
      </c>
      <c r="ER97" s="121">
        <f t="shared" si="557"/>
        <v>2029</v>
      </c>
      <c r="ES97" s="121">
        <f t="shared" ref="ES97" si="558">YEAR(ES98)</f>
        <v>2029</v>
      </c>
      <c r="ET97" s="121">
        <f t="shared" ref="ET97" si="559">YEAR(ET98)</f>
        <v>2029</v>
      </c>
      <c r="EU97" s="121">
        <f t="shared" ref="EU97" si="560">YEAR(EU98)</f>
        <v>2029</v>
      </c>
      <c r="EV97" s="121">
        <f t="shared" ref="EV97" si="561">YEAR(EV98)</f>
        <v>2029</v>
      </c>
      <c r="EW97" s="121">
        <f t="shared" ref="EW97" si="562">YEAR(EW98)</f>
        <v>2029</v>
      </c>
      <c r="EX97" s="121">
        <f t="shared" ref="EX97" si="563">YEAR(EX98)</f>
        <v>2029</v>
      </c>
      <c r="EY97" s="121">
        <f t="shared" ref="EY97" si="564">YEAR(EY98)</f>
        <v>2029</v>
      </c>
      <c r="EZ97" s="121">
        <f t="shared" ref="EZ97" si="565">YEAR(EZ98)</f>
        <v>2029</v>
      </c>
      <c r="FA97" s="121">
        <f t="shared" ref="FA97" si="566">YEAR(FA98)</f>
        <v>2029</v>
      </c>
      <c r="FB97" s="121">
        <f t="shared" ref="FB97" si="567">YEAR(FB98)</f>
        <v>2029</v>
      </c>
      <c r="FC97" s="121">
        <f t="shared" ref="FC97" si="568">YEAR(FC98)</f>
        <v>2029</v>
      </c>
    </row>
    <row r="98" spans="1:159" x14ac:dyDescent="0.15">
      <c r="A98" t="s">
        <v>213</v>
      </c>
      <c r="C98" t="s">
        <v>215</v>
      </c>
      <c r="D98" s="119">
        <f>D95</f>
        <v>42736</v>
      </c>
      <c r="E98" s="119">
        <f>EDATE(D98,1)</f>
        <v>42767</v>
      </c>
      <c r="F98" s="119">
        <f t="shared" ref="F98:BQ98" si="569">EDATE(E98,1)</f>
        <v>42795</v>
      </c>
      <c r="G98" s="119">
        <f t="shared" si="569"/>
        <v>42826</v>
      </c>
      <c r="H98" s="119">
        <f t="shared" si="569"/>
        <v>42856</v>
      </c>
      <c r="I98" s="119">
        <f t="shared" si="569"/>
        <v>42887</v>
      </c>
      <c r="J98" s="119">
        <f t="shared" si="569"/>
        <v>42917</v>
      </c>
      <c r="K98" s="119">
        <f t="shared" si="569"/>
        <v>42948</v>
      </c>
      <c r="L98" s="119">
        <f t="shared" si="569"/>
        <v>42979</v>
      </c>
      <c r="M98" s="119">
        <f t="shared" si="569"/>
        <v>43009</v>
      </c>
      <c r="N98" s="119">
        <f t="shared" si="569"/>
        <v>43040</v>
      </c>
      <c r="O98" s="119">
        <f t="shared" si="569"/>
        <v>43070</v>
      </c>
      <c r="P98" s="119">
        <f t="shared" si="569"/>
        <v>43101</v>
      </c>
      <c r="Q98" s="119">
        <f t="shared" si="569"/>
        <v>43132</v>
      </c>
      <c r="R98" s="119">
        <f t="shared" si="569"/>
        <v>43160</v>
      </c>
      <c r="S98" s="119">
        <f t="shared" si="569"/>
        <v>43191</v>
      </c>
      <c r="T98" s="119">
        <f t="shared" si="569"/>
        <v>43221</v>
      </c>
      <c r="U98" s="119">
        <f t="shared" si="569"/>
        <v>43252</v>
      </c>
      <c r="V98" s="119">
        <f t="shared" si="569"/>
        <v>43282</v>
      </c>
      <c r="W98" s="119">
        <f t="shared" si="569"/>
        <v>43313</v>
      </c>
      <c r="X98" s="119">
        <f t="shared" si="569"/>
        <v>43344</v>
      </c>
      <c r="Y98" s="119">
        <f t="shared" si="569"/>
        <v>43374</v>
      </c>
      <c r="Z98" s="119">
        <f t="shared" si="569"/>
        <v>43405</v>
      </c>
      <c r="AA98" s="119">
        <f t="shared" si="569"/>
        <v>43435</v>
      </c>
      <c r="AB98" s="119">
        <f t="shared" si="569"/>
        <v>43466</v>
      </c>
      <c r="AC98" s="119">
        <f t="shared" si="569"/>
        <v>43497</v>
      </c>
      <c r="AD98" s="119">
        <f t="shared" si="569"/>
        <v>43525</v>
      </c>
      <c r="AE98" s="119">
        <f t="shared" si="569"/>
        <v>43556</v>
      </c>
      <c r="AF98" s="119">
        <f t="shared" si="569"/>
        <v>43586</v>
      </c>
      <c r="AG98" s="119">
        <f t="shared" si="569"/>
        <v>43617</v>
      </c>
      <c r="AH98" s="119">
        <f t="shared" si="569"/>
        <v>43647</v>
      </c>
      <c r="AI98" s="119">
        <f t="shared" si="569"/>
        <v>43678</v>
      </c>
      <c r="AJ98" s="119">
        <f t="shared" si="569"/>
        <v>43709</v>
      </c>
      <c r="AK98" s="119">
        <f t="shared" si="569"/>
        <v>43739</v>
      </c>
      <c r="AL98" s="119">
        <f t="shared" si="569"/>
        <v>43770</v>
      </c>
      <c r="AM98" s="119">
        <f t="shared" si="569"/>
        <v>43800</v>
      </c>
      <c r="AN98" s="119">
        <f t="shared" si="569"/>
        <v>43831</v>
      </c>
      <c r="AO98" s="119">
        <f t="shared" si="569"/>
        <v>43862</v>
      </c>
      <c r="AP98" s="119">
        <f t="shared" si="569"/>
        <v>43891</v>
      </c>
      <c r="AQ98" s="119">
        <f t="shared" si="569"/>
        <v>43922</v>
      </c>
      <c r="AR98" s="119">
        <f t="shared" si="569"/>
        <v>43952</v>
      </c>
      <c r="AS98" s="119">
        <f t="shared" si="569"/>
        <v>43983</v>
      </c>
      <c r="AT98" s="119">
        <f t="shared" si="569"/>
        <v>44013</v>
      </c>
      <c r="AU98" s="119">
        <f t="shared" si="569"/>
        <v>44044</v>
      </c>
      <c r="AV98" s="119">
        <f t="shared" si="569"/>
        <v>44075</v>
      </c>
      <c r="AW98" s="119">
        <f t="shared" si="569"/>
        <v>44105</v>
      </c>
      <c r="AX98" s="119">
        <f t="shared" si="569"/>
        <v>44136</v>
      </c>
      <c r="AY98" s="119">
        <f t="shared" si="569"/>
        <v>44166</v>
      </c>
      <c r="AZ98" s="119">
        <f t="shared" si="569"/>
        <v>44197</v>
      </c>
      <c r="BA98" s="119">
        <f t="shared" si="569"/>
        <v>44228</v>
      </c>
      <c r="BB98" s="119">
        <f t="shared" si="569"/>
        <v>44256</v>
      </c>
      <c r="BC98" s="119">
        <f t="shared" si="569"/>
        <v>44287</v>
      </c>
      <c r="BD98" s="119">
        <f t="shared" si="569"/>
        <v>44317</v>
      </c>
      <c r="BE98" s="119">
        <f t="shared" si="569"/>
        <v>44348</v>
      </c>
      <c r="BF98" s="119">
        <f t="shared" si="569"/>
        <v>44378</v>
      </c>
      <c r="BG98" s="119">
        <f t="shared" si="569"/>
        <v>44409</v>
      </c>
      <c r="BH98" s="119">
        <f t="shared" si="569"/>
        <v>44440</v>
      </c>
      <c r="BI98" s="119">
        <f t="shared" si="569"/>
        <v>44470</v>
      </c>
      <c r="BJ98" s="119">
        <f t="shared" si="569"/>
        <v>44501</v>
      </c>
      <c r="BK98" s="119">
        <f t="shared" si="569"/>
        <v>44531</v>
      </c>
      <c r="BL98" s="119">
        <f t="shared" si="569"/>
        <v>44562</v>
      </c>
      <c r="BM98" s="119">
        <f t="shared" si="569"/>
        <v>44593</v>
      </c>
      <c r="BN98" s="119">
        <f t="shared" si="569"/>
        <v>44621</v>
      </c>
      <c r="BO98" s="119">
        <f t="shared" si="569"/>
        <v>44652</v>
      </c>
      <c r="BP98" s="119">
        <f t="shared" si="569"/>
        <v>44682</v>
      </c>
      <c r="BQ98" s="119">
        <f t="shared" si="569"/>
        <v>44713</v>
      </c>
      <c r="BR98" s="119">
        <f t="shared" ref="BR98:EC98" si="570">EDATE(BQ98,1)</f>
        <v>44743</v>
      </c>
      <c r="BS98" s="119">
        <f t="shared" si="570"/>
        <v>44774</v>
      </c>
      <c r="BT98" s="119">
        <f t="shared" si="570"/>
        <v>44805</v>
      </c>
      <c r="BU98" s="119">
        <f t="shared" si="570"/>
        <v>44835</v>
      </c>
      <c r="BV98" s="119">
        <f t="shared" si="570"/>
        <v>44866</v>
      </c>
      <c r="BW98" s="119">
        <f t="shared" si="570"/>
        <v>44896</v>
      </c>
      <c r="BX98" s="119">
        <f t="shared" si="570"/>
        <v>44927</v>
      </c>
      <c r="BY98" s="119">
        <f t="shared" si="570"/>
        <v>44958</v>
      </c>
      <c r="BZ98" s="119">
        <f t="shared" si="570"/>
        <v>44986</v>
      </c>
      <c r="CA98" s="119">
        <f t="shared" si="570"/>
        <v>45017</v>
      </c>
      <c r="CB98" s="119">
        <f t="shared" si="570"/>
        <v>45047</v>
      </c>
      <c r="CC98" s="119">
        <f t="shared" si="570"/>
        <v>45078</v>
      </c>
      <c r="CD98" s="119">
        <f t="shared" si="570"/>
        <v>45108</v>
      </c>
      <c r="CE98" s="119">
        <f t="shared" si="570"/>
        <v>45139</v>
      </c>
      <c r="CF98" s="119">
        <f t="shared" si="570"/>
        <v>45170</v>
      </c>
      <c r="CG98" s="119">
        <f t="shared" si="570"/>
        <v>45200</v>
      </c>
      <c r="CH98" s="119">
        <f t="shared" si="570"/>
        <v>45231</v>
      </c>
      <c r="CI98" s="119">
        <f t="shared" si="570"/>
        <v>45261</v>
      </c>
      <c r="CJ98" s="119">
        <f t="shared" si="570"/>
        <v>45292</v>
      </c>
      <c r="CK98" s="119">
        <f t="shared" si="570"/>
        <v>45323</v>
      </c>
      <c r="CL98" s="119">
        <f t="shared" si="570"/>
        <v>45352</v>
      </c>
      <c r="CM98" s="119">
        <f t="shared" si="570"/>
        <v>45383</v>
      </c>
      <c r="CN98" s="119">
        <f t="shared" si="570"/>
        <v>45413</v>
      </c>
      <c r="CO98" s="119">
        <f t="shared" si="570"/>
        <v>45444</v>
      </c>
      <c r="CP98" s="119">
        <f t="shared" si="570"/>
        <v>45474</v>
      </c>
      <c r="CQ98" s="119">
        <f t="shared" si="570"/>
        <v>45505</v>
      </c>
      <c r="CR98" s="119">
        <f t="shared" si="570"/>
        <v>45536</v>
      </c>
      <c r="CS98" s="119">
        <f t="shared" si="570"/>
        <v>45566</v>
      </c>
      <c r="CT98" s="119">
        <f t="shared" si="570"/>
        <v>45597</v>
      </c>
      <c r="CU98" s="119">
        <f t="shared" si="570"/>
        <v>45627</v>
      </c>
      <c r="CV98" s="119">
        <f t="shared" si="570"/>
        <v>45658</v>
      </c>
      <c r="CW98" s="119">
        <f t="shared" si="570"/>
        <v>45689</v>
      </c>
      <c r="CX98" s="119">
        <f t="shared" si="570"/>
        <v>45717</v>
      </c>
      <c r="CY98" s="119">
        <f t="shared" si="570"/>
        <v>45748</v>
      </c>
      <c r="CZ98" s="119">
        <f t="shared" si="570"/>
        <v>45778</v>
      </c>
      <c r="DA98" s="119">
        <f t="shared" si="570"/>
        <v>45809</v>
      </c>
      <c r="DB98" s="119">
        <f t="shared" si="570"/>
        <v>45839</v>
      </c>
      <c r="DC98" s="119">
        <f t="shared" si="570"/>
        <v>45870</v>
      </c>
      <c r="DD98" s="119">
        <f t="shared" si="570"/>
        <v>45901</v>
      </c>
      <c r="DE98" s="119">
        <f t="shared" si="570"/>
        <v>45931</v>
      </c>
      <c r="DF98" s="119">
        <f t="shared" si="570"/>
        <v>45962</v>
      </c>
      <c r="DG98" s="119">
        <f t="shared" si="570"/>
        <v>45992</v>
      </c>
      <c r="DH98" s="119">
        <f t="shared" si="570"/>
        <v>46023</v>
      </c>
      <c r="DI98" s="119">
        <f t="shared" si="570"/>
        <v>46054</v>
      </c>
      <c r="DJ98" s="119">
        <f t="shared" si="570"/>
        <v>46082</v>
      </c>
      <c r="DK98" s="119">
        <f t="shared" si="570"/>
        <v>46113</v>
      </c>
      <c r="DL98" s="119">
        <f t="shared" si="570"/>
        <v>46143</v>
      </c>
      <c r="DM98" s="119">
        <f t="shared" si="570"/>
        <v>46174</v>
      </c>
      <c r="DN98" s="119">
        <f t="shared" si="570"/>
        <v>46204</v>
      </c>
      <c r="DO98" s="119">
        <f t="shared" si="570"/>
        <v>46235</v>
      </c>
      <c r="DP98" s="119">
        <f t="shared" si="570"/>
        <v>46266</v>
      </c>
      <c r="DQ98" s="119">
        <f t="shared" si="570"/>
        <v>46296</v>
      </c>
      <c r="DR98" s="119">
        <f t="shared" si="570"/>
        <v>46327</v>
      </c>
      <c r="DS98" s="119">
        <f t="shared" si="570"/>
        <v>46357</v>
      </c>
      <c r="DT98" s="119">
        <f t="shared" si="570"/>
        <v>46388</v>
      </c>
      <c r="DU98" s="119">
        <f t="shared" si="570"/>
        <v>46419</v>
      </c>
      <c r="DV98" s="119">
        <f t="shared" si="570"/>
        <v>46447</v>
      </c>
      <c r="DW98" s="119">
        <f t="shared" si="570"/>
        <v>46478</v>
      </c>
      <c r="DX98" s="119">
        <f t="shared" si="570"/>
        <v>46508</v>
      </c>
      <c r="DY98" s="119">
        <f t="shared" si="570"/>
        <v>46539</v>
      </c>
      <c r="DZ98" s="119">
        <f t="shared" si="570"/>
        <v>46569</v>
      </c>
      <c r="EA98" s="119">
        <f t="shared" si="570"/>
        <v>46600</v>
      </c>
      <c r="EB98" s="119">
        <f t="shared" si="570"/>
        <v>46631</v>
      </c>
      <c r="EC98" s="119">
        <f t="shared" si="570"/>
        <v>46661</v>
      </c>
      <c r="ED98" s="119">
        <f t="shared" ref="ED98:FC98" si="571">EDATE(EC98,1)</f>
        <v>46692</v>
      </c>
      <c r="EE98" s="119">
        <f t="shared" si="571"/>
        <v>46722</v>
      </c>
      <c r="EF98" s="119">
        <f t="shared" si="571"/>
        <v>46753</v>
      </c>
      <c r="EG98" s="119">
        <f t="shared" si="571"/>
        <v>46784</v>
      </c>
      <c r="EH98" s="119">
        <f t="shared" si="571"/>
        <v>46813</v>
      </c>
      <c r="EI98" s="119">
        <f t="shared" si="571"/>
        <v>46844</v>
      </c>
      <c r="EJ98" s="119">
        <f t="shared" si="571"/>
        <v>46874</v>
      </c>
      <c r="EK98" s="119">
        <f t="shared" si="571"/>
        <v>46905</v>
      </c>
      <c r="EL98" s="119">
        <f t="shared" si="571"/>
        <v>46935</v>
      </c>
      <c r="EM98" s="119">
        <f t="shared" si="571"/>
        <v>46966</v>
      </c>
      <c r="EN98" s="119">
        <f t="shared" si="571"/>
        <v>46997</v>
      </c>
      <c r="EO98" s="119">
        <f t="shared" si="571"/>
        <v>47027</v>
      </c>
      <c r="EP98" s="119">
        <f t="shared" si="571"/>
        <v>47058</v>
      </c>
      <c r="EQ98" s="119">
        <f t="shared" si="571"/>
        <v>47088</v>
      </c>
      <c r="ER98" s="119">
        <f t="shared" si="571"/>
        <v>47119</v>
      </c>
      <c r="ES98" s="119">
        <f t="shared" si="571"/>
        <v>47150</v>
      </c>
      <c r="ET98" s="119">
        <f t="shared" si="571"/>
        <v>47178</v>
      </c>
      <c r="EU98" s="119">
        <f t="shared" si="571"/>
        <v>47209</v>
      </c>
      <c r="EV98" s="119">
        <f t="shared" si="571"/>
        <v>47239</v>
      </c>
      <c r="EW98" s="119">
        <f t="shared" si="571"/>
        <v>47270</v>
      </c>
      <c r="EX98" s="119">
        <f t="shared" si="571"/>
        <v>47300</v>
      </c>
      <c r="EY98" s="119">
        <f t="shared" si="571"/>
        <v>47331</v>
      </c>
      <c r="EZ98" s="119">
        <f t="shared" si="571"/>
        <v>47362</v>
      </c>
      <c r="FA98" s="119">
        <f t="shared" si="571"/>
        <v>47392</v>
      </c>
      <c r="FB98" s="119">
        <f t="shared" si="571"/>
        <v>47423</v>
      </c>
      <c r="FC98" s="119">
        <f t="shared" si="571"/>
        <v>47453</v>
      </c>
    </row>
    <row r="99" spans="1:159" x14ac:dyDescent="0.15">
      <c r="C99" s="10" t="s">
        <v>144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252958.9</v>
      </c>
      <c r="P99" s="3">
        <v>689465.49</v>
      </c>
      <c r="Q99" s="3">
        <v>689465.49</v>
      </c>
      <c r="R99" s="3">
        <v>689465.49</v>
      </c>
      <c r="S99" s="3">
        <v>689465.49</v>
      </c>
      <c r="T99" s="3">
        <v>689465.49</v>
      </c>
      <c r="U99" s="3">
        <v>689465.49</v>
      </c>
      <c r="V99" s="3">
        <v>689465.49</v>
      </c>
      <c r="W99" s="3">
        <v>689465.49</v>
      </c>
      <c r="X99" s="3">
        <v>689465.49</v>
      </c>
      <c r="Y99" s="3">
        <v>689465.49</v>
      </c>
      <c r="Z99" s="3">
        <v>689465.49</v>
      </c>
      <c r="AA99" s="3">
        <v>689465.49</v>
      </c>
      <c r="AB99" s="3">
        <v>747146.78</v>
      </c>
      <c r="AC99" s="3">
        <v>747146.78</v>
      </c>
      <c r="AD99" s="3">
        <v>747146.78</v>
      </c>
      <c r="AE99" s="3">
        <v>747146.78</v>
      </c>
      <c r="AF99" s="3">
        <v>747146.78</v>
      </c>
      <c r="AG99" s="3">
        <v>747146.78</v>
      </c>
      <c r="AH99" s="3">
        <v>747146.78</v>
      </c>
      <c r="AI99" s="3">
        <v>747146.78</v>
      </c>
      <c r="AJ99" s="3">
        <v>747146.78</v>
      </c>
      <c r="AK99" s="3">
        <v>747146.78</v>
      </c>
      <c r="AL99" s="3">
        <v>747146.78</v>
      </c>
      <c r="AM99" s="3">
        <v>747146.78</v>
      </c>
      <c r="AN99" s="3">
        <v>991920.31</v>
      </c>
      <c r="AO99" s="3">
        <v>991920.31</v>
      </c>
      <c r="AP99" s="3">
        <v>991920.31</v>
      </c>
      <c r="AQ99" s="3">
        <v>991920.31</v>
      </c>
      <c r="AR99" s="3">
        <v>991920.31</v>
      </c>
      <c r="AS99" s="3">
        <v>991920.31</v>
      </c>
      <c r="AT99" s="3">
        <v>991920.31</v>
      </c>
      <c r="AU99" s="3">
        <v>991920.31</v>
      </c>
      <c r="AV99" s="3">
        <v>991920.31</v>
      </c>
      <c r="AW99" s="3">
        <v>991920.31</v>
      </c>
      <c r="AX99" s="3">
        <v>991920.31</v>
      </c>
      <c r="AY99" s="3">
        <v>991920.31</v>
      </c>
      <c r="AZ99" s="3">
        <v>1095195.31</v>
      </c>
      <c r="BA99" s="3">
        <v>1095195.31</v>
      </c>
      <c r="BB99" s="3">
        <v>1095195.31</v>
      </c>
      <c r="BC99" s="3">
        <v>1095195.31</v>
      </c>
      <c r="BD99" s="3">
        <v>1095195.31</v>
      </c>
      <c r="BE99" s="3">
        <v>1095195.31</v>
      </c>
      <c r="BF99" s="3">
        <v>1095195.31</v>
      </c>
      <c r="BG99" s="3">
        <v>1095195.31</v>
      </c>
      <c r="BH99" s="3">
        <v>1095195.31</v>
      </c>
      <c r="BI99" s="3">
        <v>1095195.31</v>
      </c>
      <c r="BJ99" s="3">
        <v>1095195.31</v>
      </c>
      <c r="BK99" s="3">
        <v>1095195.31</v>
      </c>
      <c r="BL99" s="3">
        <v>1220072.78</v>
      </c>
      <c r="BM99" s="3">
        <v>1220072.78</v>
      </c>
      <c r="BN99" s="3">
        <v>1220072.78</v>
      </c>
      <c r="BO99" s="3">
        <v>1220072.78</v>
      </c>
      <c r="BP99" s="3">
        <v>1220072.78</v>
      </c>
      <c r="BQ99" s="3">
        <v>1220072.78</v>
      </c>
      <c r="BR99" s="3">
        <v>1220072.78</v>
      </c>
      <c r="BS99" s="3">
        <v>1220072.78</v>
      </c>
      <c r="BT99" s="3">
        <v>1220072.78</v>
      </c>
      <c r="BU99" s="3">
        <v>1220072.78</v>
      </c>
      <c r="BV99" s="3">
        <v>1220072.78</v>
      </c>
      <c r="BW99" s="3">
        <v>1220072.78</v>
      </c>
      <c r="BX99" s="3">
        <v>1281341.07</v>
      </c>
      <c r="BY99" s="3">
        <v>1281341.07</v>
      </c>
      <c r="BZ99" s="3">
        <v>1281341.07</v>
      </c>
      <c r="CA99" s="3">
        <v>1281341.07</v>
      </c>
      <c r="CB99" s="3">
        <v>1281341.07</v>
      </c>
      <c r="CC99" s="3">
        <v>1281341.07</v>
      </c>
      <c r="CD99" s="3">
        <v>1281341.07</v>
      </c>
      <c r="CE99" s="3">
        <v>1281341.07</v>
      </c>
      <c r="CF99" s="3">
        <v>1281341.07</v>
      </c>
      <c r="CG99" s="3">
        <v>1281341.07</v>
      </c>
      <c r="CH99" s="3">
        <v>1281341.07</v>
      </c>
      <c r="CI99" s="3">
        <v>1281341.07</v>
      </c>
      <c r="CJ99" s="3">
        <v>1363630.8</v>
      </c>
      <c r="CK99" s="3">
        <v>1363630.8</v>
      </c>
      <c r="CL99" s="3">
        <v>1363630.8</v>
      </c>
      <c r="CM99" s="3">
        <v>1363630.8</v>
      </c>
      <c r="CN99" s="3">
        <v>1363630.8</v>
      </c>
      <c r="CO99" s="3">
        <v>1363630.8</v>
      </c>
      <c r="CP99" s="3">
        <v>1363630.8</v>
      </c>
      <c r="CQ99" s="3">
        <v>1363630.8</v>
      </c>
      <c r="CR99" s="3">
        <v>1363630.8</v>
      </c>
      <c r="CS99" s="3">
        <v>1363630.8</v>
      </c>
      <c r="CT99" s="3">
        <v>1363630.8</v>
      </c>
      <c r="CU99" s="3">
        <v>1363630.8</v>
      </c>
      <c r="CV99" s="3">
        <v>1428637.84</v>
      </c>
      <c r="CW99" s="3">
        <v>1428637.84</v>
      </c>
      <c r="CX99" s="3">
        <v>1428637.84</v>
      </c>
      <c r="CY99" s="3">
        <v>1428637.84</v>
      </c>
      <c r="CZ99" s="3">
        <v>1428637.84</v>
      </c>
      <c r="DA99" s="3">
        <v>1428637.84</v>
      </c>
      <c r="DB99" s="3">
        <v>1428637.84</v>
      </c>
      <c r="DC99" s="3">
        <v>1428637.84</v>
      </c>
      <c r="DD99" s="3">
        <v>1428637.84</v>
      </c>
      <c r="DE99" s="3">
        <v>1428637.84</v>
      </c>
      <c r="DF99" s="3">
        <v>1428637.84</v>
      </c>
      <c r="DG99" s="3">
        <v>1428637.84</v>
      </c>
      <c r="DH99" s="3">
        <v>1507431.02</v>
      </c>
      <c r="DI99" s="3">
        <v>1507431.02</v>
      </c>
      <c r="DJ99" s="3">
        <v>1507431.02</v>
      </c>
      <c r="DK99" s="3">
        <v>1507431.02</v>
      </c>
      <c r="DL99" s="3">
        <v>1507431.02</v>
      </c>
      <c r="DM99" s="3">
        <v>1507431.02</v>
      </c>
      <c r="DN99" s="3">
        <v>1507431.02</v>
      </c>
      <c r="DO99" s="3">
        <v>1507431.02</v>
      </c>
      <c r="DP99" s="3">
        <v>1507431.02</v>
      </c>
      <c r="DQ99" s="3">
        <v>1507431.02</v>
      </c>
      <c r="DR99" s="3">
        <v>1507431.02</v>
      </c>
      <c r="DS99" s="3">
        <v>1507431.02</v>
      </c>
      <c r="DT99" s="3">
        <v>1600328.55</v>
      </c>
      <c r="DU99" s="3">
        <v>1600328.55</v>
      </c>
      <c r="DV99" s="3">
        <v>1600328.55</v>
      </c>
      <c r="DW99" s="3">
        <v>1600328.55</v>
      </c>
      <c r="DX99" s="3">
        <v>1600328.55</v>
      </c>
      <c r="DY99" s="3">
        <v>1600328.55</v>
      </c>
      <c r="DZ99" s="3">
        <v>1600328.55</v>
      </c>
      <c r="EA99" s="3">
        <v>1600328.55</v>
      </c>
      <c r="EB99" s="3">
        <v>1600328.55</v>
      </c>
      <c r="EC99" s="3">
        <v>1600328.55</v>
      </c>
      <c r="ED99" s="3">
        <v>1600328.55</v>
      </c>
      <c r="EE99" s="3">
        <v>1600328.55</v>
      </c>
      <c r="EF99" s="3">
        <v>1713022.69</v>
      </c>
      <c r="EG99" s="3">
        <v>1713022.69</v>
      </c>
      <c r="EH99" s="3">
        <v>1713022.69</v>
      </c>
      <c r="EI99" s="3">
        <v>1713022.69</v>
      </c>
      <c r="EJ99" s="3">
        <v>1713022.69</v>
      </c>
      <c r="EK99" s="3">
        <v>1713022.69</v>
      </c>
      <c r="EL99" s="3">
        <v>1713022.69</v>
      </c>
      <c r="EM99" s="3">
        <v>1713022.69</v>
      </c>
      <c r="EN99" s="3">
        <v>1713022.69</v>
      </c>
      <c r="EO99" s="3">
        <v>1713022.69</v>
      </c>
      <c r="EP99" s="3">
        <v>1713022.69</v>
      </c>
      <c r="EQ99" s="3">
        <v>1713022.69</v>
      </c>
      <c r="ER99" s="3">
        <v>1713022.69</v>
      </c>
      <c r="ES99" s="3">
        <v>1713022.69</v>
      </c>
      <c r="ET99" s="3">
        <v>1713022.69</v>
      </c>
      <c r="EU99" s="3">
        <v>1713022.69</v>
      </c>
      <c r="EV99" s="3">
        <v>1713022.69</v>
      </c>
      <c r="EW99" s="3">
        <v>1713022.69</v>
      </c>
      <c r="EX99" s="3">
        <v>1713022.69</v>
      </c>
      <c r="EY99" s="3">
        <v>1713022.69</v>
      </c>
      <c r="EZ99" s="3">
        <v>1713022.69</v>
      </c>
      <c r="FA99" s="3">
        <v>1713022.69</v>
      </c>
      <c r="FB99" s="3">
        <v>1713022.69</v>
      </c>
      <c r="FC99" s="3">
        <v>1713022.69</v>
      </c>
    </row>
    <row r="100" spans="1:159" x14ac:dyDescent="0.15">
      <c r="C100" t="s">
        <v>38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342604538.12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0</v>
      </c>
      <c r="FC100" s="3">
        <v>0</v>
      </c>
    </row>
    <row r="101" spans="1:159" x14ac:dyDescent="0.15">
      <c r="C101" t="s">
        <v>95</v>
      </c>
      <c r="D101" s="117">
        <v>0.104</v>
      </c>
    </row>
    <row r="103" spans="1:159" x14ac:dyDescent="0.15">
      <c r="B103" t="s">
        <v>216</v>
      </c>
      <c r="C103" t="s">
        <v>174</v>
      </c>
      <c r="D103">
        <f>YEAR(D95)</f>
        <v>2017</v>
      </c>
      <c r="E103">
        <f>D103+1</f>
        <v>2018</v>
      </c>
      <c r="F103">
        <f t="shared" ref="F103:O103" si="572">E103+1</f>
        <v>2019</v>
      </c>
      <c r="G103">
        <f t="shared" si="572"/>
        <v>2020</v>
      </c>
      <c r="H103">
        <f t="shared" si="572"/>
        <v>2021</v>
      </c>
      <c r="I103">
        <f t="shared" si="572"/>
        <v>2022</v>
      </c>
      <c r="J103">
        <f t="shared" si="572"/>
        <v>2023</v>
      </c>
      <c r="K103">
        <f t="shared" si="572"/>
        <v>2024</v>
      </c>
      <c r="L103">
        <f t="shared" si="572"/>
        <v>2025</v>
      </c>
      <c r="M103">
        <f t="shared" si="572"/>
        <v>2026</v>
      </c>
      <c r="N103">
        <f t="shared" si="572"/>
        <v>2027</v>
      </c>
      <c r="O103">
        <f t="shared" si="572"/>
        <v>2028</v>
      </c>
      <c r="P103">
        <f>O103+1</f>
        <v>2029</v>
      </c>
    </row>
    <row r="104" spans="1:159" x14ac:dyDescent="0.15">
      <c r="C104" s="10" t="s">
        <v>144</v>
      </c>
      <c r="D104" s="2">
        <f t="shared" ref="D104:P104" si="573">SUMIFS(99:99,97:97,D103,98:98,"&lt;="&amp;$D$96)</f>
        <v>252958.9</v>
      </c>
      <c r="E104" s="2">
        <f t="shared" si="573"/>
        <v>8273585.8800000018</v>
      </c>
      <c r="F104" s="2">
        <f t="shared" si="573"/>
        <v>8965761.3600000013</v>
      </c>
      <c r="G104" s="2">
        <f t="shared" si="573"/>
        <v>11903043.720000004</v>
      </c>
      <c r="H104" s="2">
        <f t="shared" si="573"/>
        <v>13142343.720000004</v>
      </c>
      <c r="I104" s="2">
        <f t="shared" si="573"/>
        <v>14640873.359999998</v>
      </c>
      <c r="J104" s="2">
        <f t="shared" si="573"/>
        <v>15376092.840000002</v>
      </c>
      <c r="K104" s="2">
        <f t="shared" si="573"/>
        <v>16363569.600000003</v>
      </c>
      <c r="L104" s="2">
        <f t="shared" si="573"/>
        <v>17143654.080000002</v>
      </c>
      <c r="M104" s="2">
        <f t="shared" si="573"/>
        <v>18089172.239999998</v>
      </c>
      <c r="N104" s="2">
        <f t="shared" si="573"/>
        <v>19203942.600000005</v>
      </c>
      <c r="O104" s="2">
        <f t="shared" si="573"/>
        <v>20556272.280000001</v>
      </c>
      <c r="P104" s="2">
        <f t="shared" si="573"/>
        <v>0</v>
      </c>
    </row>
    <row r="105" spans="1:159" x14ac:dyDescent="0.15">
      <c r="C105" t="s">
        <v>38</v>
      </c>
      <c r="D105" s="2">
        <f t="shared" ref="D105:P105" si="574">SUMIF(97:97,D103,100:100)</f>
        <v>0</v>
      </c>
      <c r="E105" s="2">
        <f t="shared" si="574"/>
        <v>0</v>
      </c>
      <c r="F105" s="2">
        <f t="shared" si="574"/>
        <v>0</v>
      </c>
      <c r="G105" s="2">
        <f t="shared" si="574"/>
        <v>0</v>
      </c>
      <c r="H105" s="2">
        <f t="shared" si="574"/>
        <v>0</v>
      </c>
      <c r="I105" s="2">
        <f t="shared" si="574"/>
        <v>0</v>
      </c>
      <c r="J105" s="2">
        <f t="shared" si="574"/>
        <v>0</v>
      </c>
      <c r="K105" s="2">
        <f t="shared" si="574"/>
        <v>0</v>
      </c>
      <c r="L105" s="2">
        <f t="shared" si="574"/>
        <v>0</v>
      </c>
      <c r="M105" s="2">
        <f t="shared" si="574"/>
        <v>0</v>
      </c>
      <c r="N105" s="2">
        <f t="shared" si="574"/>
        <v>0</v>
      </c>
      <c r="O105" s="2">
        <f t="shared" si="574"/>
        <v>342604538.12</v>
      </c>
      <c r="P105" s="2">
        <f t="shared" si="574"/>
        <v>0</v>
      </c>
    </row>
    <row r="106" spans="1:159" x14ac:dyDescent="0.1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59" x14ac:dyDescent="0.15">
      <c r="C107" t="s">
        <v>206</v>
      </c>
      <c r="D107">
        <f t="shared" ref="D107:P107" si="575">D104/(1+$D$101)^(D103-$D$103)</f>
        <v>252958.9</v>
      </c>
      <c r="E107">
        <f t="shared" si="575"/>
        <v>7494190.1086956533</v>
      </c>
      <c r="F107">
        <f t="shared" si="575"/>
        <v>7356123.7791430373</v>
      </c>
      <c r="G107">
        <f t="shared" si="575"/>
        <v>8846078.8995221611</v>
      </c>
      <c r="H107">
        <f t="shared" si="575"/>
        <v>8847010.1964140739</v>
      </c>
      <c r="I107">
        <f t="shared" si="575"/>
        <v>8927330.5820345618</v>
      </c>
      <c r="J107">
        <f t="shared" si="575"/>
        <v>8492421.7165718507</v>
      </c>
      <c r="K107">
        <f t="shared" si="575"/>
        <v>8186429.6537223272</v>
      </c>
      <c r="L107">
        <f t="shared" si="575"/>
        <v>7768743.9522642093</v>
      </c>
      <c r="M107">
        <f t="shared" si="575"/>
        <v>7425009.838874789</v>
      </c>
      <c r="N107">
        <f t="shared" si="575"/>
        <v>7140023.8962138705</v>
      </c>
      <c r="O107">
        <f t="shared" si="575"/>
        <v>6922844.142248393</v>
      </c>
      <c r="P107">
        <f t="shared" si="575"/>
        <v>0</v>
      </c>
    </row>
    <row r="108" spans="1:159" x14ac:dyDescent="0.15">
      <c r="C108" t="s">
        <v>207</v>
      </c>
      <c r="D108">
        <f t="shared" ref="D108:P108" si="576">D105/(1+$D$101)^(D103-$D$103)</f>
        <v>0</v>
      </c>
      <c r="E108">
        <f t="shared" si="576"/>
        <v>0</v>
      </c>
      <c r="F108">
        <f t="shared" si="576"/>
        <v>0</v>
      </c>
      <c r="G108">
        <f t="shared" si="576"/>
        <v>0</v>
      </c>
      <c r="H108">
        <f t="shared" si="576"/>
        <v>0</v>
      </c>
      <c r="I108">
        <f t="shared" si="576"/>
        <v>0</v>
      </c>
      <c r="J108">
        <f t="shared" si="576"/>
        <v>0</v>
      </c>
      <c r="K108">
        <f t="shared" si="576"/>
        <v>0</v>
      </c>
      <c r="L108">
        <f t="shared" si="576"/>
        <v>0</v>
      </c>
      <c r="M108">
        <f t="shared" si="576"/>
        <v>0</v>
      </c>
      <c r="N108">
        <f t="shared" si="576"/>
        <v>0</v>
      </c>
      <c r="O108">
        <f t="shared" si="576"/>
        <v>115380735.74455291</v>
      </c>
      <c r="P108">
        <f t="shared" si="576"/>
        <v>0</v>
      </c>
    </row>
    <row r="110" spans="1:159" x14ac:dyDescent="0.15">
      <c r="C110" t="s">
        <v>208</v>
      </c>
      <c r="D110">
        <f>SUM(107:107)</f>
        <v>87659165.665704951</v>
      </c>
    </row>
    <row r="111" spans="1:159" x14ac:dyDescent="0.15">
      <c r="C111" t="s">
        <v>209</v>
      </c>
      <c r="D111">
        <f>SUM(108:108)</f>
        <v>115380735.74455291</v>
      </c>
    </row>
    <row r="113" spans="2:4" x14ac:dyDescent="0.15">
      <c r="B113" t="s">
        <v>152</v>
      </c>
      <c r="C113" t="s">
        <v>210</v>
      </c>
      <c r="D113" s="118">
        <f>D110/(D110+D111)</f>
        <v>0.4317336890771179</v>
      </c>
    </row>
    <row r="114" spans="2:4" x14ac:dyDescent="0.15">
      <c r="C114" t="s">
        <v>211</v>
      </c>
      <c r="D114" s="118">
        <f>D111/(D110+D111)</f>
        <v>0.56826631092288205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3"/>
  <sheetViews>
    <sheetView showGridLines="0" topLeftCell="A208" zoomScale="81" workbookViewId="0">
      <selection activeCell="H244" sqref="H244"/>
    </sheetView>
  </sheetViews>
  <sheetFormatPr defaultColWidth="10.75" defaultRowHeight="14.25" x14ac:dyDescent="0.15"/>
  <cols>
    <col min="1" max="1" width="21.25" style="20" customWidth="1"/>
    <col min="2" max="2" width="16.75" style="20" customWidth="1"/>
    <col min="3" max="3" width="14.75" style="20" bestFit="1" customWidth="1"/>
    <col min="4" max="4" width="15.25" style="20" bestFit="1" customWidth="1"/>
    <col min="5" max="5" width="15.25" style="20" customWidth="1"/>
    <col min="6" max="8" width="15.25" style="20" bestFit="1" customWidth="1"/>
    <col min="9" max="9" width="17" style="20" bestFit="1" customWidth="1"/>
    <col min="10" max="10" width="16.75" style="20" bestFit="1" customWidth="1"/>
    <col min="11" max="11" width="13" style="20" customWidth="1"/>
    <col min="12" max="12" width="15.25" style="20" customWidth="1"/>
    <col min="13" max="14" width="15.25" style="20" bestFit="1" customWidth="1"/>
    <col min="15" max="15" width="17" style="20" bestFit="1" customWidth="1"/>
    <col min="16" max="16" width="11.25" style="20" bestFit="1" customWidth="1"/>
    <col min="17" max="19" width="11" style="20" bestFit="1" customWidth="1"/>
    <col min="20" max="16384" width="10.75" style="20"/>
  </cols>
  <sheetData>
    <row r="1" spans="1:19" x14ac:dyDescent="0.15">
      <c r="A1" s="28"/>
      <c r="B1" s="173" t="s">
        <v>5</v>
      </c>
      <c r="C1" s="173"/>
      <c r="D1" s="173"/>
      <c r="E1" s="173" t="s">
        <v>6</v>
      </c>
      <c r="F1" s="173"/>
      <c r="G1" s="173"/>
      <c r="H1" s="173" t="s">
        <v>7</v>
      </c>
      <c r="I1" s="173"/>
      <c r="J1" s="173"/>
      <c r="K1" s="173" t="s">
        <v>8</v>
      </c>
      <c r="L1" s="173"/>
      <c r="M1" s="173"/>
      <c r="N1" s="173" t="s">
        <v>9</v>
      </c>
      <c r="O1" s="173"/>
      <c r="P1" s="173"/>
      <c r="Q1" s="173" t="s">
        <v>10</v>
      </c>
      <c r="R1" s="173"/>
      <c r="S1" s="173"/>
    </row>
    <row r="2" spans="1:19" x14ac:dyDescent="0.15">
      <c r="A2" s="28"/>
      <c r="B2" s="28" t="s">
        <v>81</v>
      </c>
      <c r="C2" s="28" t="s">
        <v>18</v>
      </c>
      <c r="D2" s="28" t="s">
        <v>82</v>
      </c>
      <c r="E2" s="28" t="s">
        <v>81</v>
      </c>
      <c r="F2" s="28" t="s">
        <v>18</v>
      </c>
      <c r="G2" s="28" t="s">
        <v>82</v>
      </c>
      <c r="H2" s="28" t="s">
        <v>81</v>
      </c>
      <c r="I2" s="28" t="s">
        <v>18</v>
      </c>
      <c r="J2" s="28" t="s">
        <v>82</v>
      </c>
      <c r="K2" s="28" t="s">
        <v>81</v>
      </c>
      <c r="L2" s="28" t="s">
        <v>18</v>
      </c>
      <c r="M2" s="28" t="s">
        <v>82</v>
      </c>
      <c r="N2" s="28" t="s">
        <v>81</v>
      </c>
      <c r="O2" s="28" t="s">
        <v>18</v>
      </c>
      <c r="P2" s="28" t="s">
        <v>82</v>
      </c>
      <c r="Q2" s="28" t="s">
        <v>81</v>
      </c>
      <c r="R2" s="28" t="s">
        <v>18</v>
      </c>
      <c r="S2" s="28" t="s">
        <v>82</v>
      </c>
    </row>
    <row r="3" spans="1:19" x14ac:dyDescent="0.15">
      <c r="A3" s="28" t="s">
        <v>80</v>
      </c>
      <c r="B3" s="23" t="e">
        <f>COUNTIFS(#REF!,Report!$A3,#REF!,Report!B$1)</f>
        <v>#REF!</v>
      </c>
      <c r="C3" s="23" t="e">
        <f>SUMIFS(#REF!,#REF!,Report!$A3,#REF!,Report!B$1)</f>
        <v>#REF!</v>
      </c>
      <c r="D3" s="23">
        <f>IFERROR(C3/B3,0)</f>
        <v>0</v>
      </c>
      <c r="E3" s="23" t="e">
        <f>COUNTIFS(#REF!,Report!$A3,#REF!,Report!E$1)</f>
        <v>#REF!</v>
      </c>
      <c r="F3" s="23" t="e">
        <f>SUMIFS(#REF!,#REF!,Report!$A3,#REF!,Report!E$1)</f>
        <v>#REF!</v>
      </c>
      <c r="G3" s="23">
        <f>IFERROR(F3/E3,0)</f>
        <v>0</v>
      </c>
      <c r="H3" s="23" t="e">
        <f>COUNTIFS(#REF!,Report!$A3,#REF!,Report!H$1)</f>
        <v>#REF!</v>
      </c>
      <c r="I3" s="23" t="e">
        <f>SUMIFS(#REF!,#REF!,Report!$A3,#REF!,Report!H$1)</f>
        <v>#REF!</v>
      </c>
      <c r="J3" s="23">
        <f>IFERROR(I3/H3,0)</f>
        <v>0</v>
      </c>
      <c r="K3" s="23" t="e">
        <f>COUNTIFS(#REF!,Report!$A3,#REF!,Report!K$1)</f>
        <v>#REF!</v>
      </c>
      <c r="L3" s="23" t="e">
        <f>SUMIFS(#REF!,#REF!,Report!$A3,#REF!,Report!K$1)</f>
        <v>#REF!</v>
      </c>
      <c r="M3" s="23">
        <f>IFERROR(L3/K3,0)</f>
        <v>0</v>
      </c>
      <c r="N3" s="23" t="e">
        <f>COUNTIFS(#REF!,Report!$A3,#REF!,Report!N$1)</f>
        <v>#REF!</v>
      </c>
      <c r="O3" s="23" t="e">
        <f>SUMIFS(#REF!,#REF!,Report!$A3,#REF!,Report!N$1)</f>
        <v>#REF!</v>
      </c>
      <c r="P3" s="23">
        <f>IFERROR(O3/N3,0)</f>
        <v>0</v>
      </c>
      <c r="Q3" s="23" t="e">
        <f>COUNTIFS(#REF!,Report!$A3,#REF!,Report!Q$1)</f>
        <v>#REF!</v>
      </c>
      <c r="R3" s="23" t="e">
        <f>SUMIFS(#REF!,#REF!,Report!$A3,#REF!,Report!Q$1)</f>
        <v>#REF!</v>
      </c>
      <c r="S3" s="23">
        <f>IFERROR(R3/Q3,0)</f>
        <v>0</v>
      </c>
    </row>
    <row r="4" spans="1:19" x14ac:dyDescent="0.15">
      <c r="A4" s="28" t="s">
        <v>73</v>
      </c>
      <c r="B4" s="23" t="e">
        <f>COUNTIFS(#REF!,Report!$A4,#REF!,Report!B$1)</f>
        <v>#REF!</v>
      </c>
      <c r="C4" s="23" t="e">
        <f>SUMIFS(#REF!,#REF!,Report!$A4,#REF!,Report!B$1)</f>
        <v>#REF!</v>
      </c>
      <c r="D4" s="23">
        <f t="shared" ref="D4:D14" si="0">IFERROR(C4/B4,0)</f>
        <v>0</v>
      </c>
      <c r="E4" s="23" t="e">
        <f>COUNTIFS(#REF!,Report!$A4,#REF!,Report!E$1)</f>
        <v>#REF!</v>
      </c>
      <c r="F4" s="23" t="e">
        <f>SUMIFS(#REF!,#REF!,Report!$A4,#REF!,Report!E$1)</f>
        <v>#REF!</v>
      </c>
      <c r="G4" s="23">
        <f t="shared" ref="G4:G14" si="1">IFERROR(F4/E4,0)</f>
        <v>0</v>
      </c>
      <c r="H4" s="23" t="e">
        <f>COUNTIFS(#REF!,Report!$A4,#REF!,Report!H$1)</f>
        <v>#REF!</v>
      </c>
      <c r="I4" s="23" t="e">
        <f>SUMIFS(#REF!,#REF!,Report!$A4,#REF!,Report!H$1)</f>
        <v>#REF!</v>
      </c>
      <c r="J4" s="23">
        <f t="shared" ref="J4:J14" si="2">IFERROR(I4/H4,0)</f>
        <v>0</v>
      </c>
      <c r="K4" s="23" t="e">
        <f>COUNTIFS(#REF!,Report!$A4,#REF!,Report!K$1)</f>
        <v>#REF!</v>
      </c>
      <c r="L4" s="23" t="e">
        <f>SUMIFS(#REF!,#REF!,Report!$A4,#REF!,Report!K$1)</f>
        <v>#REF!</v>
      </c>
      <c r="M4" s="23">
        <f t="shared" ref="M4:M14" si="3">IFERROR(L4/K4,0)</f>
        <v>0</v>
      </c>
      <c r="N4" s="23" t="e">
        <f>COUNTIFS(#REF!,Report!$A4,#REF!,Report!N$1)</f>
        <v>#REF!</v>
      </c>
      <c r="O4" s="23" t="e">
        <f>SUMIFS(#REF!,#REF!,Report!$A4,#REF!,Report!N$1)</f>
        <v>#REF!</v>
      </c>
      <c r="P4" s="23">
        <f t="shared" ref="P4:P14" si="4">IFERROR(O4/N4,0)</f>
        <v>0</v>
      </c>
      <c r="Q4" s="23" t="e">
        <f>COUNTIFS(#REF!,Report!$A4,#REF!,Report!Q$1)</f>
        <v>#REF!</v>
      </c>
      <c r="R4" s="23" t="e">
        <f>SUMIFS(#REF!,#REF!,Report!$A4,#REF!,Report!Q$1)</f>
        <v>#REF!</v>
      </c>
      <c r="S4" s="23">
        <f t="shared" ref="S4:S14" si="5">IFERROR(R4/Q4,0)</f>
        <v>0</v>
      </c>
    </row>
    <row r="5" spans="1:19" x14ac:dyDescent="0.15">
      <c r="A5" s="28" t="s">
        <v>59</v>
      </c>
      <c r="B5" s="23" t="e">
        <f>COUNTIFS(#REF!,Report!$A5,#REF!,Report!B$1)</f>
        <v>#REF!</v>
      </c>
      <c r="C5" s="23" t="e">
        <f>SUMIFS(#REF!,#REF!,Report!$A5,#REF!,Report!B$1)</f>
        <v>#REF!</v>
      </c>
      <c r="D5" s="23">
        <f t="shared" si="0"/>
        <v>0</v>
      </c>
      <c r="E5" s="23" t="e">
        <f>COUNTIFS(#REF!,Report!$A5,#REF!,Report!E$1)</f>
        <v>#REF!</v>
      </c>
      <c r="F5" s="23" t="e">
        <f>SUMIFS(#REF!,#REF!,Report!$A5,#REF!,Report!E$1)</f>
        <v>#REF!</v>
      </c>
      <c r="G5" s="23">
        <f t="shared" si="1"/>
        <v>0</v>
      </c>
      <c r="H5" s="23" t="e">
        <f>COUNTIFS(#REF!,Report!$A5,#REF!,Report!H$1)</f>
        <v>#REF!</v>
      </c>
      <c r="I5" s="23" t="e">
        <f>SUMIFS(#REF!,#REF!,Report!$A5,#REF!,Report!H$1)</f>
        <v>#REF!</v>
      </c>
      <c r="J5" s="23">
        <f t="shared" si="2"/>
        <v>0</v>
      </c>
      <c r="K5" s="23" t="e">
        <f>COUNTIFS(#REF!,Report!$A5,#REF!,Report!K$1)</f>
        <v>#REF!</v>
      </c>
      <c r="L5" s="23" t="e">
        <f>SUMIFS(#REF!,#REF!,Report!$A5,#REF!,Report!K$1)</f>
        <v>#REF!</v>
      </c>
      <c r="M5" s="23">
        <f t="shared" si="3"/>
        <v>0</v>
      </c>
      <c r="N5" s="23" t="e">
        <f>COUNTIFS(#REF!,Report!$A5,#REF!,Report!N$1)</f>
        <v>#REF!</v>
      </c>
      <c r="O5" s="23" t="e">
        <f>SUMIFS(#REF!,#REF!,Report!$A5,#REF!,Report!N$1)</f>
        <v>#REF!</v>
      </c>
      <c r="P5" s="23">
        <f t="shared" si="4"/>
        <v>0</v>
      </c>
      <c r="Q5" s="23" t="e">
        <f>COUNTIFS(#REF!,Report!$A5,#REF!,Report!Q$1)</f>
        <v>#REF!</v>
      </c>
      <c r="R5" s="23" t="e">
        <f>SUMIFS(#REF!,#REF!,Report!$A5,#REF!,Report!Q$1)</f>
        <v>#REF!</v>
      </c>
      <c r="S5" s="23">
        <f t="shared" si="5"/>
        <v>0</v>
      </c>
    </row>
    <row r="6" spans="1:19" x14ac:dyDescent="0.15">
      <c r="A6" s="28" t="s">
        <v>15</v>
      </c>
      <c r="B6" s="23" t="e">
        <f>COUNTIFS(#REF!,Report!$A6,#REF!,Report!B$1)</f>
        <v>#REF!</v>
      </c>
      <c r="C6" s="23" t="e">
        <f>SUMIFS(#REF!,#REF!,Report!$A6,#REF!,Report!B$1)</f>
        <v>#REF!</v>
      </c>
      <c r="D6" s="23">
        <f t="shared" si="0"/>
        <v>0</v>
      </c>
      <c r="E6" s="23" t="e">
        <f>COUNTIFS(#REF!,Report!$A6,#REF!,Report!E$1)</f>
        <v>#REF!</v>
      </c>
      <c r="F6" s="23" t="e">
        <f>SUMIFS(#REF!,#REF!,Report!$A6,#REF!,Report!E$1)</f>
        <v>#REF!</v>
      </c>
      <c r="G6" s="23">
        <f t="shared" si="1"/>
        <v>0</v>
      </c>
      <c r="H6" s="23" t="e">
        <f>COUNTIFS(#REF!,Report!$A6,#REF!,Report!H$1)</f>
        <v>#REF!</v>
      </c>
      <c r="I6" s="23" t="e">
        <f>SUMIFS(#REF!,#REF!,Report!$A6,#REF!,Report!H$1)</f>
        <v>#REF!</v>
      </c>
      <c r="J6" s="23">
        <f t="shared" si="2"/>
        <v>0</v>
      </c>
      <c r="K6" s="23" t="e">
        <f>COUNTIFS(#REF!,Report!$A6,#REF!,Report!K$1)</f>
        <v>#REF!</v>
      </c>
      <c r="L6" s="23" t="e">
        <f>SUMIFS(#REF!,#REF!,Report!$A6,#REF!,Report!K$1)</f>
        <v>#REF!</v>
      </c>
      <c r="M6" s="23">
        <f t="shared" si="3"/>
        <v>0</v>
      </c>
      <c r="N6" s="23" t="e">
        <f>COUNTIFS(#REF!,Report!$A6,#REF!,Report!N$1)</f>
        <v>#REF!</v>
      </c>
      <c r="O6" s="23" t="e">
        <f>SUMIFS(#REF!,#REF!,Report!$A6,#REF!,Report!N$1)</f>
        <v>#REF!</v>
      </c>
      <c r="P6" s="23">
        <f t="shared" si="4"/>
        <v>0</v>
      </c>
      <c r="Q6" s="23" t="e">
        <f>COUNTIFS(#REF!,Report!$A6,#REF!,Report!Q$1)</f>
        <v>#REF!</v>
      </c>
      <c r="R6" s="23" t="e">
        <f>SUMIFS(#REF!,#REF!,Report!$A6,#REF!,Report!Q$1)</f>
        <v>#REF!</v>
      </c>
      <c r="S6" s="23">
        <f t="shared" si="5"/>
        <v>0</v>
      </c>
    </row>
    <row r="7" spans="1:19" x14ac:dyDescent="0.15">
      <c r="A7" s="28" t="s">
        <v>14</v>
      </c>
      <c r="B7" s="23" t="e">
        <f>COUNTIFS(#REF!,Report!$A7,#REF!,Report!B$1)</f>
        <v>#REF!</v>
      </c>
      <c r="C7" s="23" t="e">
        <f>SUMIFS(#REF!,#REF!,Report!$A7,#REF!,Report!B$1)</f>
        <v>#REF!</v>
      </c>
      <c r="D7" s="23">
        <f t="shared" si="0"/>
        <v>0</v>
      </c>
      <c r="E7" s="23" t="e">
        <f>COUNTIFS(#REF!,Report!$A7,#REF!,Report!E$1)</f>
        <v>#REF!</v>
      </c>
      <c r="F7" s="23" t="e">
        <f>SUMIFS(#REF!,#REF!,Report!$A7,#REF!,Report!E$1)</f>
        <v>#REF!</v>
      </c>
      <c r="G7" s="23">
        <f t="shared" si="1"/>
        <v>0</v>
      </c>
      <c r="H7" s="23" t="e">
        <f>COUNTIFS(#REF!,Report!$A7,#REF!,Report!H$1)</f>
        <v>#REF!</v>
      </c>
      <c r="I7" s="23" t="e">
        <f>SUMIFS(#REF!,#REF!,Report!$A7,#REF!,Report!H$1)</f>
        <v>#REF!</v>
      </c>
      <c r="J7" s="23">
        <f t="shared" si="2"/>
        <v>0</v>
      </c>
      <c r="K7" s="23" t="e">
        <f>COUNTIFS(#REF!,Report!$A7,#REF!,Report!K$1)</f>
        <v>#REF!</v>
      </c>
      <c r="L7" s="23" t="e">
        <f>SUMIFS(#REF!,#REF!,Report!$A7,#REF!,Report!K$1)</f>
        <v>#REF!</v>
      </c>
      <c r="M7" s="23">
        <f t="shared" si="3"/>
        <v>0</v>
      </c>
      <c r="N7" s="23" t="e">
        <f>COUNTIFS(#REF!,Report!$A7,#REF!,Report!N$1)</f>
        <v>#REF!</v>
      </c>
      <c r="O7" s="23" t="e">
        <f>SUMIFS(#REF!,#REF!,Report!$A7,#REF!,Report!N$1)</f>
        <v>#REF!</v>
      </c>
      <c r="P7" s="23">
        <f t="shared" si="4"/>
        <v>0</v>
      </c>
      <c r="Q7" s="23" t="e">
        <f>COUNTIFS(#REF!,Report!$A7,#REF!,Report!Q$1)</f>
        <v>#REF!</v>
      </c>
      <c r="R7" s="23" t="e">
        <f>SUMIFS(#REF!,#REF!,Report!$A7,#REF!,Report!Q$1)</f>
        <v>#REF!</v>
      </c>
      <c r="S7" s="23">
        <f t="shared" si="5"/>
        <v>0</v>
      </c>
    </row>
    <row r="8" spans="1:19" x14ac:dyDescent="0.15">
      <c r="A8" s="28" t="s">
        <v>74</v>
      </c>
      <c r="B8" s="23" t="e">
        <f>COUNTIFS(#REF!,Report!$A8,#REF!,Report!B$1)</f>
        <v>#REF!</v>
      </c>
      <c r="C8" s="23" t="e">
        <f>SUMIFS(#REF!,#REF!,Report!$A8,#REF!,Report!B$1)</f>
        <v>#REF!</v>
      </c>
      <c r="D8" s="23">
        <f t="shared" si="0"/>
        <v>0</v>
      </c>
      <c r="E8" s="23" t="e">
        <f>COUNTIFS(#REF!,Report!$A8,#REF!,Report!E$1)</f>
        <v>#REF!</v>
      </c>
      <c r="F8" s="23" t="e">
        <f>SUMIFS(#REF!,#REF!,Report!$A8,#REF!,Report!E$1)</f>
        <v>#REF!</v>
      </c>
      <c r="G8" s="23">
        <f t="shared" si="1"/>
        <v>0</v>
      </c>
      <c r="H8" s="23" t="e">
        <f>COUNTIFS(#REF!,Report!$A8,#REF!,Report!H$1)</f>
        <v>#REF!</v>
      </c>
      <c r="I8" s="23" t="e">
        <f>SUMIFS(#REF!,#REF!,Report!$A8,#REF!,Report!H$1)</f>
        <v>#REF!</v>
      </c>
      <c r="J8" s="23">
        <f t="shared" si="2"/>
        <v>0</v>
      </c>
      <c r="K8" s="23" t="e">
        <f>COUNTIFS(#REF!,Report!$A8,#REF!,Report!K$1)</f>
        <v>#REF!</v>
      </c>
      <c r="L8" s="23" t="e">
        <f>SUMIFS(#REF!,#REF!,Report!$A8,#REF!,Report!K$1)</f>
        <v>#REF!</v>
      </c>
      <c r="M8" s="23">
        <f t="shared" si="3"/>
        <v>0</v>
      </c>
      <c r="N8" s="23" t="e">
        <f>COUNTIFS(#REF!,Report!$A8,#REF!,Report!N$1)</f>
        <v>#REF!</v>
      </c>
      <c r="O8" s="23" t="e">
        <f>SUMIFS(#REF!,#REF!,Report!$A8,#REF!,Report!N$1)</f>
        <v>#REF!</v>
      </c>
      <c r="P8" s="23">
        <f t="shared" si="4"/>
        <v>0</v>
      </c>
      <c r="Q8" s="23" t="e">
        <f>COUNTIFS(#REF!,Report!$A8,#REF!,Report!Q$1)</f>
        <v>#REF!</v>
      </c>
      <c r="R8" s="23" t="e">
        <f>SUMIFS(#REF!,#REF!,Report!$A8,#REF!,Report!Q$1)</f>
        <v>#REF!</v>
      </c>
      <c r="S8" s="23">
        <f t="shared" si="5"/>
        <v>0</v>
      </c>
    </row>
    <row r="9" spans="1:19" x14ac:dyDescent="0.15">
      <c r="A9" s="28" t="s">
        <v>75</v>
      </c>
      <c r="B9" s="23" t="e">
        <f>COUNTIFS(#REF!,Report!$A9,#REF!,Report!B$1)</f>
        <v>#REF!</v>
      </c>
      <c r="C9" s="23" t="e">
        <f>SUMIFS(#REF!,#REF!,Report!$A9,#REF!,Report!B$1)</f>
        <v>#REF!</v>
      </c>
      <c r="D9" s="23">
        <f t="shared" si="0"/>
        <v>0</v>
      </c>
      <c r="E9" s="23" t="e">
        <f>COUNTIFS(#REF!,Report!$A9,#REF!,Report!E$1)</f>
        <v>#REF!</v>
      </c>
      <c r="F9" s="23" t="e">
        <f>SUMIFS(#REF!,#REF!,Report!$A9,#REF!,Report!E$1)</f>
        <v>#REF!</v>
      </c>
      <c r="G9" s="23">
        <f t="shared" si="1"/>
        <v>0</v>
      </c>
      <c r="H9" s="23" t="e">
        <f>COUNTIFS(#REF!,Report!$A9,#REF!,Report!H$1)</f>
        <v>#REF!</v>
      </c>
      <c r="I9" s="23" t="e">
        <f>SUMIFS(#REF!,#REF!,Report!$A9,#REF!,Report!H$1)</f>
        <v>#REF!</v>
      </c>
      <c r="J9" s="23">
        <f t="shared" si="2"/>
        <v>0</v>
      </c>
      <c r="K9" s="23" t="e">
        <f>COUNTIFS(#REF!,Report!$A9,#REF!,Report!K$1)</f>
        <v>#REF!</v>
      </c>
      <c r="L9" s="23" t="e">
        <f>SUMIFS(#REF!,#REF!,Report!$A9,#REF!,Report!K$1)</f>
        <v>#REF!</v>
      </c>
      <c r="M9" s="23">
        <f t="shared" si="3"/>
        <v>0</v>
      </c>
      <c r="N9" s="23" t="e">
        <f>COUNTIFS(#REF!,Report!$A9,#REF!,Report!N$1)</f>
        <v>#REF!</v>
      </c>
      <c r="O9" s="23" t="e">
        <f>SUMIFS(#REF!,#REF!,Report!$A9,#REF!,Report!N$1)</f>
        <v>#REF!</v>
      </c>
      <c r="P9" s="23">
        <f t="shared" si="4"/>
        <v>0</v>
      </c>
      <c r="Q9" s="23" t="e">
        <f>COUNTIFS(#REF!,Report!$A9,#REF!,Report!Q$1)</f>
        <v>#REF!</v>
      </c>
      <c r="R9" s="23" t="e">
        <f>SUMIFS(#REF!,#REF!,Report!$A9,#REF!,Report!Q$1)</f>
        <v>#REF!</v>
      </c>
      <c r="S9" s="23">
        <f t="shared" si="5"/>
        <v>0</v>
      </c>
    </row>
    <row r="10" spans="1:19" x14ac:dyDescent="0.15">
      <c r="A10" s="28" t="s">
        <v>16</v>
      </c>
      <c r="B10" s="23" t="e">
        <f>COUNTIFS(#REF!,Report!$A10,#REF!,Report!B$1)</f>
        <v>#REF!</v>
      </c>
      <c r="C10" s="23" t="e">
        <f>SUMIFS(#REF!,#REF!,Report!$A10,#REF!,Report!B$1)</f>
        <v>#REF!</v>
      </c>
      <c r="D10" s="23">
        <f t="shared" si="0"/>
        <v>0</v>
      </c>
      <c r="E10" s="23" t="e">
        <f>COUNTIFS(#REF!,Report!$A10,#REF!,Report!E$1)</f>
        <v>#REF!</v>
      </c>
      <c r="F10" s="23" t="e">
        <f>SUMIFS(#REF!,#REF!,Report!$A10,#REF!,Report!E$1)</f>
        <v>#REF!</v>
      </c>
      <c r="G10" s="23">
        <f t="shared" si="1"/>
        <v>0</v>
      </c>
      <c r="H10" s="23" t="e">
        <f>COUNTIFS(#REF!,Report!$A10,#REF!,Report!H$1)</f>
        <v>#REF!</v>
      </c>
      <c r="I10" s="23" t="e">
        <f>SUMIFS(#REF!,#REF!,Report!$A10,#REF!,Report!H$1)</f>
        <v>#REF!</v>
      </c>
      <c r="J10" s="23">
        <f t="shared" si="2"/>
        <v>0</v>
      </c>
      <c r="K10" s="23" t="e">
        <f>COUNTIFS(#REF!,Report!$A10,#REF!,Report!K$1)</f>
        <v>#REF!</v>
      </c>
      <c r="L10" s="23" t="e">
        <f>SUMIFS(#REF!,#REF!,Report!$A10,#REF!,Report!K$1)</f>
        <v>#REF!</v>
      </c>
      <c r="M10" s="23">
        <f t="shared" si="3"/>
        <v>0</v>
      </c>
      <c r="N10" s="23" t="e">
        <f>COUNTIFS(#REF!,Report!$A10,#REF!,Report!N$1)</f>
        <v>#REF!</v>
      </c>
      <c r="O10" s="23" t="e">
        <f>SUMIFS(#REF!,#REF!,Report!$A10,#REF!,Report!N$1)</f>
        <v>#REF!</v>
      </c>
      <c r="P10" s="23">
        <f t="shared" si="4"/>
        <v>0</v>
      </c>
      <c r="Q10" s="23" t="e">
        <f>COUNTIFS(#REF!,Report!$A10,#REF!,Report!Q$1)</f>
        <v>#REF!</v>
      </c>
      <c r="R10" s="23" t="e">
        <f>SUMIFS(#REF!,#REF!,Report!$A10,#REF!,Report!Q$1)</f>
        <v>#REF!</v>
      </c>
      <c r="S10" s="23">
        <f t="shared" si="5"/>
        <v>0</v>
      </c>
    </row>
    <row r="11" spans="1:19" x14ac:dyDescent="0.15">
      <c r="A11" s="28" t="s">
        <v>20</v>
      </c>
      <c r="B11" s="23" t="e">
        <f>COUNTIFS(#REF!,Report!$A11,#REF!,Report!B$1)</f>
        <v>#REF!</v>
      </c>
      <c r="C11" s="23" t="e">
        <f>SUMIFS(#REF!,#REF!,Report!$A11,#REF!,Report!B$1)</f>
        <v>#REF!</v>
      </c>
      <c r="D11" s="23">
        <f t="shared" si="0"/>
        <v>0</v>
      </c>
      <c r="E11" s="23" t="e">
        <f>COUNTIFS(#REF!,Report!$A11,#REF!,Report!E$1)</f>
        <v>#REF!</v>
      </c>
      <c r="F11" s="23" t="e">
        <f>SUMIFS(#REF!,#REF!,Report!$A11,#REF!,Report!E$1)</f>
        <v>#REF!</v>
      </c>
      <c r="G11" s="23">
        <f t="shared" si="1"/>
        <v>0</v>
      </c>
      <c r="H11" s="23" t="e">
        <f>COUNTIFS(#REF!,Report!$A11,#REF!,Report!H$1)</f>
        <v>#REF!</v>
      </c>
      <c r="I11" s="23" t="e">
        <f>SUMIFS(#REF!,#REF!,Report!$A11,#REF!,Report!H$1)</f>
        <v>#REF!</v>
      </c>
      <c r="J11" s="23">
        <f t="shared" si="2"/>
        <v>0</v>
      </c>
      <c r="K11" s="23" t="e">
        <f>COUNTIFS(#REF!,Report!$A11,#REF!,Report!K$1)</f>
        <v>#REF!</v>
      </c>
      <c r="L11" s="23" t="e">
        <f>SUMIFS(#REF!,#REF!,Report!$A11,#REF!,Report!K$1)</f>
        <v>#REF!</v>
      </c>
      <c r="M11" s="23">
        <f t="shared" si="3"/>
        <v>0</v>
      </c>
      <c r="N11" s="23" t="e">
        <f>COUNTIFS(#REF!,Report!$A11,#REF!,Report!N$1)</f>
        <v>#REF!</v>
      </c>
      <c r="O11" s="23" t="e">
        <f>SUMIFS(#REF!,#REF!,Report!$A11,#REF!,Report!N$1)</f>
        <v>#REF!</v>
      </c>
      <c r="P11" s="23">
        <f t="shared" si="4"/>
        <v>0</v>
      </c>
      <c r="Q11" s="23" t="e">
        <f>COUNTIFS(#REF!,Report!$A11,#REF!,Report!Q$1)</f>
        <v>#REF!</v>
      </c>
      <c r="R11" s="23" t="e">
        <f>SUMIFS(#REF!,#REF!,Report!$A11,#REF!,Report!Q$1)</f>
        <v>#REF!</v>
      </c>
      <c r="S11" s="23">
        <f t="shared" si="5"/>
        <v>0</v>
      </c>
    </row>
    <row r="12" spans="1:19" x14ac:dyDescent="0.15">
      <c r="A12" s="28" t="s">
        <v>12</v>
      </c>
      <c r="B12" s="23" t="e">
        <f>COUNTIFS(#REF!,Report!$A12,#REF!,Report!B$1)</f>
        <v>#REF!</v>
      </c>
      <c r="C12" s="23" t="e">
        <f>SUMIFS(#REF!,#REF!,Report!$A12,#REF!,Report!B$1)</f>
        <v>#REF!</v>
      </c>
      <c r="D12" s="23">
        <f t="shared" si="0"/>
        <v>0</v>
      </c>
      <c r="E12" s="23" t="e">
        <f>COUNTIFS(#REF!,Report!$A12,#REF!,Report!E$1)</f>
        <v>#REF!</v>
      </c>
      <c r="F12" s="23" t="e">
        <f>SUMIFS(#REF!,#REF!,Report!$A12,#REF!,Report!E$1)</f>
        <v>#REF!</v>
      </c>
      <c r="G12" s="23">
        <f t="shared" si="1"/>
        <v>0</v>
      </c>
      <c r="H12" s="23" t="e">
        <f>COUNTIFS(#REF!,Report!$A12,#REF!,Report!H$1)</f>
        <v>#REF!</v>
      </c>
      <c r="I12" s="23" t="e">
        <f>SUMIFS(#REF!,#REF!,Report!$A12,#REF!,Report!H$1)</f>
        <v>#REF!</v>
      </c>
      <c r="J12" s="23">
        <f t="shared" si="2"/>
        <v>0</v>
      </c>
      <c r="K12" s="23" t="e">
        <f>COUNTIFS(#REF!,Report!$A12,#REF!,Report!K$1)</f>
        <v>#REF!</v>
      </c>
      <c r="L12" s="23" t="e">
        <f>SUMIFS(#REF!,#REF!,Report!$A12,#REF!,Report!K$1)</f>
        <v>#REF!</v>
      </c>
      <c r="M12" s="23">
        <f t="shared" si="3"/>
        <v>0</v>
      </c>
      <c r="N12" s="23" t="e">
        <f>COUNTIFS(#REF!,Report!$A12,#REF!,Report!N$1)</f>
        <v>#REF!</v>
      </c>
      <c r="O12" s="23" t="e">
        <f>SUMIFS(#REF!,#REF!,Report!$A12,#REF!,Report!N$1)</f>
        <v>#REF!</v>
      </c>
      <c r="P12" s="23">
        <f t="shared" si="4"/>
        <v>0</v>
      </c>
      <c r="Q12" s="23" t="e">
        <f>COUNTIFS(#REF!,Report!$A12,#REF!,Report!Q$1)</f>
        <v>#REF!</v>
      </c>
      <c r="R12" s="23" t="e">
        <f>SUMIFS(#REF!,#REF!,Report!$A12,#REF!,Report!Q$1)</f>
        <v>#REF!</v>
      </c>
      <c r="S12" s="23">
        <f t="shared" si="5"/>
        <v>0</v>
      </c>
    </row>
    <row r="13" spans="1:19" x14ac:dyDescent="0.15">
      <c r="A13" s="28" t="s">
        <v>21</v>
      </c>
      <c r="B13" s="23" t="e">
        <f>COUNTIFS(#REF!,Report!$A13,#REF!,Report!B$1)</f>
        <v>#REF!</v>
      </c>
      <c r="C13" s="23" t="e">
        <f>SUMIFS(#REF!,#REF!,Report!$A13,#REF!,Report!B$1)</f>
        <v>#REF!</v>
      </c>
      <c r="D13" s="23">
        <f t="shared" si="0"/>
        <v>0</v>
      </c>
      <c r="E13" s="23" t="e">
        <f>COUNTIFS(#REF!,Report!$A13,#REF!,Report!E$1)</f>
        <v>#REF!</v>
      </c>
      <c r="F13" s="23" t="e">
        <f>SUMIFS(#REF!,#REF!,Report!$A13,#REF!,Report!E$1)</f>
        <v>#REF!</v>
      </c>
      <c r="G13" s="23">
        <f t="shared" si="1"/>
        <v>0</v>
      </c>
      <c r="H13" s="23" t="e">
        <f>COUNTIFS(#REF!,Report!$A13,#REF!,Report!H$1)</f>
        <v>#REF!</v>
      </c>
      <c r="I13" s="23" t="e">
        <f>SUMIFS(#REF!,#REF!,Report!$A13,#REF!,Report!H$1)</f>
        <v>#REF!</v>
      </c>
      <c r="J13" s="23">
        <f t="shared" si="2"/>
        <v>0</v>
      </c>
      <c r="K13" s="23" t="e">
        <f>COUNTIFS(#REF!,Report!$A13,#REF!,Report!K$1)</f>
        <v>#REF!</v>
      </c>
      <c r="L13" s="23" t="e">
        <f>SUMIFS(#REF!,#REF!,Report!$A13,#REF!,Report!K$1)</f>
        <v>#REF!</v>
      </c>
      <c r="M13" s="23">
        <f t="shared" si="3"/>
        <v>0</v>
      </c>
      <c r="N13" s="23" t="e">
        <f>COUNTIFS(#REF!,Report!$A13,#REF!,Report!N$1)</f>
        <v>#REF!</v>
      </c>
      <c r="O13" s="23" t="e">
        <f>SUMIFS(#REF!,#REF!,Report!$A13,#REF!,Report!N$1)</f>
        <v>#REF!</v>
      </c>
      <c r="P13" s="23">
        <f t="shared" si="4"/>
        <v>0</v>
      </c>
      <c r="Q13" s="23" t="e">
        <f>COUNTIFS(#REF!,Report!$A13,#REF!,Report!Q$1)</f>
        <v>#REF!</v>
      </c>
      <c r="R13" s="23" t="e">
        <f>SUMIFS(#REF!,#REF!,Report!$A13,#REF!,Report!Q$1)</f>
        <v>#REF!</v>
      </c>
      <c r="S13" s="23">
        <f t="shared" si="5"/>
        <v>0</v>
      </c>
    </row>
    <row r="14" spans="1:19" x14ac:dyDescent="0.15">
      <c r="A14" s="28" t="s">
        <v>4</v>
      </c>
      <c r="B14" s="27" t="e">
        <f>SUM(B3:B13)</f>
        <v>#REF!</v>
      </c>
      <c r="C14" s="27" t="e">
        <f>SUM(C3:C13)</f>
        <v>#REF!</v>
      </c>
      <c r="D14" s="23">
        <f t="shared" si="0"/>
        <v>0</v>
      </c>
      <c r="E14" s="27" t="e">
        <f>SUM(E3:E13)</f>
        <v>#REF!</v>
      </c>
      <c r="F14" s="27" t="e">
        <f>SUM(F3:F13)</f>
        <v>#REF!</v>
      </c>
      <c r="G14" s="23">
        <f t="shared" si="1"/>
        <v>0</v>
      </c>
      <c r="H14" s="27" t="e">
        <f>SUM(H3:H13)</f>
        <v>#REF!</v>
      </c>
      <c r="I14" s="27" t="e">
        <f>SUM(I3:I13)</f>
        <v>#REF!</v>
      </c>
      <c r="J14" s="23">
        <f t="shared" si="2"/>
        <v>0</v>
      </c>
      <c r="K14" s="27" t="e">
        <f>SUM(K3:K13)</f>
        <v>#REF!</v>
      </c>
      <c r="L14" s="27" t="e">
        <f>SUM(L3:L13)</f>
        <v>#REF!</v>
      </c>
      <c r="M14" s="23">
        <f t="shared" si="3"/>
        <v>0</v>
      </c>
      <c r="N14" s="27" t="e">
        <f>SUM(N3:N13)</f>
        <v>#REF!</v>
      </c>
      <c r="O14" s="27" t="e">
        <f>SUM(O3:O13)</f>
        <v>#REF!</v>
      </c>
      <c r="P14" s="23">
        <f t="shared" si="4"/>
        <v>0</v>
      </c>
      <c r="Q14" s="27" t="e">
        <f>SUM(Q3:Q13)</f>
        <v>#REF!</v>
      </c>
      <c r="R14" s="27" t="e">
        <f>SUM(R3:R13)</f>
        <v>#REF!</v>
      </c>
      <c r="S14" s="23">
        <f t="shared" si="5"/>
        <v>0</v>
      </c>
    </row>
    <row r="15" spans="1:19" x14ac:dyDescent="0.15">
      <c r="B15" s="27"/>
      <c r="C15" s="27"/>
      <c r="D15" s="23"/>
      <c r="E15" s="27"/>
      <c r="F15" s="27"/>
      <c r="G15" s="23"/>
      <c r="H15" s="27"/>
      <c r="I15" s="27"/>
      <c r="J15" s="23"/>
      <c r="K15" s="27"/>
      <c r="L15" s="27"/>
      <c r="M15" s="23"/>
      <c r="N15" s="27"/>
      <c r="O15" s="27"/>
      <c r="P15" s="23"/>
      <c r="Q15" s="27"/>
      <c r="R15" s="27"/>
      <c r="S15" s="23"/>
    </row>
    <row r="16" spans="1:19" x14ac:dyDescent="0.15">
      <c r="B16" s="27"/>
      <c r="C16" s="27"/>
      <c r="D16" s="23"/>
      <c r="E16" s="27"/>
      <c r="F16" s="27"/>
      <c r="G16" s="23"/>
      <c r="H16" s="27"/>
      <c r="I16" s="27"/>
      <c r="J16" s="23"/>
      <c r="K16" s="27"/>
      <c r="L16" s="27"/>
      <c r="M16" s="23"/>
      <c r="N16" s="27"/>
      <c r="O16" s="27"/>
      <c r="P16" s="23"/>
      <c r="Q16" s="27"/>
      <c r="R16" s="27"/>
      <c r="S16" s="23"/>
    </row>
    <row r="17" spans="1:19" x14ac:dyDescent="0.15">
      <c r="B17" s="27"/>
      <c r="C17" s="27"/>
      <c r="D17" s="23"/>
      <c r="E17" s="27"/>
      <c r="F17" s="27"/>
      <c r="G17" s="23"/>
      <c r="H17" s="27"/>
      <c r="I17" s="27"/>
      <c r="J17" s="23"/>
      <c r="K17" s="27"/>
      <c r="L17" s="27"/>
      <c r="M17" s="23"/>
      <c r="N17" s="27"/>
      <c r="O17" s="27"/>
      <c r="P17" s="23"/>
      <c r="Q17" s="27"/>
      <c r="R17" s="27"/>
      <c r="S17" s="23"/>
    </row>
    <row r="18" spans="1:19" x14ac:dyDescent="0.15">
      <c r="A18" s="28"/>
      <c r="B18" s="29" t="s">
        <v>106</v>
      </c>
      <c r="C18" s="29" t="s">
        <v>77</v>
      </c>
      <c r="D18" s="29" t="s">
        <v>107</v>
      </c>
      <c r="E18" s="27"/>
      <c r="F18" s="27"/>
      <c r="G18" s="23"/>
      <c r="H18" s="27"/>
      <c r="I18" s="27"/>
      <c r="J18" s="23"/>
      <c r="K18" s="27"/>
      <c r="L18" s="27"/>
      <c r="M18" s="23"/>
      <c r="N18" s="27"/>
      <c r="O18" s="27"/>
      <c r="P18" s="23"/>
      <c r="Q18" s="27"/>
      <c r="R18" s="27"/>
      <c r="S18" s="23"/>
    </row>
    <row r="19" spans="1:19" x14ac:dyDescent="0.15">
      <c r="A19" s="28" t="s">
        <v>105</v>
      </c>
      <c r="B19" s="20" t="e">
        <f>#REF!</f>
        <v>#REF!</v>
      </c>
      <c r="C19" s="20" t="e">
        <f>#REF!</f>
        <v>#REF!</v>
      </c>
      <c r="D19" s="22" t="e">
        <f>#REF!</f>
        <v>#REF!</v>
      </c>
      <c r="F19" s="27"/>
      <c r="G19" s="23"/>
      <c r="H19" s="27"/>
      <c r="I19" s="27"/>
      <c r="J19" s="23"/>
      <c r="K19" s="27"/>
      <c r="L19" s="27"/>
      <c r="M19" s="23"/>
      <c r="N19" s="27"/>
      <c r="O19" s="27"/>
      <c r="P19" s="23"/>
      <c r="Q19" s="27"/>
      <c r="R19" s="27"/>
      <c r="S19" s="23"/>
    </row>
    <row r="20" spans="1:19" x14ac:dyDescent="0.15">
      <c r="A20" s="28" t="s">
        <v>101</v>
      </c>
      <c r="B20" s="20" t="e">
        <f>#REF!</f>
        <v>#REF!</v>
      </c>
      <c r="C20" s="20" t="e">
        <f>#REF!</f>
        <v>#REF!</v>
      </c>
      <c r="D20" s="22" t="e">
        <f>#REF!</f>
        <v>#REF!</v>
      </c>
      <c r="E20" s="27"/>
      <c r="F20" s="27"/>
      <c r="G20" s="23"/>
      <c r="H20" s="27"/>
      <c r="I20" s="27"/>
      <c r="J20" s="23"/>
      <c r="K20" s="27"/>
      <c r="L20" s="27"/>
      <c r="M20" s="23"/>
      <c r="N20" s="27"/>
      <c r="O20" s="27"/>
      <c r="P20" s="23"/>
      <c r="Q20" s="27"/>
      <c r="R20" s="27"/>
      <c r="S20" s="23"/>
    </row>
    <row r="21" spans="1:19" x14ac:dyDescent="0.15">
      <c r="A21" s="28" t="s">
        <v>0</v>
      </c>
      <c r="B21" s="23" t="e">
        <f>#REF!</f>
        <v>#REF!</v>
      </c>
      <c r="C21" s="23" t="e">
        <f>#REF!</f>
        <v>#REF!</v>
      </c>
      <c r="D21" s="22" t="e">
        <f>#REF!</f>
        <v>#REF!</v>
      </c>
      <c r="E21" s="27"/>
      <c r="F21" s="27"/>
      <c r="G21" s="23"/>
      <c r="H21" s="27"/>
      <c r="I21" s="27"/>
      <c r="J21" s="23"/>
      <c r="K21" s="27"/>
      <c r="L21" s="27"/>
      <c r="M21" s="23"/>
      <c r="N21" s="27"/>
      <c r="O21" s="27"/>
      <c r="P21" s="23"/>
      <c r="Q21" s="27"/>
      <c r="R21" s="27"/>
      <c r="S21" s="23"/>
    </row>
    <row r="22" spans="1:19" x14ac:dyDescent="0.15">
      <c r="A22" s="28" t="s">
        <v>1</v>
      </c>
      <c r="B22" s="23" t="e">
        <f>#REF!</f>
        <v>#REF!</v>
      </c>
      <c r="C22" s="23" t="e">
        <f>#REF!</f>
        <v>#REF!</v>
      </c>
      <c r="D22" s="22" t="e">
        <f>#REF!</f>
        <v>#REF!</v>
      </c>
      <c r="E22" s="27"/>
      <c r="F22" s="27"/>
      <c r="G22" s="23"/>
      <c r="H22" s="27"/>
      <c r="I22" s="27"/>
      <c r="J22" s="23"/>
      <c r="K22" s="27"/>
      <c r="L22" s="27"/>
      <c r="M22" s="23"/>
      <c r="N22" s="27"/>
      <c r="O22" s="27"/>
      <c r="P22" s="23"/>
      <c r="Q22" s="27"/>
      <c r="R22" s="27"/>
      <c r="S22" s="23"/>
    </row>
    <row r="23" spans="1:19" x14ac:dyDescent="0.15">
      <c r="A23" s="28" t="s">
        <v>2</v>
      </c>
      <c r="B23" s="23" t="e">
        <f>#REF!</f>
        <v>#REF!</v>
      </c>
      <c r="C23" s="23" t="e">
        <f>#REF!</f>
        <v>#REF!</v>
      </c>
      <c r="D23" s="22" t="e">
        <f>#REF!</f>
        <v>#REF!</v>
      </c>
      <c r="E23" s="27"/>
      <c r="F23" s="27"/>
      <c r="G23" s="23"/>
      <c r="H23" s="27"/>
      <c r="I23" s="27"/>
      <c r="J23" s="23"/>
      <c r="K23" s="27"/>
      <c r="L23" s="27"/>
      <c r="M23" s="23"/>
      <c r="N23" s="27"/>
      <c r="O23" s="27"/>
      <c r="P23" s="23"/>
      <c r="Q23" s="27"/>
      <c r="R23" s="27"/>
      <c r="S23" s="23"/>
    </row>
    <row r="24" spans="1:19" x14ac:dyDescent="0.15">
      <c r="A24" s="28" t="s">
        <v>102</v>
      </c>
      <c r="B24" s="23" t="e">
        <f>#REF!</f>
        <v>#REF!</v>
      </c>
      <c r="C24" s="23" t="e">
        <f>#REF!</f>
        <v>#REF!</v>
      </c>
      <c r="D24" s="22" t="e">
        <f>#REF!</f>
        <v>#REF!</v>
      </c>
      <c r="E24" s="27"/>
      <c r="F24" s="27"/>
      <c r="G24" s="23"/>
      <c r="H24" s="27"/>
      <c r="I24" s="27"/>
      <c r="J24" s="23"/>
      <c r="K24" s="27"/>
      <c r="L24" s="27"/>
      <c r="M24" s="23"/>
      <c r="N24" s="27"/>
      <c r="O24" s="27"/>
      <c r="P24" s="23"/>
      <c r="Q24" s="27"/>
      <c r="R24" s="27"/>
      <c r="S24" s="23"/>
    </row>
    <row r="25" spans="1:19" x14ac:dyDescent="0.15">
      <c r="A25" s="28" t="s">
        <v>103</v>
      </c>
      <c r="B25" s="23" t="e">
        <f>#REF!</f>
        <v>#REF!</v>
      </c>
      <c r="C25" s="23" t="e">
        <f>#REF!</f>
        <v>#REF!</v>
      </c>
      <c r="D25" s="22" t="e">
        <f>#REF!</f>
        <v>#REF!</v>
      </c>
      <c r="E25" s="27"/>
      <c r="F25" s="27"/>
      <c r="G25" s="23"/>
      <c r="H25" s="27"/>
      <c r="I25" s="27"/>
      <c r="J25" s="23"/>
      <c r="K25" s="27"/>
      <c r="L25" s="27"/>
      <c r="M25" s="23"/>
      <c r="N25" s="27"/>
      <c r="O25" s="27"/>
      <c r="P25" s="23"/>
      <c r="Q25" s="27"/>
      <c r="R25" s="27"/>
      <c r="S25" s="23"/>
    </row>
    <row r="26" spans="1:19" x14ac:dyDescent="0.15">
      <c r="A26" s="28" t="s">
        <v>4</v>
      </c>
      <c r="B26" s="23" t="e">
        <f>SUM(B19:B25)</f>
        <v>#REF!</v>
      </c>
      <c r="C26" s="23" t="e">
        <f>SUM(C19:C25)</f>
        <v>#REF!</v>
      </c>
      <c r="D26" s="22" t="e">
        <f>C26/B26</f>
        <v>#REF!</v>
      </c>
      <c r="E26" s="27"/>
      <c r="F26" s="27"/>
      <c r="G26" s="23"/>
      <c r="H26" s="27"/>
      <c r="I26" s="27"/>
      <c r="J26" s="23"/>
      <c r="K26" s="27"/>
      <c r="L26" s="27"/>
      <c r="M26" s="23"/>
      <c r="N26" s="27"/>
      <c r="O26" s="27"/>
      <c r="P26" s="23"/>
      <c r="Q26" s="27"/>
      <c r="R26" s="27"/>
      <c r="S26" s="23"/>
    </row>
    <row r="27" spans="1:19" x14ac:dyDescent="0.15">
      <c r="B27" s="27"/>
      <c r="C27" s="27"/>
      <c r="D27" s="23"/>
      <c r="E27" s="27"/>
      <c r="F27" s="27"/>
      <c r="G27" s="23"/>
      <c r="H27" s="27"/>
      <c r="I27" s="27"/>
      <c r="J27" s="23"/>
      <c r="K27" s="27"/>
      <c r="L27" s="27"/>
      <c r="M27" s="23"/>
      <c r="N27" s="27"/>
      <c r="O27" s="27"/>
      <c r="P27" s="23"/>
      <c r="Q27" s="27"/>
      <c r="R27" s="27"/>
      <c r="S27" s="23"/>
    </row>
    <row r="29" spans="1:19" x14ac:dyDescent="0.15">
      <c r="A29" s="28"/>
      <c r="B29" s="29" t="s">
        <v>5</v>
      </c>
      <c r="C29" s="29" t="s">
        <v>6</v>
      </c>
      <c r="D29" s="29" t="s">
        <v>7</v>
      </c>
      <c r="E29" s="29" t="s">
        <v>8</v>
      </c>
      <c r="F29" s="29" t="s">
        <v>9</v>
      </c>
      <c r="G29" s="29" t="s">
        <v>10</v>
      </c>
      <c r="H29" s="29" t="s">
        <v>4</v>
      </c>
    </row>
    <row r="30" spans="1:19" x14ac:dyDescent="0.15">
      <c r="A30" s="28" t="s">
        <v>105</v>
      </c>
      <c r="B30" s="20" t="e">
        <f>SUMIFS(#REF!,#REF!,Report!$A30,#REF!,Report!B$29)</f>
        <v>#REF!</v>
      </c>
      <c r="C30" s="20" t="e">
        <f>SUMIFS(#REF!,#REF!,Report!$A30,#REF!,Report!C$29)</f>
        <v>#REF!</v>
      </c>
      <c r="D30" s="20" t="e">
        <f>SUMIFS(#REF!,#REF!,Report!$A30,#REF!,Report!D$29)</f>
        <v>#REF!</v>
      </c>
      <c r="E30" s="20" t="e">
        <f>SUMIFS(#REF!,#REF!,Report!$A30,#REF!,Report!E$29)</f>
        <v>#REF!</v>
      </c>
      <c r="F30" s="20" t="e">
        <f>SUMIFS(#REF!,#REF!,Report!$A30,#REF!,Report!F$29)</f>
        <v>#REF!</v>
      </c>
      <c r="G30" s="20" t="e">
        <f>SUMIFS(#REF!,#REF!,Report!$A30,#REF!,Report!G$29)</f>
        <v>#REF!</v>
      </c>
      <c r="H30" s="20" t="e">
        <f t="shared" ref="H30:H36" si="6">SUM(B30:G30)</f>
        <v>#REF!</v>
      </c>
      <c r="I30" s="57" t="e">
        <f t="shared" ref="I30:I37" si="7">H30/Total_NLA</f>
        <v>#REF!</v>
      </c>
    </row>
    <row r="31" spans="1:19" x14ac:dyDescent="0.15">
      <c r="A31" s="28" t="s">
        <v>101</v>
      </c>
      <c r="B31" s="20" t="e">
        <f>SUMIFS(#REF!,#REF!,Report!$A31,#REF!,Report!B$29)</f>
        <v>#REF!</v>
      </c>
      <c r="C31" s="20" t="e">
        <f>SUMIFS(#REF!,#REF!,Report!$A31,#REF!,Report!C$29)</f>
        <v>#REF!</v>
      </c>
      <c r="D31" s="20" t="e">
        <f>SUMIFS(#REF!,#REF!,Report!$A31,#REF!,Report!D$29)</f>
        <v>#REF!</v>
      </c>
      <c r="E31" s="20" t="e">
        <f>SUMIFS(#REF!,#REF!,Report!$A31,#REF!,Report!E$29)</f>
        <v>#REF!</v>
      </c>
      <c r="F31" s="20" t="e">
        <f>SUMIFS(#REF!,#REF!,Report!$A31,#REF!,Report!F$29)</f>
        <v>#REF!</v>
      </c>
      <c r="G31" s="20" t="e">
        <f>SUMIFS(#REF!,#REF!,Report!$A31,#REF!,Report!G$29)</f>
        <v>#REF!</v>
      </c>
      <c r="H31" s="20" t="e">
        <f t="shared" si="6"/>
        <v>#REF!</v>
      </c>
      <c r="I31" s="57" t="e">
        <f t="shared" si="7"/>
        <v>#REF!</v>
      </c>
    </row>
    <row r="32" spans="1:19" x14ac:dyDescent="0.15">
      <c r="A32" s="28" t="s">
        <v>0</v>
      </c>
      <c r="B32" s="20" t="e">
        <f>SUMIFS(#REF!,#REF!,Report!$A32,#REF!,Report!B$29)</f>
        <v>#REF!</v>
      </c>
      <c r="C32" s="20" t="e">
        <f>SUMIFS(#REF!,#REF!,Report!$A32,#REF!,Report!C$29)</f>
        <v>#REF!</v>
      </c>
      <c r="D32" s="20" t="e">
        <f>SUMIFS(#REF!,#REF!,Report!$A32,#REF!,Report!D$29)</f>
        <v>#REF!</v>
      </c>
      <c r="E32" s="20" t="e">
        <f>SUMIFS(#REF!,#REF!,Report!$A32,#REF!,Report!E$29)</f>
        <v>#REF!</v>
      </c>
      <c r="F32" s="20" t="e">
        <f>SUMIFS(#REF!,#REF!,Report!$A32,#REF!,Report!F$29)</f>
        <v>#REF!</v>
      </c>
      <c r="G32" s="20" t="e">
        <f>SUMIFS(#REF!,#REF!,Report!$A32,#REF!,Report!G$29)</f>
        <v>#REF!</v>
      </c>
      <c r="H32" s="20" t="e">
        <f t="shared" si="6"/>
        <v>#REF!</v>
      </c>
      <c r="I32" s="57" t="e">
        <f t="shared" si="7"/>
        <v>#REF!</v>
      </c>
    </row>
    <row r="33" spans="1:9" x14ac:dyDescent="0.15">
      <c r="A33" s="28" t="s">
        <v>1</v>
      </c>
      <c r="B33" s="20" t="e">
        <f>SUMIFS(#REF!,#REF!,Report!$A33,#REF!,Report!B$29)</f>
        <v>#REF!</v>
      </c>
      <c r="C33" s="20" t="e">
        <f>SUMIFS(#REF!,#REF!,Report!$A33,#REF!,Report!C$29)</f>
        <v>#REF!</v>
      </c>
      <c r="D33" s="20" t="e">
        <f>SUMIFS(#REF!,#REF!,Report!$A33,#REF!,Report!D$29)</f>
        <v>#REF!</v>
      </c>
      <c r="E33" s="20" t="e">
        <f>SUMIFS(#REF!,#REF!,Report!$A33,#REF!,Report!E$29)</f>
        <v>#REF!</v>
      </c>
      <c r="F33" s="20" t="e">
        <f>SUMIFS(#REF!,#REF!,Report!$A33,#REF!,Report!F$29)</f>
        <v>#REF!</v>
      </c>
      <c r="G33" s="20" t="e">
        <f>SUMIFS(#REF!,#REF!,Report!$A33,#REF!,Report!G$29)</f>
        <v>#REF!</v>
      </c>
      <c r="H33" s="20" t="e">
        <f t="shared" si="6"/>
        <v>#REF!</v>
      </c>
      <c r="I33" s="57" t="e">
        <f t="shared" si="7"/>
        <v>#REF!</v>
      </c>
    </row>
    <row r="34" spans="1:9" x14ac:dyDescent="0.15">
      <c r="A34" s="28" t="s">
        <v>2</v>
      </c>
      <c r="B34" s="20" t="e">
        <f>SUMIFS(#REF!,#REF!,Report!$A34,#REF!,Report!B$29)</f>
        <v>#REF!</v>
      </c>
      <c r="C34" s="20" t="e">
        <f>SUMIFS(#REF!,#REF!,Report!$A34,#REF!,Report!C$29)</f>
        <v>#REF!</v>
      </c>
      <c r="D34" s="20" t="e">
        <f>SUMIFS(#REF!,#REF!,Report!$A34,#REF!,Report!D$29)</f>
        <v>#REF!</v>
      </c>
      <c r="E34" s="20" t="e">
        <f>SUMIFS(#REF!,#REF!,Report!$A34,#REF!,Report!E$29)</f>
        <v>#REF!</v>
      </c>
      <c r="F34" s="20" t="e">
        <f>SUMIFS(#REF!,#REF!,Report!$A34,#REF!,Report!F$29)</f>
        <v>#REF!</v>
      </c>
      <c r="G34" s="20" t="e">
        <f>SUMIFS(#REF!,#REF!,Report!$A34,#REF!,Report!G$29)</f>
        <v>#REF!</v>
      </c>
      <c r="H34" s="20" t="e">
        <f t="shared" si="6"/>
        <v>#REF!</v>
      </c>
      <c r="I34" s="57" t="e">
        <f t="shared" si="7"/>
        <v>#REF!</v>
      </c>
    </row>
    <row r="35" spans="1:9" x14ac:dyDescent="0.15">
      <c r="A35" s="28" t="s">
        <v>102</v>
      </c>
      <c r="B35" s="20" t="e">
        <f>SUMIFS(#REF!,#REF!,Report!$A35,#REF!,Report!B$29)</f>
        <v>#REF!</v>
      </c>
      <c r="C35" s="20" t="e">
        <f>SUMIFS(#REF!,#REF!,Report!$A35,#REF!,Report!C$29)</f>
        <v>#REF!</v>
      </c>
      <c r="D35" s="20" t="e">
        <f>SUMIFS(#REF!,#REF!,Report!$A35,#REF!,Report!D$29)</f>
        <v>#REF!</v>
      </c>
      <c r="E35" s="20" t="e">
        <f>SUMIFS(#REF!,#REF!,Report!$A35,#REF!,Report!E$29)</f>
        <v>#REF!</v>
      </c>
      <c r="F35" s="20" t="e">
        <f>SUMIFS(#REF!,#REF!,Report!$A35,#REF!,Report!F$29)</f>
        <v>#REF!</v>
      </c>
      <c r="G35" s="20" t="e">
        <f>SUMIFS(#REF!,#REF!,Report!$A35,#REF!,Report!G$29)</f>
        <v>#REF!</v>
      </c>
      <c r="H35" s="20" t="e">
        <f t="shared" si="6"/>
        <v>#REF!</v>
      </c>
      <c r="I35" s="57" t="e">
        <f t="shared" si="7"/>
        <v>#REF!</v>
      </c>
    </row>
    <row r="36" spans="1:9" x14ac:dyDescent="0.15">
      <c r="A36" s="28" t="s">
        <v>103</v>
      </c>
      <c r="B36" s="20" t="e">
        <f>SUMIFS(#REF!,#REF!,Report!$A36,#REF!,Report!B$29)</f>
        <v>#REF!</v>
      </c>
      <c r="C36" s="20" t="e">
        <f>SUMIFS(#REF!,#REF!,Report!$A36,#REF!,Report!C$29)</f>
        <v>#REF!</v>
      </c>
      <c r="D36" s="20" t="e">
        <f>SUMIFS(#REF!,#REF!,Report!$A36,#REF!,Report!D$29)</f>
        <v>#REF!</v>
      </c>
      <c r="E36" s="20" t="e">
        <f>SUMIFS(#REF!,#REF!,Report!$A36,#REF!,Report!E$29)</f>
        <v>#REF!</v>
      </c>
      <c r="F36" s="20" t="e">
        <f>SUMIFS(#REF!,#REF!,Report!$A36,#REF!,Report!F$29)</f>
        <v>#REF!</v>
      </c>
      <c r="G36" s="20" t="e">
        <f>SUMIFS(#REF!,#REF!,Report!$A36,#REF!,Report!G$29)</f>
        <v>#REF!</v>
      </c>
      <c r="H36" s="20" t="e">
        <f t="shared" si="6"/>
        <v>#REF!</v>
      </c>
      <c r="I36" s="57" t="e">
        <f t="shared" si="7"/>
        <v>#REF!</v>
      </c>
    </row>
    <row r="37" spans="1:9" x14ac:dyDescent="0.15">
      <c r="A37" s="28" t="s">
        <v>4</v>
      </c>
      <c r="B37" s="20" t="e">
        <f t="shared" ref="B37:G37" si="8">SUM(B30:B36)</f>
        <v>#REF!</v>
      </c>
      <c r="C37" s="20" t="e">
        <f t="shared" si="8"/>
        <v>#REF!</v>
      </c>
      <c r="D37" s="20" t="e">
        <f t="shared" si="8"/>
        <v>#REF!</v>
      </c>
      <c r="E37" s="20" t="e">
        <f t="shared" si="8"/>
        <v>#REF!</v>
      </c>
      <c r="F37" s="20" t="e">
        <f t="shared" si="8"/>
        <v>#REF!</v>
      </c>
      <c r="G37" s="20" t="e">
        <f t="shared" si="8"/>
        <v>#REF!</v>
      </c>
      <c r="H37" s="20" t="e">
        <f>SUM(B30:G36)</f>
        <v>#REF!</v>
      </c>
      <c r="I37" s="57" t="e">
        <f t="shared" si="7"/>
        <v>#REF!</v>
      </c>
    </row>
    <row r="38" spans="1:9" x14ac:dyDescent="0.15">
      <c r="I38" s="43"/>
    </row>
    <row r="39" spans="1:9" x14ac:dyDescent="0.15">
      <c r="A39" s="28"/>
      <c r="B39" s="29" t="s">
        <v>5</v>
      </c>
      <c r="C39" s="29" t="s">
        <v>6</v>
      </c>
      <c r="D39" s="29" t="s">
        <v>7</v>
      </c>
      <c r="E39" s="29" t="s">
        <v>8</v>
      </c>
      <c r="F39" s="29" t="s">
        <v>9</v>
      </c>
      <c r="G39" s="29" t="s">
        <v>10</v>
      </c>
      <c r="H39" s="29" t="s">
        <v>4</v>
      </c>
    </row>
    <row r="40" spans="1:9" x14ac:dyDescent="0.15">
      <c r="A40" s="28" t="s">
        <v>105</v>
      </c>
      <c r="B40" s="20" t="e">
        <f>COUNTIFS(#REF!,Report!$A40,#REF!,Report!B$39)</f>
        <v>#REF!</v>
      </c>
      <c r="C40" s="20" t="e">
        <f>COUNTIFS(#REF!,Report!$A40,#REF!,Report!C$39)</f>
        <v>#REF!</v>
      </c>
      <c r="D40" s="20" t="e">
        <f>COUNTIFS(#REF!,Report!$A40,#REF!,Report!D$39)</f>
        <v>#REF!</v>
      </c>
      <c r="E40" s="20" t="e">
        <f>COUNTIFS(#REF!,Report!$A40,#REF!,Report!E$39)</f>
        <v>#REF!</v>
      </c>
      <c r="F40" s="20" t="e">
        <f>COUNTIFS(#REF!,Report!$A40,#REF!,Report!F$39)</f>
        <v>#REF!</v>
      </c>
      <c r="G40" s="20" t="e">
        <f>COUNTIFS(#REF!,Report!$A40,#REF!,Report!G$39)</f>
        <v>#REF!</v>
      </c>
      <c r="H40" s="20" t="e">
        <f>SUM(B40:G40)</f>
        <v>#REF!</v>
      </c>
    </row>
    <row r="41" spans="1:9" x14ac:dyDescent="0.15">
      <c r="A41" s="28" t="s">
        <v>101</v>
      </c>
      <c r="B41" s="20" t="e">
        <f>COUNTIFS(#REF!,Report!$A41,#REF!,Report!B$39)</f>
        <v>#REF!</v>
      </c>
      <c r="C41" s="20" t="e">
        <f>COUNTIFS(#REF!,Report!$A41,#REF!,Report!C$39)</f>
        <v>#REF!</v>
      </c>
      <c r="D41" s="20" t="e">
        <f>COUNTIFS(#REF!,Report!$A41,#REF!,Report!D$39)</f>
        <v>#REF!</v>
      </c>
      <c r="E41" s="20" t="e">
        <f>COUNTIFS(#REF!,Report!$A41,#REF!,Report!E$39)</f>
        <v>#REF!</v>
      </c>
      <c r="F41" s="20" t="e">
        <f>COUNTIFS(#REF!,Report!$A41,#REF!,Report!F$39)</f>
        <v>#REF!</v>
      </c>
      <c r="G41" s="20" t="e">
        <f>COUNTIFS(#REF!,Report!$A41,#REF!,Report!G$39)</f>
        <v>#REF!</v>
      </c>
      <c r="H41" s="20" t="e">
        <f t="shared" ref="H41:H47" si="9">SUM(B41:G41)</f>
        <v>#REF!</v>
      </c>
    </row>
    <row r="42" spans="1:9" x14ac:dyDescent="0.15">
      <c r="A42" s="28" t="s">
        <v>0</v>
      </c>
      <c r="B42" s="20" t="e">
        <f>COUNTIFS(#REF!,Report!$A42,#REF!,Report!B$39)</f>
        <v>#REF!</v>
      </c>
      <c r="C42" s="20" t="e">
        <f>COUNTIFS(#REF!,Report!$A42,#REF!,Report!C$39)</f>
        <v>#REF!</v>
      </c>
      <c r="D42" s="20" t="e">
        <f>COUNTIFS(#REF!,Report!$A42,#REF!,Report!D$39)</f>
        <v>#REF!</v>
      </c>
      <c r="E42" s="20" t="e">
        <f>COUNTIFS(#REF!,Report!$A42,#REF!,Report!E$39)</f>
        <v>#REF!</v>
      </c>
      <c r="F42" s="20" t="e">
        <f>COUNTIFS(#REF!,Report!$A42,#REF!,Report!F$39)</f>
        <v>#REF!</v>
      </c>
      <c r="G42" s="20" t="e">
        <f>COUNTIFS(#REF!,Report!$A42,#REF!,Report!G$39)</f>
        <v>#REF!</v>
      </c>
      <c r="H42" s="20" t="e">
        <f t="shared" si="9"/>
        <v>#REF!</v>
      </c>
    </row>
    <row r="43" spans="1:9" x14ac:dyDescent="0.15">
      <c r="A43" s="28" t="s">
        <v>1</v>
      </c>
      <c r="B43" s="20" t="e">
        <f>COUNTIFS(#REF!,Report!$A43,#REF!,Report!B$39)</f>
        <v>#REF!</v>
      </c>
      <c r="C43" s="20" t="e">
        <f>COUNTIFS(#REF!,Report!$A43,#REF!,Report!C$39)</f>
        <v>#REF!</v>
      </c>
      <c r="D43" s="20" t="e">
        <f>COUNTIFS(#REF!,Report!$A43,#REF!,Report!D$39)</f>
        <v>#REF!</v>
      </c>
      <c r="E43" s="20" t="e">
        <f>COUNTIFS(#REF!,Report!$A43,#REF!,Report!E$39)</f>
        <v>#REF!</v>
      </c>
      <c r="F43" s="20" t="e">
        <f>COUNTIFS(#REF!,Report!$A43,#REF!,Report!F$39)</f>
        <v>#REF!</v>
      </c>
      <c r="G43" s="20" t="e">
        <f>COUNTIFS(#REF!,Report!$A43,#REF!,Report!G$39)</f>
        <v>#REF!</v>
      </c>
      <c r="H43" s="20" t="e">
        <f t="shared" si="9"/>
        <v>#REF!</v>
      </c>
    </row>
    <row r="44" spans="1:9" x14ac:dyDescent="0.15">
      <c r="A44" s="28" t="s">
        <v>2</v>
      </c>
      <c r="B44" s="20" t="e">
        <f>COUNTIFS(#REF!,Report!$A44,#REF!,Report!B$39)</f>
        <v>#REF!</v>
      </c>
      <c r="C44" s="20" t="e">
        <f>COUNTIFS(#REF!,Report!$A44,#REF!,Report!C$39)</f>
        <v>#REF!</v>
      </c>
      <c r="D44" s="20" t="e">
        <f>COUNTIFS(#REF!,Report!$A44,#REF!,Report!D$39)</f>
        <v>#REF!</v>
      </c>
      <c r="E44" s="20" t="e">
        <f>COUNTIFS(#REF!,Report!$A44,#REF!,Report!E$39)</f>
        <v>#REF!</v>
      </c>
      <c r="F44" s="20" t="e">
        <f>COUNTIFS(#REF!,Report!$A44,#REF!,Report!F$39)</f>
        <v>#REF!</v>
      </c>
      <c r="G44" s="20" t="e">
        <f>COUNTIFS(#REF!,Report!$A44,#REF!,Report!G$39)</f>
        <v>#REF!</v>
      </c>
      <c r="H44" s="20" t="e">
        <f t="shared" si="9"/>
        <v>#REF!</v>
      </c>
    </row>
    <row r="45" spans="1:9" x14ac:dyDescent="0.15">
      <c r="A45" s="28" t="s">
        <v>102</v>
      </c>
      <c r="B45" s="20" t="e">
        <f>COUNTIFS(#REF!,Report!$A45,#REF!,Report!B$39)</f>
        <v>#REF!</v>
      </c>
      <c r="C45" s="20" t="e">
        <f>COUNTIFS(#REF!,Report!$A45,#REF!,Report!C$39)</f>
        <v>#REF!</v>
      </c>
      <c r="D45" s="20" t="e">
        <f>COUNTIFS(#REF!,Report!$A45,#REF!,Report!D$39)</f>
        <v>#REF!</v>
      </c>
      <c r="E45" s="20" t="e">
        <f>COUNTIFS(#REF!,Report!$A45,#REF!,Report!E$39)</f>
        <v>#REF!</v>
      </c>
      <c r="F45" s="20" t="e">
        <f>COUNTIFS(#REF!,Report!$A45,#REF!,Report!F$39)</f>
        <v>#REF!</v>
      </c>
      <c r="G45" s="20" t="e">
        <f>COUNTIFS(#REF!,Report!$A45,#REF!,Report!G$39)</f>
        <v>#REF!</v>
      </c>
      <c r="H45" s="20" t="e">
        <f t="shared" si="9"/>
        <v>#REF!</v>
      </c>
    </row>
    <row r="46" spans="1:9" x14ac:dyDescent="0.15">
      <c r="A46" s="28" t="s">
        <v>103</v>
      </c>
      <c r="B46" s="20" t="e">
        <f>COUNTIFS(#REF!,Report!$A46,#REF!,Report!B$39)</f>
        <v>#REF!</v>
      </c>
      <c r="C46" s="20" t="e">
        <f>COUNTIFS(#REF!,Report!$A46,#REF!,Report!C$39)</f>
        <v>#REF!</v>
      </c>
      <c r="D46" s="20" t="e">
        <f>COUNTIFS(#REF!,Report!$A46,#REF!,Report!D$39)</f>
        <v>#REF!</v>
      </c>
      <c r="E46" s="20" t="e">
        <f>COUNTIFS(#REF!,Report!$A46,#REF!,Report!E$39)</f>
        <v>#REF!</v>
      </c>
      <c r="F46" s="20" t="e">
        <f>COUNTIFS(#REF!,Report!$A46,#REF!,Report!F$39)</f>
        <v>#REF!</v>
      </c>
      <c r="G46" s="20" t="e">
        <f>COUNTIFS(#REF!,Report!$A46,#REF!,Report!G$39)</f>
        <v>#REF!</v>
      </c>
      <c r="H46" s="20" t="e">
        <f t="shared" si="9"/>
        <v>#REF!</v>
      </c>
    </row>
    <row r="47" spans="1:9" x14ac:dyDescent="0.15">
      <c r="A47" s="28" t="s">
        <v>4</v>
      </c>
      <c r="B47" s="20" t="e">
        <f t="shared" ref="B47:G47" si="10">SUM(B40:B46)</f>
        <v>#REF!</v>
      </c>
      <c r="C47" s="20" t="e">
        <f t="shared" si="10"/>
        <v>#REF!</v>
      </c>
      <c r="D47" s="20" t="e">
        <f t="shared" si="10"/>
        <v>#REF!</v>
      </c>
      <c r="E47" s="20" t="e">
        <f t="shared" si="10"/>
        <v>#REF!</v>
      </c>
      <c r="F47" s="20" t="e">
        <f t="shared" si="10"/>
        <v>#REF!</v>
      </c>
      <c r="G47" s="20" t="e">
        <f t="shared" si="10"/>
        <v>#REF!</v>
      </c>
      <c r="H47" s="20" t="e">
        <f t="shared" si="9"/>
        <v>#REF!</v>
      </c>
    </row>
    <row r="66" spans="1:12" x14ac:dyDescent="0.15">
      <c r="A66" s="28" t="s">
        <v>108</v>
      </c>
      <c r="B66" s="28" t="s">
        <v>76</v>
      </c>
      <c r="C66" s="28" t="s">
        <v>77</v>
      </c>
      <c r="D66" s="28" t="s">
        <v>78</v>
      </c>
      <c r="E66" s="28" t="s">
        <v>79</v>
      </c>
      <c r="H66" s="28" t="s">
        <v>108</v>
      </c>
      <c r="I66" s="28" t="s">
        <v>76</v>
      </c>
      <c r="J66" s="28" t="s">
        <v>77</v>
      </c>
      <c r="K66" s="28" t="s">
        <v>78</v>
      </c>
      <c r="L66" s="28" t="s">
        <v>79</v>
      </c>
    </row>
    <row r="67" spans="1:12" x14ac:dyDescent="0.15">
      <c r="A67" s="38" t="s">
        <v>5</v>
      </c>
      <c r="B67" s="21" t="e">
        <f>COUNTIF(#REF!,Report!$A67)</f>
        <v>#REF!</v>
      </c>
      <c r="C67" s="21" t="e">
        <f>SUMIF(#REF!,Report!$A67,#REF!)</f>
        <v>#REF!</v>
      </c>
      <c r="D67" s="36" t="e">
        <f t="shared" ref="D67:D73" si="11">C67/$C$73</f>
        <v>#REF!</v>
      </c>
      <c r="E67" s="37" t="str">
        <f t="shared" ref="E67:E72" si="12">IFERROR(C67/B67,"n.a")</f>
        <v>n.a</v>
      </c>
      <c r="H67" s="19" t="s">
        <v>73</v>
      </c>
      <c r="I67" s="21" t="e">
        <f>COUNTIF(#REF!,Report!$H67)</f>
        <v>#REF!</v>
      </c>
      <c r="J67" s="21" t="e">
        <f>SUMIF(#REF!,Report!$H67,#REF!)</f>
        <v>#REF!</v>
      </c>
      <c r="K67" s="36" t="e">
        <f t="shared" ref="K67:K74" si="13">J67/$J$74</f>
        <v>#REF!</v>
      </c>
      <c r="L67" s="37" t="str">
        <f>IFERROR(J67/I67,"n.a")</f>
        <v>n.a</v>
      </c>
    </row>
    <row r="68" spans="1:12" x14ac:dyDescent="0.15">
      <c r="A68" s="38" t="s">
        <v>6</v>
      </c>
      <c r="B68" s="21" t="e">
        <f>COUNTIF(#REF!,Report!$A68)</f>
        <v>#REF!</v>
      </c>
      <c r="C68" s="21" t="e">
        <f>SUMIF(#REF!,Report!$A68,#REF!)</f>
        <v>#REF!</v>
      </c>
      <c r="D68" s="36" t="e">
        <f t="shared" si="11"/>
        <v>#REF!</v>
      </c>
      <c r="E68" s="37" t="str">
        <f t="shared" si="12"/>
        <v>n.a</v>
      </c>
      <c r="H68" s="19" t="s">
        <v>74</v>
      </c>
      <c r="I68" s="21" t="e">
        <f>COUNTIF(#REF!,Report!$H68)</f>
        <v>#REF!</v>
      </c>
      <c r="J68" s="21" t="e">
        <f>SUMIF(#REF!,Report!$H68,#REF!)</f>
        <v>#REF!</v>
      </c>
      <c r="K68" s="36" t="e">
        <f t="shared" si="13"/>
        <v>#REF!</v>
      </c>
      <c r="L68" s="37" t="str">
        <f t="shared" ref="L68:L73" si="14">IFERROR(J68/I68,"n.a")</f>
        <v>n.a</v>
      </c>
    </row>
    <row r="69" spans="1:12" x14ac:dyDescent="0.15">
      <c r="A69" s="38" t="s">
        <v>7</v>
      </c>
      <c r="B69" s="21" t="e">
        <f>COUNTIF(#REF!,Report!$A69)</f>
        <v>#REF!</v>
      </c>
      <c r="C69" s="21" t="e">
        <f>SUMIF(#REF!,Report!$A69,#REF!)</f>
        <v>#REF!</v>
      </c>
      <c r="D69" s="36" t="e">
        <f t="shared" si="11"/>
        <v>#REF!</v>
      </c>
      <c r="E69" s="37" t="str">
        <f t="shared" si="12"/>
        <v>n.a</v>
      </c>
      <c r="H69" s="19" t="s">
        <v>75</v>
      </c>
      <c r="I69" s="21" t="e">
        <f>COUNTIF(#REF!,Report!$H69)</f>
        <v>#REF!</v>
      </c>
      <c r="J69" s="21" t="e">
        <f>SUMIF(#REF!,Report!$H69,#REF!)</f>
        <v>#REF!</v>
      </c>
      <c r="K69" s="36" t="e">
        <f t="shared" si="13"/>
        <v>#REF!</v>
      </c>
      <c r="L69" s="37" t="str">
        <f t="shared" si="14"/>
        <v>n.a</v>
      </c>
    </row>
    <row r="70" spans="1:12" x14ac:dyDescent="0.15">
      <c r="A70" s="38" t="s">
        <v>8</v>
      </c>
      <c r="B70" s="21" t="e">
        <f>COUNTIF(#REF!,Report!$A70)</f>
        <v>#REF!</v>
      </c>
      <c r="C70" s="21" t="e">
        <f>SUMIF(#REF!,Report!$A70,#REF!)</f>
        <v>#REF!</v>
      </c>
      <c r="D70" s="36" t="e">
        <f t="shared" si="11"/>
        <v>#REF!</v>
      </c>
      <c r="E70" s="37" t="str">
        <f t="shared" si="12"/>
        <v>n.a</v>
      </c>
      <c r="H70" s="19" t="s">
        <v>16</v>
      </c>
      <c r="I70" s="21" t="e">
        <f>COUNTIF(#REF!,Report!$H70)</f>
        <v>#REF!</v>
      </c>
      <c r="J70" s="21" t="e">
        <f>SUMIF(#REF!,Report!$H70,#REF!)</f>
        <v>#REF!</v>
      </c>
      <c r="K70" s="36" t="e">
        <f t="shared" si="13"/>
        <v>#REF!</v>
      </c>
      <c r="L70" s="37" t="str">
        <f t="shared" si="14"/>
        <v>n.a</v>
      </c>
    </row>
    <row r="71" spans="1:12" x14ac:dyDescent="0.15">
      <c r="A71" s="38" t="s">
        <v>9</v>
      </c>
      <c r="B71" s="21" t="e">
        <f>COUNTIF(#REF!,Report!$A71)</f>
        <v>#REF!</v>
      </c>
      <c r="C71" s="21" t="e">
        <f>SUMIF(#REF!,Report!$A71,#REF!)</f>
        <v>#REF!</v>
      </c>
      <c r="D71" s="36" t="e">
        <f t="shared" si="11"/>
        <v>#REF!</v>
      </c>
      <c r="E71" s="37" t="str">
        <f t="shared" si="12"/>
        <v>n.a</v>
      </c>
      <c r="H71" s="19" t="s">
        <v>20</v>
      </c>
      <c r="I71" s="21" t="e">
        <f>COUNTIF(#REF!,Report!$H71)</f>
        <v>#REF!</v>
      </c>
      <c r="J71" s="21" t="e">
        <f>SUMIF(#REF!,Report!$H71,#REF!)</f>
        <v>#REF!</v>
      </c>
      <c r="K71" s="36" t="e">
        <f t="shared" si="13"/>
        <v>#REF!</v>
      </c>
      <c r="L71" s="37" t="str">
        <f t="shared" si="14"/>
        <v>n.a</v>
      </c>
    </row>
    <row r="72" spans="1:12" x14ac:dyDescent="0.15">
      <c r="A72" s="38" t="s">
        <v>10</v>
      </c>
      <c r="B72" s="21" t="e">
        <f>COUNTIF(#REF!,Report!$A72)</f>
        <v>#REF!</v>
      </c>
      <c r="C72" s="21" t="e">
        <f>SUMIF(#REF!,Report!$A72,#REF!)</f>
        <v>#REF!</v>
      </c>
      <c r="D72" s="36" t="e">
        <f t="shared" si="11"/>
        <v>#REF!</v>
      </c>
      <c r="E72" s="37" t="str">
        <f t="shared" si="12"/>
        <v>n.a</v>
      </c>
      <c r="H72" s="19" t="s">
        <v>12</v>
      </c>
      <c r="I72" s="21" t="e">
        <f>COUNTIF(#REF!,Report!$H72)</f>
        <v>#REF!</v>
      </c>
      <c r="J72" s="21" t="e">
        <f>SUMIF(#REF!,Report!$H72,#REF!)</f>
        <v>#REF!</v>
      </c>
      <c r="K72" s="36" t="e">
        <f t="shared" si="13"/>
        <v>#REF!</v>
      </c>
      <c r="L72" s="37" t="str">
        <f t="shared" si="14"/>
        <v>n.a</v>
      </c>
    </row>
    <row r="73" spans="1:12" x14ac:dyDescent="0.15">
      <c r="A73" s="38" t="s">
        <v>4</v>
      </c>
      <c r="B73" s="21" t="e">
        <f>SUM(B67:B72)</f>
        <v>#REF!</v>
      </c>
      <c r="C73" s="21" t="e">
        <f>SUM(C67:C72)</f>
        <v>#REF!</v>
      </c>
      <c r="D73" s="36" t="e">
        <f t="shared" si="11"/>
        <v>#REF!</v>
      </c>
      <c r="E73" s="37" t="e">
        <f>C73/B73</f>
        <v>#REF!</v>
      </c>
      <c r="H73" s="19" t="s">
        <v>21</v>
      </c>
      <c r="I73" s="21" t="e">
        <f>COUNTIF(#REF!,Report!$H73)</f>
        <v>#REF!</v>
      </c>
      <c r="J73" s="21" t="e">
        <f>SUMIF(#REF!,Report!$H73,#REF!)</f>
        <v>#REF!</v>
      </c>
      <c r="K73" s="36" t="e">
        <f t="shared" si="13"/>
        <v>#REF!</v>
      </c>
      <c r="L73" s="37" t="str">
        <f t="shared" si="14"/>
        <v>n.a</v>
      </c>
    </row>
    <row r="74" spans="1:12" x14ac:dyDescent="0.15">
      <c r="H74" s="19" t="s">
        <v>4</v>
      </c>
      <c r="I74" s="21" t="e">
        <f>SUM(I67:I73)</f>
        <v>#REF!</v>
      </c>
      <c r="J74" s="21" t="e">
        <f>SUM(J67:J73)</f>
        <v>#REF!</v>
      </c>
      <c r="K74" s="36" t="e">
        <f t="shared" si="13"/>
        <v>#REF!</v>
      </c>
      <c r="L74" s="24" t="e">
        <f>J74/I74</f>
        <v>#REF!</v>
      </c>
    </row>
    <row r="94" spans="1:12" x14ac:dyDescent="0.15">
      <c r="A94" s="28"/>
      <c r="B94" s="28" t="e">
        <f>YEAR(Opening)</f>
        <v>#REF!</v>
      </c>
      <c r="C94" s="28" t="e">
        <f t="shared" ref="C94:L94" si="15">IF(OR(B94=YEAR(Exit),B94=0),0,B94+1)</f>
        <v>#REF!</v>
      </c>
      <c r="D94" s="28" t="e">
        <f t="shared" si="15"/>
        <v>#REF!</v>
      </c>
      <c r="E94" s="28" t="e">
        <f t="shared" si="15"/>
        <v>#REF!</v>
      </c>
      <c r="F94" s="28" t="e">
        <f t="shared" si="15"/>
        <v>#REF!</v>
      </c>
      <c r="G94" s="28" t="e">
        <f t="shared" si="15"/>
        <v>#REF!</v>
      </c>
      <c r="H94" s="28" t="e">
        <f t="shared" si="15"/>
        <v>#REF!</v>
      </c>
      <c r="I94" s="28" t="e">
        <f t="shared" si="15"/>
        <v>#REF!</v>
      </c>
      <c r="J94" s="28" t="e">
        <f t="shared" si="15"/>
        <v>#REF!</v>
      </c>
      <c r="K94" s="28" t="e">
        <f t="shared" si="15"/>
        <v>#REF!</v>
      </c>
      <c r="L94" s="28" t="e">
        <f t="shared" si="15"/>
        <v>#REF!</v>
      </c>
    </row>
    <row r="95" spans="1:12" x14ac:dyDescent="0.15">
      <c r="A95" s="41" t="s">
        <v>83</v>
      </c>
      <c r="B95" s="42" t="e">
        <f>SUMIF(#REF!,Report!B$94,#REF!)</f>
        <v>#REF!</v>
      </c>
      <c r="C95" s="42" t="e">
        <f>SUMIF(#REF!,Report!C$94,#REF!)</f>
        <v>#REF!</v>
      </c>
      <c r="D95" s="42" t="e">
        <f>SUMIF(#REF!,Report!D$94,#REF!)</f>
        <v>#REF!</v>
      </c>
      <c r="E95" s="42" t="e">
        <f>SUMIF(#REF!,Report!E$94,#REF!)</f>
        <v>#REF!</v>
      </c>
      <c r="F95" s="42" t="e">
        <f>SUMIF(#REF!,Report!F$94,#REF!)</f>
        <v>#REF!</v>
      </c>
      <c r="G95" s="42" t="e">
        <f>SUMIF(#REF!,Report!G$94,#REF!)</f>
        <v>#REF!</v>
      </c>
      <c r="H95" s="42" t="e">
        <f>SUMIF(#REF!,Report!H$94,#REF!)</f>
        <v>#REF!</v>
      </c>
      <c r="I95" s="42" t="e">
        <f>SUMIF(#REF!,Report!I$94,#REF!)</f>
        <v>#REF!</v>
      </c>
      <c r="J95" s="42" t="e">
        <f>SUMIF(#REF!,Report!J$94,#REF!)</f>
        <v>#REF!</v>
      </c>
      <c r="K95" s="42" t="e">
        <f>SUMIF(#REF!,Report!K$94,#REF!)</f>
        <v>#REF!</v>
      </c>
      <c r="L95" s="42" t="e">
        <f>SUMIF(#REF!,Report!L$94,#REF!)</f>
        <v>#REF!</v>
      </c>
    </row>
    <row r="96" spans="1:12" x14ac:dyDescent="0.15">
      <c r="A96" s="39" t="s">
        <v>84</v>
      </c>
      <c r="B96" s="40" t="e">
        <f>SUMIF(#REF!,Report!B$94,#REF!)/Total_NLA/Days_Month/IF(Report!B94=YEAR(Opening),13-MONTH(Opening),IF(Report!B94=YEAR(Exit),MONTH(Exit),12))</f>
        <v>#REF!</v>
      </c>
      <c r="C96" s="40" t="e">
        <f>SUMIF(#REF!,Report!C$94,#REF!)/Total_NLA/Days_Month/IF(Report!C94=YEAR(Opening),13-MONTH(Opening),IF(Report!C94=YEAR(Exit),MONTH(Exit),12))</f>
        <v>#REF!</v>
      </c>
      <c r="D96" s="40" t="e">
        <f>SUMIF(#REF!,Report!D$94,#REF!)/Total_NLA/Days_Month/IF(Report!D94=YEAR(Opening),13-MONTH(Opening),IF(Report!D94=YEAR(Exit),MONTH(Exit),12))</f>
        <v>#REF!</v>
      </c>
      <c r="E96" s="40" t="e">
        <f>SUMIF(#REF!,Report!E$94,#REF!)/Total_NLA/Days_Month/IF(Report!E94=YEAR(Opening),13-MONTH(Opening),IF(Report!E94=YEAR(Exit),MONTH(Exit),12))</f>
        <v>#REF!</v>
      </c>
      <c r="F96" s="40" t="e">
        <f>SUMIF(#REF!,Report!F$94,#REF!)/Total_NLA/Days_Month/IF(Report!F94=YEAR(Opening),13-MONTH(Opening),IF(Report!F94=YEAR(Exit),MONTH(Exit),12))</f>
        <v>#REF!</v>
      </c>
      <c r="G96" s="40" t="e">
        <f>SUMIF(#REF!,Report!G$94,#REF!)/Total_NLA/Days_Month/IF(Report!G94=YEAR(Opening),13-MONTH(Opening),IF(Report!G94=YEAR(Exit),MONTH(Exit),12))</f>
        <v>#REF!</v>
      </c>
      <c r="H96" s="40" t="e">
        <f>SUMIF(#REF!,Report!H$94,#REF!)/Total_NLA/Days_Month/IF(Report!H94=YEAR(Opening),13-MONTH(Opening),IF(Report!H94=YEAR(Exit),MONTH(Exit),12))</f>
        <v>#REF!</v>
      </c>
      <c r="I96" s="40" t="e">
        <f>SUMIF(#REF!,Report!I$94,#REF!)/Total_NLA/Days_Month/IF(Report!I94=YEAR(Opening),13-MONTH(Opening),IF(Report!I94=YEAR(Exit),MONTH(Exit),12))</f>
        <v>#REF!</v>
      </c>
      <c r="J96" s="40" t="e">
        <f>SUMIF(#REF!,Report!J$94,#REF!)/Total_NLA/Days_Month/IF(Report!J94=YEAR(Opening),13-MONTH(Opening),IF(Report!J94=YEAR(Exit),MONTH(Exit),12))</f>
        <v>#REF!</v>
      </c>
      <c r="K96" s="40" t="e">
        <f>SUMIF(#REF!,Report!K$94,#REF!)/Total_NLA/Days_Month/IF(Report!K94=YEAR(Opening),13-MONTH(Opening),IF(Report!K94=YEAR(Exit),MONTH(Exit),12))</f>
        <v>#REF!</v>
      </c>
      <c r="L96" s="40" t="e">
        <f>SUMIF(#REF!,Report!L$94,#REF!)/Total_NLA/Days_Month/IF(Report!L94=YEAR(Opening),13-MONTH(Opening),IF(Report!L94=YEAR(Exit),MONTH(Exit),12))</f>
        <v>#REF!</v>
      </c>
    </row>
    <row r="97" spans="1:12" x14ac:dyDescent="0.15">
      <c r="A97" s="39" t="s">
        <v>112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 spans="1:12" x14ac:dyDescent="0.15">
      <c r="A98" s="19" t="s">
        <v>111</v>
      </c>
      <c r="B98" s="58" t="e">
        <f>SUMIF(#REF!,Report!B$94,#REF!)/Total_Cost</f>
        <v>#REF!</v>
      </c>
      <c r="C98" s="58" t="e">
        <f>SUMIF(#REF!,Report!C$94,#REF!)/Total_Cost</f>
        <v>#REF!</v>
      </c>
      <c r="D98" s="58" t="e">
        <f>SUMIF(#REF!,Report!D$94,#REF!)/Total_Cost</f>
        <v>#REF!</v>
      </c>
      <c r="E98" s="58" t="e">
        <f>SUMIF(#REF!,Report!E$94,#REF!)/Total_Cost</f>
        <v>#REF!</v>
      </c>
      <c r="F98" s="58" t="e">
        <f>SUMIF(#REF!,Report!F$94,#REF!)/Total_Cost</f>
        <v>#REF!</v>
      </c>
      <c r="G98" s="58" t="e">
        <f>SUMIF(#REF!,Report!G$94,#REF!)/Total_Cost</f>
        <v>#REF!</v>
      </c>
      <c r="H98" s="58" t="e">
        <f>SUMIF(#REF!,Report!H$94,#REF!)/Total_Cost</f>
        <v>#REF!</v>
      </c>
      <c r="I98" s="58" t="e">
        <f>SUMIF(#REF!,Report!I$94,#REF!)/Total_Cost</f>
        <v>#REF!</v>
      </c>
      <c r="J98" s="58" t="e">
        <f>SUMIF(#REF!,Report!J$94,#REF!)/Total_Cost</f>
        <v>#REF!</v>
      </c>
      <c r="K98" s="58" t="e">
        <f>SUMIF(#REF!,Report!K$94,#REF!)/Total_Cost</f>
        <v>#REF!</v>
      </c>
      <c r="L98" s="58" t="e">
        <f>SUMIF(#REF!,Report!L$94,#REF!)/Total_Cost</f>
        <v>#REF!</v>
      </c>
    </row>
    <row r="99" spans="1:12" x14ac:dyDescent="0.15">
      <c r="A99" s="20" t="s">
        <v>113</v>
      </c>
      <c r="B99" s="58" t="e">
        <f>SUMIF(#REF!,Report!B$94,#REF!)/Total_Cost</f>
        <v>#REF!</v>
      </c>
      <c r="C99" s="58" t="e">
        <f>SUMIF(#REF!,Report!C$94,#REF!)/Total_Cost</f>
        <v>#REF!</v>
      </c>
      <c r="D99" s="58" t="e">
        <f>SUMIF(#REF!,Report!D$94,#REF!)/Total_Cost</f>
        <v>#REF!</v>
      </c>
      <c r="E99" s="58" t="e">
        <f>SUMIF(#REF!,Report!E$94,#REF!)/Total_Cost</f>
        <v>#REF!</v>
      </c>
      <c r="F99" s="58" t="e">
        <f>SUMIF(#REF!,Report!F$94,#REF!)/Total_Cost</f>
        <v>#REF!</v>
      </c>
      <c r="G99" s="58" t="e">
        <f>SUMIF(#REF!,Report!G$94,#REF!)/Total_Cost</f>
        <v>#REF!</v>
      </c>
      <c r="H99" s="58" t="e">
        <f>SUMIF(#REF!,Report!H$94,#REF!)/Total_Cost</f>
        <v>#REF!</v>
      </c>
      <c r="I99" s="58" t="e">
        <f>SUMIF(#REF!,Report!I$94,#REF!)/Total_Cost</f>
        <v>#REF!</v>
      </c>
      <c r="J99" s="58" t="e">
        <f>SUMIF(#REF!,Report!J$94,#REF!)/Total_Cost</f>
        <v>#REF!</v>
      </c>
      <c r="K99" s="58" t="e">
        <f>SUMIF(#REF!,Report!K$94,#REF!)/Total_Cost</f>
        <v>#REF!</v>
      </c>
      <c r="L99" s="58" t="e">
        <f>SUMIF(#REF!,Report!L$94,#REF!)/Total_Cost</f>
        <v>#REF!</v>
      </c>
    </row>
    <row r="100" spans="1:12" x14ac:dyDescent="0.15">
      <c r="A100" s="20" t="s">
        <v>36</v>
      </c>
      <c r="B100" s="24" t="e">
        <f>SUMIF(#REF!,Report!B$94,#REF!)</f>
        <v>#REF!</v>
      </c>
      <c r="C100" s="24" t="e">
        <f>SUMIF(#REF!,Report!C$94,#REF!)</f>
        <v>#REF!</v>
      </c>
      <c r="D100" s="24" t="e">
        <f>SUMIF(#REF!,Report!D$94,#REF!)</f>
        <v>#REF!</v>
      </c>
      <c r="E100" s="24" t="e">
        <f>SUMIF(#REF!,Report!E$94,#REF!)</f>
        <v>#REF!</v>
      </c>
      <c r="F100" s="24" t="e">
        <f>SUMIF(#REF!,Report!F$94,#REF!)</f>
        <v>#REF!</v>
      </c>
      <c r="G100" s="24" t="e">
        <f>SUMIF(#REF!,Report!G$94,#REF!)</f>
        <v>#REF!</v>
      </c>
      <c r="H100" s="24" t="e">
        <f>SUMIF(#REF!,Report!H$94,#REF!)</f>
        <v>#REF!</v>
      </c>
      <c r="I100" s="24" t="e">
        <f>SUMIF(#REF!,Report!I$94,#REF!)</f>
        <v>#REF!</v>
      </c>
      <c r="J100" s="24" t="e">
        <f>SUMIF(#REF!,Report!J$94,#REF!)</f>
        <v>#REF!</v>
      </c>
      <c r="K100" s="24" t="e">
        <f>SUMIF(#REF!,Report!K$94,#REF!)</f>
        <v>#REF!</v>
      </c>
      <c r="L100" s="24" t="e">
        <f>SUMIF(#REF!,Report!L$94,#REF!)</f>
        <v>#REF!</v>
      </c>
    </row>
    <row r="101" spans="1:12" x14ac:dyDescent="0.15">
      <c r="A101" s="20" t="s">
        <v>119</v>
      </c>
      <c r="B101" s="58" t="e">
        <f>SUMIF(#REF!,Report!B$94,#REF!)/SUMIF(#REF!,Report!B$94,#REF!)</f>
        <v>#REF!</v>
      </c>
      <c r="C101" s="58" t="e">
        <f>SUMIF(#REF!,Report!C$94,#REF!)/SUMIF(#REF!,Report!C$94,#REF!)</f>
        <v>#REF!</v>
      </c>
      <c r="D101" s="58" t="e">
        <f>SUMIF(#REF!,Report!D$94,#REF!)/SUMIF(#REF!,Report!D$94,#REF!)</f>
        <v>#REF!</v>
      </c>
      <c r="E101" s="58" t="e">
        <f>SUMIF(#REF!,Report!E$94,#REF!)/SUMIF(#REF!,Report!E$94,#REF!)</f>
        <v>#REF!</v>
      </c>
      <c r="F101" s="58" t="e">
        <f>SUMIF(#REF!,Report!F$94,#REF!)/SUMIF(#REF!,Report!F$94,#REF!)</f>
        <v>#REF!</v>
      </c>
      <c r="G101" s="58" t="e">
        <f>SUMIF(#REF!,Report!G$94,#REF!)/SUMIF(#REF!,Report!G$94,#REF!)</f>
        <v>#REF!</v>
      </c>
      <c r="H101" s="58" t="e">
        <f>SUMIF(#REF!,Report!H$94,#REF!)/SUMIF(#REF!,Report!H$94,#REF!)</f>
        <v>#REF!</v>
      </c>
      <c r="I101" s="58" t="e">
        <f>SUMIF(#REF!,Report!I$94,#REF!)/SUMIF(#REF!,Report!I$94,#REF!)</f>
        <v>#REF!</v>
      </c>
      <c r="J101" s="58" t="e">
        <f>SUMIF(#REF!,Report!J$94,#REF!)/SUMIF(#REF!,Report!J$94,#REF!)</f>
        <v>#REF!</v>
      </c>
      <c r="K101" s="58" t="e">
        <f>SUMIF(#REF!,Report!K$94,#REF!)/SUMIF(#REF!,Report!K$94,#REF!)</f>
        <v>#REF!</v>
      </c>
      <c r="L101" s="58" t="e">
        <f>SUMIF(#REF!,Report!L$94,#REF!)/SUMIF(#REF!,Report!L$94,#REF!)</f>
        <v>#REF!</v>
      </c>
    </row>
    <row r="151" spans="2:11" x14ac:dyDescent="0.15">
      <c r="B151" s="28" t="s">
        <v>104</v>
      </c>
      <c r="C151" s="28" t="s">
        <v>109</v>
      </c>
      <c r="D151" s="28" t="s">
        <v>110</v>
      </c>
      <c r="E151" s="28" t="s">
        <v>88</v>
      </c>
      <c r="F151" s="28" t="s">
        <v>77</v>
      </c>
      <c r="G151" s="28" t="s">
        <v>87</v>
      </c>
      <c r="H151" s="28" t="s">
        <v>86</v>
      </c>
      <c r="I151" s="26" t="s">
        <v>85</v>
      </c>
      <c r="J151" s="26" t="s">
        <v>89</v>
      </c>
      <c r="K151" s="26" t="s">
        <v>90</v>
      </c>
    </row>
    <row r="152" spans="2:11" x14ac:dyDescent="0.15">
      <c r="B152" s="38" t="s">
        <v>5</v>
      </c>
      <c r="C152" s="44" t="e">
        <f t="shared" ref="C152:D158" si="16">J152/$F152/30.4</f>
        <v>#REF!</v>
      </c>
      <c r="D152" s="44" t="e">
        <f t="shared" si="16"/>
        <v>#REF!</v>
      </c>
      <c r="E152" s="50" t="str">
        <f t="shared" ref="E152:E158" si="17">IFERROR(((K152/J152)^(1/(DATEDIF(Opening,Exit,"m")))-1)*12,"n.a")</f>
        <v>n.a</v>
      </c>
      <c r="F152" s="20" t="e">
        <f t="shared" ref="F152:G157" si="18">C67</f>
        <v>#REF!</v>
      </c>
      <c r="G152" s="31" t="e">
        <f t="shared" si="18"/>
        <v>#REF!</v>
      </c>
      <c r="H152" s="30" t="e">
        <f t="shared" ref="H152:H158" si="19">I152/$I$212</f>
        <v>#REF!</v>
      </c>
      <c r="I152" s="47" t="e">
        <f>SUMIF(#REF!,Report!B152,#REF!)</f>
        <v>#REF!</v>
      </c>
      <c r="J152" s="47" t="e">
        <f>SUMIF(#REF!,Report!B152,#REF!)</f>
        <v>#REF!</v>
      </c>
      <c r="K152" s="47" t="e">
        <f>SUMIF(#REF!,Report!B152,#REF!)</f>
        <v>#REF!</v>
      </c>
    </row>
    <row r="153" spans="2:11" x14ac:dyDescent="0.15">
      <c r="B153" s="38" t="s">
        <v>6</v>
      </c>
      <c r="C153" s="44" t="e">
        <f t="shared" si="16"/>
        <v>#REF!</v>
      </c>
      <c r="D153" s="44" t="e">
        <f t="shared" si="16"/>
        <v>#REF!</v>
      </c>
      <c r="E153" s="50" t="str">
        <f t="shared" si="17"/>
        <v>n.a</v>
      </c>
      <c r="F153" s="20" t="e">
        <f t="shared" si="18"/>
        <v>#REF!</v>
      </c>
      <c r="G153" s="31" t="e">
        <f t="shared" si="18"/>
        <v>#REF!</v>
      </c>
      <c r="H153" s="30" t="e">
        <f t="shared" si="19"/>
        <v>#REF!</v>
      </c>
      <c r="I153" s="47" t="e">
        <f>SUMIF(#REF!,Report!B153,#REF!)</f>
        <v>#REF!</v>
      </c>
      <c r="J153" s="47" t="e">
        <f>SUMIF(#REF!,Report!B153,#REF!)</f>
        <v>#REF!</v>
      </c>
      <c r="K153" s="47" t="e">
        <f>SUMIF(#REF!,Report!B153,#REF!)</f>
        <v>#REF!</v>
      </c>
    </row>
    <row r="154" spans="2:11" x14ac:dyDescent="0.15">
      <c r="B154" s="38" t="s">
        <v>7</v>
      </c>
      <c r="C154" s="44" t="e">
        <f t="shared" si="16"/>
        <v>#REF!</v>
      </c>
      <c r="D154" s="44" t="e">
        <f t="shared" si="16"/>
        <v>#REF!</v>
      </c>
      <c r="E154" s="50" t="str">
        <f t="shared" si="17"/>
        <v>n.a</v>
      </c>
      <c r="F154" s="20" t="e">
        <f t="shared" si="18"/>
        <v>#REF!</v>
      </c>
      <c r="G154" s="31" t="e">
        <f t="shared" si="18"/>
        <v>#REF!</v>
      </c>
      <c r="H154" s="30" t="e">
        <f t="shared" si="19"/>
        <v>#REF!</v>
      </c>
      <c r="I154" s="47" t="e">
        <f>SUMIF(#REF!,Report!B154,#REF!)</f>
        <v>#REF!</v>
      </c>
      <c r="J154" s="47" t="e">
        <f>SUMIF(#REF!,Report!B154,#REF!)</f>
        <v>#REF!</v>
      </c>
      <c r="K154" s="47" t="e">
        <f>SUMIF(#REF!,Report!B154,#REF!)</f>
        <v>#REF!</v>
      </c>
    </row>
    <row r="155" spans="2:11" x14ac:dyDescent="0.15">
      <c r="B155" s="38" t="s">
        <v>8</v>
      </c>
      <c r="C155" s="44" t="e">
        <f t="shared" si="16"/>
        <v>#REF!</v>
      </c>
      <c r="D155" s="44" t="e">
        <f t="shared" si="16"/>
        <v>#REF!</v>
      </c>
      <c r="E155" s="50" t="str">
        <f t="shared" si="17"/>
        <v>n.a</v>
      </c>
      <c r="F155" s="20" t="e">
        <f t="shared" si="18"/>
        <v>#REF!</v>
      </c>
      <c r="G155" s="31" t="e">
        <f t="shared" si="18"/>
        <v>#REF!</v>
      </c>
      <c r="H155" s="30" t="e">
        <f t="shared" si="19"/>
        <v>#REF!</v>
      </c>
      <c r="I155" s="47" t="e">
        <f>SUMIF(#REF!,Report!B155,#REF!)</f>
        <v>#REF!</v>
      </c>
      <c r="J155" s="47" t="e">
        <f>SUMIF(#REF!,Report!B155,#REF!)</f>
        <v>#REF!</v>
      </c>
      <c r="K155" s="47" t="e">
        <f>SUMIF(#REF!,Report!B155,#REF!)</f>
        <v>#REF!</v>
      </c>
    </row>
    <row r="156" spans="2:11" x14ac:dyDescent="0.15">
      <c r="B156" s="38" t="s">
        <v>9</v>
      </c>
      <c r="C156" s="44" t="e">
        <f t="shared" si="16"/>
        <v>#REF!</v>
      </c>
      <c r="D156" s="44" t="e">
        <f t="shared" si="16"/>
        <v>#REF!</v>
      </c>
      <c r="E156" s="50" t="str">
        <f t="shared" si="17"/>
        <v>n.a</v>
      </c>
      <c r="F156" s="20" t="e">
        <f t="shared" si="18"/>
        <v>#REF!</v>
      </c>
      <c r="G156" s="31" t="e">
        <f t="shared" si="18"/>
        <v>#REF!</v>
      </c>
      <c r="H156" s="30" t="e">
        <f t="shared" si="19"/>
        <v>#REF!</v>
      </c>
      <c r="I156" s="47" t="e">
        <f>SUMIF(#REF!,Report!B156,#REF!)</f>
        <v>#REF!</v>
      </c>
      <c r="J156" s="47" t="e">
        <f>SUMIF(#REF!,Report!B156,#REF!)</f>
        <v>#REF!</v>
      </c>
      <c r="K156" s="47" t="e">
        <f>SUMIF(#REF!,Report!B156,#REF!)</f>
        <v>#REF!</v>
      </c>
    </row>
    <row r="157" spans="2:11" x14ac:dyDescent="0.15">
      <c r="B157" s="38" t="s">
        <v>10</v>
      </c>
      <c r="C157" s="44" t="e">
        <f t="shared" si="16"/>
        <v>#REF!</v>
      </c>
      <c r="D157" s="44" t="e">
        <f t="shared" si="16"/>
        <v>#REF!</v>
      </c>
      <c r="E157" s="50" t="str">
        <f t="shared" si="17"/>
        <v>n.a</v>
      </c>
      <c r="F157" s="20" t="e">
        <f t="shared" si="18"/>
        <v>#REF!</v>
      </c>
      <c r="G157" s="31" t="e">
        <f t="shared" si="18"/>
        <v>#REF!</v>
      </c>
      <c r="H157" s="30" t="e">
        <f t="shared" si="19"/>
        <v>#REF!</v>
      </c>
      <c r="I157" s="47" t="e">
        <f>SUMIF(#REF!,Report!B157,#REF!)</f>
        <v>#REF!</v>
      </c>
      <c r="J157" s="47" t="e">
        <f>SUMIF(#REF!,Report!B157,#REF!)</f>
        <v>#REF!</v>
      </c>
      <c r="K157" s="47" t="e">
        <f>SUMIF(#REF!,Report!B157,#REF!)</f>
        <v>#REF!</v>
      </c>
    </row>
    <row r="158" spans="2:11" x14ac:dyDescent="0.15">
      <c r="B158" s="38" t="s">
        <v>4</v>
      </c>
      <c r="C158" s="44" t="e">
        <f t="shared" si="16"/>
        <v>#REF!</v>
      </c>
      <c r="D158" s="44" t="e">
        <f t="shared" si="16"/>
        <v>#REF!</v>
      </c>
      <c r="E158" s="50" t="str">
        <f t="shared" si="17"/>
        <v>n.a</v>
      </c>
      <c r="F158" s="20" t="e">
        <f>SUM(F152:F157)</f>
        <v>#REF!</v>
      </c>
      <c r="G158" s="30" t="e">
        <f>SUM(G152:G157)</f>
        <v>#REF!</v>
      </c>
      <c r="H158" s="30" t="e">
        <f t="shared" si="19"/>
        <v>#REF!</v>
      </c>
      <c r="I158" s="48" t="e">
        <f>SUM(I152:I157)</f>
        <v>#REF!</v>
      </c>
      <c r="J158" s="48" t="e">
        <f>SUM(J152:J157)</f>
        <v>#REF!</v>
      </c>
      <c r="K158" s="48" t="e">
        <f>SUM(K152:K157)</f>
        <v>#REF!</v>
      </c>
    </row>
    <row r="159" spans="2:11" x14ac:dyDescent="0.15">
      <c r="C159" s="44"/>
      <c r="D159" s="44"/>
    </row>
    <row r="177" spans="2:11" x14ac:dyDescent="0.15">
      <c r="B177" s="28" t="s">
        <v>11</v>
      </c>
      <c r="C177" s="28" t="s">
        <v>109</v>
      </c>
      <c r="D177" s="28" t="s">
        <v>110</v>
      </c>
      <c r="E177" s="28" t="s">
        <v>88</v>
      </c>
      <c r="F177" s="28" t="s">
        <v>77</v>
      </c>
      <c r="G177" s="28" t="s">
        <v>87</v>
      </c>
      <c r="H177" s="28" t="s">
        <v>86</v>
      </c>
      <c r="I177" s="43" t="s">
        <v>85</v>
      </c>
      <c r="J177" s="43" t="s">
        <v>89</v>
      </c>
      <c r="K177" s="43" t="s">
        <v>90</v>
      </c>
    </row>
    <row r="178" spans="2:11" x14ac:dyDescent="0.15">
      <c r="B178" s="19" t="s">
        <v>73</v>
      </c>
      <c r="C178" s="44" t="e">
        <f>J178/$F178/30.4</f>
        <v>#REF!</v>
      </c>
      <c r="D178" s="44" t="e">
        <f>K178/$F178/30.4</f>
        <v>#REF!</v>
      </c>
      <c r="E178" s="50" t="str">
        <f t="shared" ref="E178:E185" si="20">IFERROR(((K178/J178)^(1/(DATEDIF(Opening,Exit,"m")))-1)*12,"n.a")</f>
        <v>n.a</v>
      </c>
      <c r="F178" s="20" t="e">
        <f t="shared" ref="F178:G184" si="21">J67</f>
        <v>#REF!</v>
      </c>
      <c r="G178" s="31" t="e">
        <f t="shared" si="21"/>
        <v>#REF!</v>
      </c>
      <c r="H178" s="30" t="e">
        <f t="shared" ref="H178:H185" si="22">I178/$I$212</f>
        <v>#REF!</v>
      </c>
      <c r="I178" s="45" t="e">
        <f>SUMIF(#REF!,Report!B178,#REF!)</f>
        <v>#REF!</v>
      </c>
      <c r="J178" s="45" t="e">
        <f>SUMIF(#REF!,Report!B178,#REF!)</f>
        <v>#REF!</v>
      </c>
      <c r="K178" s="45" t="e">
        <f>SUMIF(#REF!,Report!B178,#REF!)</f>
        <v>#REF!</v>
      </c>
    </row>
    <row r="179" spans="2:11" x14ac:dyDescent="0.15">
      <c r="B179" s="19" t="s">
        <v>74</v>
      </c>
      <c r="C179" s="44" t="e">
        <f t="shared" ref="C179:C184" si="23">J179/$F179/30.4</f>
        <v>#REF!</v>
      </c>
      <c r="D179" s="44" t="e">
        <f t="shared" ref="D179:D184" si="24">K179/$F179/30.4</f>
        <v>#REF!</v>
      </c>
      <c r="E179" s="50" t="str">
        <f t="shared" si="20"/>
        <v>n.a</v>
      </c>
      <c r="F179" s="20" t="e">
        <f t="shared" si="21"/>
        <v>#REF!</v>
      </c>
      <c r="G179" s="31" t="e">
        <f t="shared" si="21"/>
        <v>#REF!</v>
      </c>
      <c r="H179" s="30" t="e">
        <f t="shared" si="22"/>
        <v>#REF!</v>
      </c>
      <c r="I179" s="45" t="e">
        <f>SUMIF(#REF!,Report!B179,#REF!)</f>
        <v>#REF!</v>
      </c>
      <c r="J179" s="45" t="e">
        <f>SUMIF(#REF!,Report!B179,#REF!)</f>
        <v>#REF!</v>
      </c>
      <c r="K179" s="45" t="e">
        <f>SUMIF(#REF!,Report!B179,#REF!)</f>
        <v>#REF!</v>
      </c>
    </row>
    <row r="180" spans="2:11" x14ac:dyDescent="0.15">
      <c r="B180" s="19" t="s">
        <v>75</v>
      </c>
      <c r="C180" s="44" t="e">
        <f t="shared" si="23"/>
        <v>#REF!</v>
      </c>
      <c r="D180" s="44" t="e">
        <f t="shared" si="24"/>
        <v>#REF!</v>
      </c>
      <c r="E180" s="50" t="str">
        <f t="shared" si="20"/>
        <v>n.a</v>
      </c>
      <c r="F180" s="20" t="e">
        <f t="shared" si="21"/>
        <v>#REF!</v>
      </c>
      <c r="G180" s="31" t="e">
        <f t="shared" si="21"/>
        <v>#REF!</v>
      </c>
      <c r="H180" s="30" t="e">
        <f t="shared" si="22"/>
        <v>#REF!</v>
      </c>
      <c r="I180" s="45" t="e">
        <f>SUMIF(#REF!,Report!B180,#REF!)</f>
        <v>#REF!</v>
      </c>
      <c r="J180" s="45" t="e">
        <f>SUMIF(#REF!,Report!B180,#REF!)</f>
        <v>#REF!</v>
      </c>
      <c r="K180" s="45" t="e">
        <f>SUMIF(#REF!,Report!B180,#REF!)</f>
        <v>#REF!</v>
      </c>
    </row>
    <row r="181" spans="2:11" x14ac:dyDescent="0.15">
      <c r="B181" s="19" t="s">
        <v>16</v>
      </c>
      <c r="C181" s="44" t="e">
        <f t="shared" si="23"/>
        <v>#REF!</v>
      </c>
      <c r="D181" s="44" t="e">
        <f t="shared" si="24"/>
        <v>#REF!</v>
      </c>
      <c r="E181" s="50" t="str">
        <f t="shared" si="20"/>
        <v>n.a</v>
      </c>
      <c r="F181" s="20" t="e">
        <f t="shared" si="21"/>
        <v>#REF!</v>
      </c>
      <c r="G181" s="31" t="e">
        <f t="shared" si="21"/>
        <v>#REF!</v>
      </c>
      <c r="H181" s="30" t="e">
        <f t="shared" si="22"/>
        <v>#REF!</v>
      </c>
      <c r="I181" s="45" t="e">
        <f>SUMIF(#REF!,Report!B181,#REF!)</f>
        <v>#REF!</v>
      </c>
      <c r="J181" s="45" t="e">
        <f>SUMIF(#REF!,Report!B181,#REF!)</f>
        <v>#REF!</v>
      </c>
      <c r="K181" s="45" t="e">
        <f>SUMIF(#REF!,Report!B181,#REF!)</f>
        <v>#REF!</v>
      </c>
    </row>
    <row r="182" spans="2:11" x14ac:dyDescent="0.15">
      <c r="B182" s="19" t="s">
        <v>20</v>
      </c>
      <c r="C182" s="44" t="e">
        <f t="shared" si="23"/>
        <v>#REF!</v>
      </c>
      <c r="D182" s="44" t="e">
        <f t="shared" si="24"/>
        <v>#REF!</v>
      </c>
      <c r="E182" s="50" t="str">
        <f t="shared" si="20"/>
        <v>n.a</v>
      </c>
      <c r="F182" s="20" t="e">
        <f t="shared" si="21"/>
        <v>#REF!</v>
      </c>
      <c r="G182" s="31" t="e">
        <f t="shared" si="21"/>
        <v>#REF!</v>
      </c>
      <c r="H182" s="30" t="e">
        <f t="shared" si="22"/>
        <v>#REF!</v>
      </c>
      <c r="I182" s="45" t="e">
        <f>SUMIF(#REF!,Report!B182,#REF!)</f>
        <v>#REF!</v>
      </c>
      <c r="J182" s="45" t="e">
        <f>SUMIF(#REF!,Report!B182,#REF!)</f>
        <v>#REF!</v>
      </c>
      <c r="K182" s="45" t="e">
        <f>SUMIF(#REF!,Report!B182,#REF!)</f>
        <v>#REF!</v>
      </c>
    </row>
    <row r="183" spans="2:11" x14ac:dyDescent="0.15">
      <c r="B183" s="19" t="s">
        <v>12</v>
      </c>
      <c r="C183" s="44" t="e">
        <f t="shared" si="23"/>
        <v>#REF!</v>
      </c>
      <c r="D183" s="44" t="e">
        <f t="shared" si="24"/>
        <v>#REF!</v>
      </c>
      <c r="E183" s="50" t="str">
        <f t="shared" si="20"/>
        <v>n.a</v>
      </c>
      <c r="F183" s="20" t="e">
        <f t="shared" si="21"/>
        <v>#REF!</v>
      </c>
      <c r="G183" s="31" t="e">
        <f t="shared" si="21"/>
        <v>#REF!</v>
      </c>
      <c r="H183" s="30" t="e">
        <f t="shared" si="22"/>
        <v>#REF!</v>
      </c>
      <c r="I183" s="45" t="e">
        <f>SUMIF(#REF!,Report!B183,#REF!)</f>
        <v>#REF!</v>
      </c>
      <c r="J183" s="45" t="e">
        <f>SUMIF(#REF!,Report!B183,#REF!)</f>
        <v>#REF!</v>
      </c>
      <c r="K183" s="45" t="e">
        <f>SUMIF(#REF!,Report!B183,#REF!)</f>
        <v>#REF!</v>
      </c>
    </row>
    <row r="184" spans="2:11" x14ac:dyDescent="0.15">
      <c r="B184" s="19" t="s">
        <v>21</v>
      </c>
      <c r="C184" s="44" t="e">
        <f t="shared" si="23"/>
        <v>#REF!</v>
      </c>
      <c r="D184" s="44" t="e">
        <f t="shared" si="24"/>
        <v>#REF!</v>
      </c>
      <c r="E184" s="50" t="str">
        <f t="shared" si="20"/>
        <v>n.a</v>
      </c>
      <c r="F184" s="20" t="e">
        <f t="shared" si="21"/>
        <v>#REF!</v>
      </c>
      <c r="G184" s="31" t="e">
        <f t="shared" si="21"/>
        <v>#REF!</v>
      </c>
      <c r="H184" s="30" t="e">
        <f t="shared" si="22"/>
        <v>#REF!</v>
      </c>
      <c r="I184" s="45" t="e">
        <f>SUMIF(#REF!,Report!B184,#REF!)</f>
        <v>#REF!</v>
      </c>
      <c r="J184" s="45" t="e">
        <f>SUMIF(#REF!,Report!B184,#REF!)</f>
        <v>#REF!</v>
      </c>
      <c r="K184" s="45" t="e">
        <f>SUMIF(#REF!,Report!B184,#REF!)</f>
        <v>#REF!</v>
      </c>
    </row>
    <row r="185" spans="2:11" x14ac:dyDescent="0.15">
      <c r="B185" s="19" t="s">
        <v>4</v>
      </c>
      <c r="C185" s="44" t="e">
        <f>J185/$F185/30.4</f>
        <v>#REF!</v>
      </c>
      <c r="D185" s="44" t="e">
        <f>K185/$F185/30.4</f>
        <v>#REF!</v>
      </c>
      <c r="E185" s="50" t="str">
        <f t="shared" si="20"/>
        <v>n.a</v>
      </c>
      <c r="F185" s="20" t="e">
        <f>SUM(F178:F184)</f>
        <v>#REF!</v>
      </c>
      <c r="G185" s="30" t="e">
        <f>SUM(G178:G184)</f>
        <v>#REF!</v>
      </c>
      <c r="H185" s="30" t="e">
        <f t="shared" si="22"/>
        <v>#REF!</v>
      </c>
      <c r="I185" s="46" t="e">
        <f>SUM(I178:I184)</f>
        <v>#REF!</v>
      </c>
      <c r="J185" s="46" t="e">
        <f>SUM(J178:J184)</f>
        <v>#REF!</v>
      </c>
      <c r="K185" s="46" t="e">
        <f>SUM(K178:K184)</f>
        <v>#REF!</v>
      </c>
    </row>
    <row r="187" spans="2:11" x14ac:dyDescent="0.15">
      <c r="E187" s="32"/>
    </row>
    <row r="204" spans="2:11" x14ac:dyDescent="0.15">
      <c r="B204" s="28" t="s">
        <v>13</v>
      </c>
      <c r="C204" s="28" t="s">
        <v>109</v>
      </c>
      <c r="D204" s="28" t="s">
        <v>110</v>
      </c>
      <c r="E204" s="28" t="s">
        <v>88</v>
      </c>
      <c r="F204" s="28" t="s">
        <v>77</v>
      </c>
      <c r="G204" s="28" t="s">
        <v>87</v>
      </c>
      <c r="H204" s="28" t="s">
        <v>86</v>
      </c>
      <c r="I204" s="43" t="s">
        <v>85</v>
      </c>
      <c r="J204" s="43" t="s">
        <v>89</v>
      </c>
      <c r="K204" s="43" t="s">
        <v>90</v>
      </c>
    </row>
    <row r="205" spans="2:11" x14ac:dyDescent="0.15">
      <c r="B205" s="56" t="s">
        <v>105</v>
      </c>
      <c r="C205" s="49" t="e">
        <f>J205/$F205/30.4</f>
        <v>#REF!</v>
      </c>
      <c r="D205" s="49" t="e">
        <f>K205/$F205/30.4</f>
        <v>#REF!</v>
      </c>
      <c r="E205" s="50" t="str">
        <f t="shared" ref="E205:E212" si="25">IFERROR(((K205/J205)^(1/(DATEDIF(Opening,Exit,"m")))-1)*12,"n.a")</f>
        <v>n.a</v>
      </c>
      <c r="F205" s="51" t="e">
        <f t="shared" ref="F205:G211" si="26">H30</f>
        <v>#REF!</v>
      </c>
      <c r="G205" s="52" t="e">
        <f t="shared" si="26"/>
        <v>#REF!</v>
      </c>
      <c r="H205" s="52" t="e">
        <f t="shared" ref="H205:H212" si="27">I205/$I$212</f>
        <v>#REF!</v>
      </c>
      <c r="I205" s="54" t="e">
        <f>SUMIF(#REF!,Report!B205,#REF!)</f>
        <v>#REF!</v>
      </c>
      <c r="J205" s="54" t="e">
        <f>SUMIF(#REF!,Report!B205,#REF!)</f>
        <v>#REF!</v>
      </c>
      <c r="K205" s="54" t="e">
        <f>SUMIF(#REF!,Report!B205,#REF!)</f>
        <v>#REF!</v>
      </c>
    </row>
    <row r="206" spans="2:11" x14ac:dyDescent="0.15">
      <c r="B206" s="56" t="s">
        <v>101</v>
      </c>
      <c r="C206" s="49" t="e">
        <f t="shared" ref="C206:C211" si="28">J206/$F206/30.4</f>
        <v>#REF!</v>
      </c>
      <c r="D206" s="49" t="e">
        <f t="shared" ref="D206:D211" si="29">K206/$F206/30.4</f>
        <v>#REF!</v>
      </c>
      <c r="E206" s="50" t="str">
        <f t="shared" si="25"/>
        <v>n.a</v>
      </c>
      <c r="F206" s="51" t="e">
        <f t="shared" si="26"/>
        <v>#REF!</v>
      </c>
      <c r="G206" s="52" t="e">
        <f t="shared" si="26"/>
        <v>#REF!</v>
      </c>
      <c r="H206" s="52" t="e">
        <f t="shared" si="27"/>
        <v>#REF!</v>
      </c>
      <c r="I206" s="54" t="e">
        <f>SUMIF(#REF!,Report!B206,#REF!)</f>
        <v>#REF!</v>
      </c>
      <c r="J206" s="54" t="e">
        <f>SUMIF(#REF!,Report!B206,#REF!)</f>
        <v>#REF!</v>
      </c>
      <c r="K206" s="54" t="e">
        <f>SUMIF(#REF!,Report!B206,#REF!)</f>
        <v>#REF!</v>
      </c>
    </row>
    <row r="207" spans="2:11" x14ac:dyDescent="0.15">
      <c r="B207" s="56" t="s">
        <v>0</v>
      </c>
      <c r="C207" s="49" t="e">
        <f t="shared" si="28"/>
        <v>#REF!</v>
      </c>
      <c r="D207" s="49" t="e">
        <f t="shared" si="29"/>
        <v>#REF!</v>
      </c>
      <c r="E207" s="50" t="str">
        <f t="shared" si="25"/>
        <v>n.a</v>
      </c>
      <c r="F207" s="51" t="e">
        <f t="shared" si="26"/>
        <v>#REF!</v>
      </c>
      <c r="G207" s="52" t="e">
        <f t="shared" si="26"/>
        <v>#REF!</v>
      </c>
      <c r="H207" s="52" t="e">
        <f t="shared" si="27"/>
        <v>#REF!</v>
      </c>
      <c r="I207" s="54" t="e">
        <f>SUMIF(#REF!,Report!B207,#REF!)</f>
        <v>#REF!</v>
      </c>
      <c r="J207" s="54" t="e">
        <f>SUMIF(#REF!,Report!B207,#REF!)</f>
        <v>#REF!</v>
      </c>
      <c r="K207" s="54" t="e">
        <f>SUMIF(#REF!,Report!B207,#REF!)</f>
        <v>#REF!</v>
      </c>
    </row>
    <row r="208" spans="2:11" x14ac:dyDescent="0.15">
      <c r="B208" s="56" t="s">
        <v>1</v>
      </c>
      <c r="C208" s="49" t="e">
        <f t="shared" si="28"/>
        <v>#REF!</v>
      </c>
      <c r="D208" s="49" t="e">
        <f t="shared" si="29"/>
        <v>#REF!</v>
      </c>
      <c r="E208" s="50" t="str">
        <f t="shared" si="25"/>
        <v>n.a</v>
      </c>
      <c r="F208" s="51" t="e">
        <f t="shared" si="26"/>
        <v>#REF!</v>
      </c>
      <c r="G208" s="52" t="e">
        <f t="shared" si="26"/>
        <v>#REF!</v>
      </c>
      <c r="H208" s="52" t="e">
        <f t="shared" si="27"/>
        <v>#REF!</v>
      </c>
      <c r="I208" s="54" t="e">
        <f>SUMIF(#REF!,Report!B208,#REF!)</f>
        <v>#REF!</v>
      </c>
      <c r="J208" s="54" t="e">
        <f>SUMIF(#REF!,Report!B208,#REF!)</f>
        <v>#REF!</v>
      </c>
      <c r="K208" s="54" t="e">
        <f>SUMIF(#REF!,Report!B208,#REF!)</f>
        <v>#REF!</v>
      </c>
    </row>
    <row r="209" spans="1:16" x14ac:dyDescent="0.15">
      <c r="B209" s="56" t="s">
        <v>2</v>
      </c>
      <c r="C209" s="49" t="e">
        <f t="shared" si="28"/>
        <v>#REF!</v>
      </c>
      <c r="D209" s="49" t="e">
        <f t="shared" si="29"/>
        <v>#REF!</v>
      </c>
      <c r="E209" s="50" t="str">
        <f t="shared" si="25"/>
        <v>n.a</v>
      </c>
      <c r="F209" s="51" t="e">
        <f t="shared" si="26"/>
        <v>#REF!</v>
      </c>
      <c r="G209" s="52" t="e">
        <f t="shared" si="26"/>
        <v>#REF!</v>
      </c>
      <c r="H209" s="52" t="e">
        <f t="shared" si="27"/>
        <v>#REF!</v>
      </c>
      <c r="I209" s="54" t="e">
        <f>SUMIF(#REF!,Report!B209,#REF!)</f>
        <v>#REF!</v>
      </c>
      <c r="J209" s="54" t="e">
        <f>SUMIF(#REF!,Report!B209,#REF!)</f>
        <v>#REF!</v>
      </c>
      <c r="K209" s="54" t="e">
        <f>SUMIF(#REF!,Report!B209,#REF!)</f>
        <v>#REF!</v>
      </c>
    </row>
    <row r="210" spans="1:16" x14ac:dyDescent="0.15">
      <c r="B210" s="56" t="s">
        <v>102</v>
      </c>
      <c r="C210" s="49" t="e">
        <f t="shared" si="28"/>
        <v>#REF!</v>
      </c>
      <c r="D210" s="49" t="e">
        <f t="shared" si="29"/>
        <v>#REF!</v>
      </c>
      <c r="E210" s="50" t="str">
        <f t="shared" si="25"/>
        <v>n.a</v>
      </c>
      <c r="F210" s="51" t="e">
        <f t="shared" si="26"/>
        <v>#REF!</v>
      </c>
      <c r="G210" s="52" t="e">
        <f t="shared" si="26"/>
        <v>#REF!</v>
      </c>
      <c r="H210" s="52" t="e">
        <f t="shared" si="27"/>
        <v>#REF!</v>
      </c>
      <c r="I210" s="54" t="e">
        <f>SUMIF(#REF!,Report!B210,#REF!)</f>
        <v>#REF!</v>
      </c>
      <c r="J210" s="54" t="e">
        <f>SUMIF(#REF!,Report!B210,#REF!)</f>
        <v>#REF!</v>
      </c>
      <c r="K210" s="54" t="e">
        <f>SUMIF(#REF!,Report!B210,#REF!)</f>
        <v>#REF!</v>
      </c>
    </row>
    <row r="211" spans="1:16" x14ac:dyDescent="0.15">
      <c r="B211" s="56" t="s">
        <v>103</v>
      </c>
      <c r="C211" s="49" t="e">
        <f t="shared" si="28"/>
        <v>#REF!</v>
      </c>
      <c r="D211" s="49" t="e">
        <f t="shared" si="29"/>
        <v>#REF!</v>
      </c>
      <c r="E211" s="50" t="str">
        <f t="shared" si="25"/>
        <v>n.a</v>
      </c>
      <c r="F211" s="51" t="e">
        <f t="shared" si="26"/>
        <v>#REF!</v>
      </c>
      <c r="G211" s="52" t="e">
        <f t="shared" si="26"/>
        <v>#REF!</v>
      </c>
      <c r="H211" s="52" t="e">
        <f t="shared" si="27"/>
        <v>#REF!</v>
      </c>
      <c r="I211" s="54" t="e">
        <f>SUMIF(#REF!,Report!B211,#REF!)</f>
        <v>#REF!</v>
      </c>
      <c r="J211" s="54" t="e">
        <f>SUMIF(#REF!,Report!B211,#REF!)</f>
        <v>#REF!</v>
      </c>
      <c r="K211" s="54" t="e">
        <f>SUMIF(#REF!,Report!B211,#REF!)</f>
        <v>#REF!</v>
      </c>
    </row>
    <row r="212" spans="1:16" x14ac:dyDescent="0.15">
      <c r="B212" s="56" t="s">
        <v>4</v>
      </c>
      <c r="C212" s="49" t="e">
        <f>J212/$F212/30.4</f>
        <v>#REF!</v>
      </c>
      <c r="D212" s="49" t="e">
        <f>K212/$F212/30.4</f>
        <v>#REF!</v>
      </c>
      <c r="E212" s="50" t="str">
        <f t="shared" si="25"/>
        <v>n.a</v>
      </c>
      <c r="F212" s="51" t="e">
        <f>SUM(F205:F211)</f>
        <v>#REF!</v>
      </c>
      <c r="G212" s="53" t="e">
        <f>SUM(G205:G211)</f>
        <v>#REF!</v>
      </c>
      <c r="H212" s="52" t="e">
        <f t="shared" si="27"/>
        <v>#REF!</v>
      </c>
      <c r="I212" s="55" t="e">
        <f>SUM(I205:I211)</f>
        <v>#REF!</v>
      </c>
      <c r="J212" s="55" t="e">
        <f>SUM(J205:J211)</f>
        <v>#REF!</v>
      </c>
      <c r="K212" s="55" t="e">
        <f>SUM(K205:K211)</f>
        <v>#REF!</v>
      </c>
    </row>
    <row r="213" spans="1:16" s="14" customFormat="1" x14ac:dyDescent="0.15"/>
    <row r="214" spans="1:16" s="14" customFormat="1" x14ac:dyDescent="0.15">
      <c r="C214" s="14" t="e">
        <f>YEAR(Initial_Time)</f>
        <v>#REF!</v>
      </c>
      <c r="D214" s="14" t="e">
        <f t="shared" ref="D214:P214" si="30">IF(OR(C214=YEAR(Exit),C214=0),0,C214+1)</f>
        <v>#REF!</v>
      </c>
      <c r="E214" s="14" t="e">
        <f t="shared" si="30"/>
        <v>#REF!</v>
      </c>
      <c r="F214" s="14" t="e">
        <f t="shared" si="30"/>
        <v>#REF!</v>
      </c>
      <c r="G214" s="14" t="e">
        <f t="shared" si="30"/>
        <v>#REF!</v>
      </c>
      <c r="H214" s="14" t="e">
        <f t="shared" si="30"/>
        <v>#REF!</v>
      </c>
      <c r="I214" s="14" t="e">
        <f t="shared" si="30"/>
        <v>#REF!</v>
      </c>
      <c r="J214" s="14" t="e">
        <f t="shared" si="30"/>
        <v>#REF!</v>
      </c>
      <c r="K214" s="14" t="e">
        <f t="shared" si="30"/>
        <v>#REF!</v>
      </c>
      <c r="L214" s="14" t="e">
        <f t="shared" si="30"/>
        <v>#REF!</v>
      </c>
      <c r="M214" s="14" t="e">
        <f t="shared" si="30"/>
        <v>#REF!</v>
      </c>
      <c r="N214" s="14" t="e">
        <f t="shared" si="30"/>
        <v>#REF!</v>
      </c>
      <c r="O214" s="14" t="e">
        <f t="shared" si="30"/>
        <v>#REF!</v>
      </c>
      <c r="P214" s="14" t="e">
        <f t="shared" si="30"/>
        <v>#REF!</v>
      </c>
    </row>
    <row r="215" spans="1:16" s="14" customFormat="1" x14ac:dyDescent="0.15">
      <c r="A215" s="14" t="s">
        <v>50</v>
      </c>
      <c r="B215" s="116"/>
      <c r="C215" s="17" t="e">
        <f>SUMIF(#REF!,Report!C$214,#REF!)</f>
        <v>#REF!</v>
      </c>
      <c r="D215" s="17" t="e">
        <f>SUMIF(#REF!,Report!D$214,#REF!)</f>
        <v>#REF!</v>
      </c>
      <c r="E215" s="17" t="e">
        <f>SUMIF(#REF!,Report!E$214,#REF!)</f>
        <v>#REF!</v>
      </c>
      <c r="F215" s="17" t="e">
        <f>SUMIF(#REF!,Report!F$214,#REF!)</f>
        <v>#REF!</v>
      </c>
      <c r="G215" s="17" t="e">
        <f>SUMIF(#REF!,Report!G$214,#REF!)</f>
        <v>#REF!</v>
      </c>
      <c r="H215" s="17" t="e">
        <f>SUMIF(#REF!,Report!H$214,#REF!)</f>
        <v>#REF!</v>
      </c>
      <c r="I215" s="17" t="e">
        <f>SUMIF(#REF!,Report!I$214,#REF!)</f>
        <v>#REF!</v>
      </c>
      <c r="J215" s="17" t="e">
        <f>SUMIF(#REF!,Report!J$214,#REF!)</f>
        <v>#REF!</v>
      </c>
      <c r="K215" s="17" t="e">
        <f>SUMIF(#REF!,Report!K$214,#REF!)</f>
        <v>#REF!</v>
      </c>
      <c r="L215" s="17" t="e">
        <f>SUMIF(#REF!,Report!L$214,#REF!)</f>
        <v>#REF!</v>
      </c>
      <c r="M215" s="17" t="e">
        <f>SUMIF(#REF!,Report!M$214,#REF!)</f>
        <v>#REF!</v>
      </c>
      <c r="N215" s="17" t="e">
        <f>SUMIF(#REF!,Report!N$214,#REF!)</f>
        <v>#REF!</v>
      </c>
      <c r="O215" s="17" t="e">
        <f>SUMIF(#REF!,Report!O$214,#REF!)</f>
        <v>#REF!</v>
      </c>
      <c r="P215" s="17" t="e">
        <f>SUMIF(#REF!,Report!P$214,#REF!)</f>
        <v>#REF!</v>
      </c>
    </row>
    <row r="216" spans="1:16" s="14" customFormat="1" x14ac:dyDescent="0.15">
      <c r="A216" s="14" t="s">
        <v>51</v>
      </c>
      <c r="C216" s="17" t="e">
        <f>SUMIF(#REF!,Report!C$214,#REF!)</f>
        <v>#REF!</v>
      </c>
      <c r="D216" s="17" t="e">
        <f>SUMIF(#REF!,Report!D$214,#REF!)</f>
        <v>#REF!</v>
      </c>
      <c r="E216" s="17" t="e">
        <f>SUMIF(#REF!,Report!E$214,#REF!)</f>
        <v>#REF!</v>
      </c>
      <c r="F216" s="17" t="e">
        <f>SUMIF(#REF!,Report!F$214,#REF!)</f>
        <v>#REF!</v>
      </c>
      <c r="G216" s="17" t="e">
        <f>SUMIF(#REF!,Report!G$214,#REF!)</f>
        <v>#REF!</v>
      </c>
      <c r="H216" s="17" t="e">
        <f>SUMIF(#REF!,Report!H$214,#REF!)</f>
        <v>#REF!</v>
      </c>
      <c r="I216" s="17" t="e">
        <f>SUMIF(#REF!,Report!I$214,#REF!)</f>
        <v>#REF!</v>
      </c>
      <c r="J216" s="17" t="e">
        <f>SUMIF(#REF!,Report!J$214,#REF!)</f>
        <v>#REF!</v>
      </c>
      <c r="K216" s="17" t="e">
        <f>SUMIF(#REF!,Report!K$214,#REF!)</f>
        <v>#REF!</v>
      </c>
      <c r="L216" s="17" t="e">
        <f>SUMIF(#REF!,Report!L$214,#REF!)</f>
        <v>#REF!</v>
      </c>
      <c r="M216" s="17" t="e">
        <f>SUMIF(#REF!,Report!M$214,#REF!)</f>
        <v>#REF!</v>
      </c>
      <c r="N216" s="17" t="e">
        <f>SUMIF(#REF!,Report!N$214,#REF!)</f>
        <v>#REF!</v>
      </c>
      <c r="O216" s="17" t="e">
        <f>SUMIF(#REF!,Report!O$214,#REF!)</f>
        <v>#REF!</v>
      </c>
      <c r="P216" s="17" t="e">
        <f>SUMIF(#REF!,Report!P$214,#REF!)</f>
        <v>#REF!</v>
      </c>
    </row>
    <row r="217" spans="1:16" s="14" customFormat="1" x14ac:dyDescent="0.15">
      <c r="L217" s="17"/>
      <c r="M217" s="17"/>
      <c r="N217" s="17"/>
      <c r="O217" s="17"/>
      <c r="P217" s="17"/>
    </row>
    <row r="218" spans="1:16" s="14" customFormat="1" x14ac:dyDescent="0.15">
      <c r="A218" s="14" t="s">
        <v>91</v>
      </c>
      <c r="B218" s="116" t="e">
        <f>SUM(C218:O218)</f>
        <v>#REF!</v>
      </c>
      <c r="C218" s="17" t="e">
        <f t="shared" ref="C218:K218" si="31">C215/(1+Project_IRR)^(C$214-YEAR(Initial_Time))</f>
        <v>#REF!</v>
      </c>
      <c r="D218" s="17" t="e">
        <f t="shared" si="31"/>
        <v>#REF!</v>
      </c>
      <c r="E218" s="17" t="e">
        <f t="shared" si="31"/>
        <v>#REF!</v>
      </c>
      <c r="F218" s="17" t="e">
        <f t="shared" si="31"/>
        <v>#REF!</v>
      </c>
      <c r="G218" s="17" t="e">
        <f t="shared" si="31"/>
        <v>#REF!</v>
      </c>
      <c r="H218" s="17" t="e">
        <f t="shared" si="31"/>
        <v>#REF!</v>
      </c>
      <c r="I218" s="17" t="e">
        <f t="shared" si="31"/>
        <v>#REF!</v>
      </c>
      <c r="J218" s="17" t="e">
        <f t="shared" si="31"/>
        <v>#REF!</v>
      </c>
      <c r="K218" s="17" t="e">
        <f t="shared" si="31"/>
        <v>#REF!</v>
      </c>
      <c r="L218" s="17" t="e">
        <f t="shared" ref="L218:P219" si="32">L215/(1+Project_IRR)^(L$214-YEAR(Initial_Time))</f>
        <v>#REF!</v>
      </c>
      <c r="M218" s="17" t="e">
        <f t="shared" si="32"/>
        <v>#REF!</v>
      </c>
      <c r="N218" s="17" t="e">
        <f t="shared" si="32"/>
        <v>#REF!</v>
      </c>
      <c r="O218" s="17" t="e">
        <f t="shared" si="32"/>
        <v>#REF!</v>
      </c>
      <c r="P218" s="17" t="e">
        <f t="shared" si="32"/>
        <v>#REF!</v>
      </c>
    </row>
    <row r="219" spans="1:16" s="14" customFormat="1" x14ac:dyDescent="0.15">
      <c r="A219" s="14" t="s">
        <v>92</v>
      </c>
      <c r="B219" s="116" t="e">
        <f>SUM(C219:O219)</f>
        <v>#REF!</v>
      </c>
      <c r="C219" s="17" t="e">
        <f t="shared" ref="C219:K219" si="33">C216/(1+Project_IRR)^(C$214-YEAR(Initial_Time))</f>
        <v>#REF!</v>
      </c>
      <c r="D219" s="17" t="e">
        <f t="shared" si="33"/>
        <v>#REF!</v>
      </c>
      <c r="E219" s="17" t="e">
        <f t="shared" si="33"/>
        <v>#REF!</v>
      </c>
      <c r="F219" s="17" t="e">
        <f t="shared" si="33"/>
        <v>#REF!</v>
      </c>
      <c r="G219" s="17" t="e">
        <f t="shared" si="33"/>
        <v>#REF!</v>
      </c>
      <c r="H219" s="17" t="e">
        <f t="shared" si="33"/>
        <v>#REF!</v>
      </c>
      <c r="I219" s="17" t="e">
        <f t="shared" si="33"/>
        <v>#REF!</v>
      </c>
      <c r="J219" s="17" t="e">
        <f t="shared" si="33"/>
        <v>#REF!</v>
      </c>
      <c r="K219" s="17" t="e">
        <f t="shared" si="33"/>
        <v>#REF!</v>
      </c>
      <c r="L219" s="17" t="e">
        <f t="shared" si="32"/>
        <v>#REF!</v>
      </c>
      <c r="M219" s="17" t="e">
        <f t="shared" si="32"/>
        <v>#REF!</v>
      </c>
      <c r="N219" s="17" t="e">
        <f t="shared" si="32"/>
        <v>#REF!</v>
      </c>
      <c r="O219" s="17" t="e">
        <f t="shared" si="32"/>
        <v>#REF!</v>
      </c>
      <c r="P219" s="17" t="e">
        <f t="shared" si="32"/>
        <v>#REF!</v>
      </c>
    </row>
    <row r="220" spans="1:16" s="14" customFormat="1" x14ac:dyDescent="0.15"/>
    <row r="221" spans="1:16" s="14" customFormat="1" x14ac:dyDescent="0.15">
      <c r="A221" s="14" t="s">
        <v>91</v>
      </c>
      <c r="B221" s="18" t="e">
        <f>B218/(B218+B219)</f>
        <v>#REF!</v>
      </c>
    </row>
    <row r="222" spans="1:16" s="14" customFormat="1" x14ac:dyDescent="0.15">
      <c r="A222" s="14" t="s">
        <v>92</v>
      </c>
      <c r="B222" s="18" t="e">
        <f>B219/(B219+B218)</f>
        <v>#REF!</v>
      </c>
    </row>
    <row r="224" spans="1:16" x14ac:dyDescent="0.15">
      <c r="D224" s="34" t="s">
        <v>99</v>
      </c>
      <c r="E224" s="28" t="s">
        <v>100</v>
      </c>
    </row>
    <row r="225" spans="4:5" x14ac:dyDescent="0.15">
      <c r="D225" s="20" t="s">
        <v>47</v>
      </c>
      <c r="E225" s="23" t="e">
        <f>Land_Cost/GFA</f>
        <v>#REF!</v>
      </c>
    </row>
    <row r="226" spans="4:5" x14ac:dyDescent="0.15">
      <c r="D226" s="20" t="s">
        <v>35</v>
      </c>
      <c r="E226" s="23" t="e">
        <f>Total_Dev_Cost/GFA</f>
        <v>#REF!</v>
      </c>
    </row>
    <row r="227" spans="4:5" x14ac:dyDescent="0.15">
      <c r="D227" s="20" t="s">
        <v>46</v>
      </c>
      <c r="E227" s="23" t="e">
        <f>Cap_Int/GFA</f>
        <v>#NAME?</v>
      </c>
    </row>
    <row r="228" spans="4:5" x14ac:dyDescent="0.15">
      <c r="D228" s="20" t="s">
        <v>93</v>
      </c>
      <c r="E228" s="23" t="e">
        <f>Total_Cost/GFA</f>
        <v>#REF!</v>
      </c>
    </row>
    <row r="229" spans="4:5" x14ac:dyDescent="0.15">
      <c r="D229" s="20" t="s">
        <v>94</v>
      </c>
      <c r="E229" s="23" t="e">
        <f>Asset_Sales_Price/GFA</f>
        <v>#REF!</v>
      </c>
    </row>
    <row r="230" spans="4:5" x14ac:dyDescent="0.15">
      <c r="D230" s="20" t="s">
        <v>95</v>
      </c>
      <c r="E230" s="33" t="e">
        <f>Project_IRR</f>
        <v>#REF!</v>
      </c>
    </row>
    <row r="231" spans="4:5" x14ac:dyDescent="0.15">
      <c r="D231" s="20" t="s">
        <v>96</v>
      </c>
      <c r="E231" s="33" t="e">
        <f>Equity_IRR</f>
        <v>#REF!</v>
      </c>
    </row>
    <row r="232" spans="4:5" x14ac:dyDescent="0.15">
      <c r="D232" s="20" t="s">
        <v>97</v>
      </c>
      <c r="E232" s="32" t="e">
        <f>B222</f>
        <v>#REF!</v>
      </c>
    </row>
    <row r="233" spans="4:5" x14ac:dyDescent="0.15">
      <c r="D233" s="20" t="s">
        <v>98</v>
      </c>
      <c r="E233" s="32" t="e">
        <f>B221</f>
        <v>#REF!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Report</vt:lpstr>
      <vt:lpstr>Total_NLA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rong fenghe</cp:lastModifiedBy>
  <dcterms:created xsi:type="dcterms:W3CDTF">2016-10-11T06:56:51Z</dcterms:created>
  <dcterms:modified xsi:type="dcterms:W3CDTF">2020-10-22T02:36:06Z</dcterms:modified>
</cp:coreProperties>
</file>