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8_{BA42F729-8782-473A-9273-829728C3334C}" xr6:coauthVersionLast="45" xr6:coauthVersionMax="45" xr10:uidLastSave="{00000000-0000-0000-0000-000000000000}"/>
  <bookViews>
    <workbookView xWindow="-108" yWindow="-108" windowWidth="23256" windowHeight="12576" tabRatio="597" activeTab="4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hotel" sheetId="21" r:id="rId7"/>
    <sheet name="康养" sheetId="22" r:id="rId8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0" l="1"/>
  <c r="AP79" i="20"/>
  <c r="AQ79" i="20"/>
  <c r="AR79" i="20"/>
  <c r="AS79" i="20"/>
  <c r="AT79" i="20"/>
  <c r="AU79" i="20"/>
  <c r="AV79" i="20"/>
  <c r="AW79" i="20"/>
  <c r="AX79" i="20"/>
  <c r="AY79" i="20"/>
  <c r="AZ79" i="20"/>
  <c r="BA79" i="20"/>
  <c r="BB79" i="20"/>
  <c r="BC79" i="20"/>
  <c r="BD79" i="20"/>
  <c r="BE79" i="20"/>
  <c r="BF79" i="20"/>
  <c r="BG79" i="20"/>
  <c r="BH79" i="20"/>
  <c r="BI79" i="20"/>
  <c r="BJ79" i="20"/>
  <c r="BK79" i="20"/>
  <c r="BL79" i="20"/>
  <c r="BM79" i="20"/>
  <c r="BN79" i="20"/>
  <c r="BO79" i="20"/>
  <c r="BP79" i="20"/>
  <c r="BQ79" i="20"/>
  <c r="BR79" i="20"/>
  <c r="BS79" i="20"/>
  <c r="BT79" i="20"/>
  <c r="BU79" i="20"/>
  <c r="BV79" i="20"/>
  <c r="BW79" i="20"/>
  <c r="BX79" i="20"/>
  <c r="BY79" i="20"/>
  <c r="BZ79" i="20"/>
  <c r="CA79" i="20"/>
  <c r="CB79" i="20"/>
  <c r="CC79" i="20"/>
  <c r="CD79" i="20"/>
  <c r="CE79" i="20"/>
  <c r="CF79" i="20"/>
  <c r="CG79" i="20"/>
  <c r="CH79" i="20"/>
  <c r="CI79" i="20"/>
  <c r="CJ79" i="20"/>
  <c r="CK79" i="20"/>
  <c r="CL79" i="20"/>
  <c r="CM79" i="20"/>
  <c r="CN79" i="20"/>
  <c r="CO79" i="20"/>
  <c r="CP79" i="20"/>
  <c r="CQ79" i="20"/>
  <c r="CR79" i="20"/>
  <c r="CS79" i="20"/>
  <c r="CT79" i="20"/>
  <c r="CU79" i="20"/>
  <c r="CV79" i="20"/>
  <c r="CW79" i="20"/>
  <c r="CX79" i="20"/>
  <c r="CY79" i="20"/>
  <c r="CZ79" i="20"/>
  <c r="DA79" i="20"/>
  <c r="DB79" i="20"/>
  <c r="DC79" i="20"/>
  <c r="DD79" i="20"/>
  <c r="DE79" i="20"/>
  <c r="DF79" i="20"/>
  <c r="DG79" i="20"/>
  <c r="DH79" i="20"/>
  <c r="DI79" i="20"/>
  <c r="DJ79" i="20"/>
  <c r="DK79" i="20"/>
  <c r="DL79" i="20"/>
  <c r="DM79" i="20"/>
  <c r="DN79" i="20"/>
  <c r="DO79" i="20"/>
  <c r="DP79" i="20"/>
  <c r="DQ79" i="20"/>
  <c r="DR79" i="20"/>
  <c r="DS79" i="20"/>
  <c r="DT79" i="20"/>
  <c r="DU79" i="20"/>
  <c r="DV79" i="20"/>
  <c r="DW79" i="20"/>
  <c r="DX79" i="20"/>
  <c r="DY79" i="20"/>
  <c r="DZ79" i="20"/>
  <c r="F80" i="20"/>
  <c r="G79" i="20" s="1"/>
  <c r="G80" i="20" l="1"/>
  <c r="H79" i="20" s="1"/>
  <c r="I80" i="20" s="1"/>
  <c r="J79" i="20" s="1"/>
  <c r="H80" i="20"/>
  <c r="I79" i="20" s="1"/>
  <c r="D9" i="22"/>
  <c r="D11" i="22" s="1"/>
  <c r="J80" i="20" l="1"/>
  <c r="K79" i="20" s="1"/>
  <c r="D154" i="17"/>
  <c r="E154" i="17" s="1"/>
  <c r="F154" i="17" s="1"/>
  <c r="K80" i="20" l="1"/>
  <c r="L79" i="20" s="1"/>
  <c r="D159" i="17"/>
  <c r="G154" i="17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AC129" i="20"/>
  <c r="AF129" i="20"/>
  <c r="BH129" i="20"/>
  <c r="BI129" i="20"/>
  <c r="BJ129" i="20"/>
  <c r="BK129" i="20"/>
  <c r="BL129" i="20"/>
  <c r="BM129" i="20"/>
  <c r="BN129" i="20"/>
  <c r="BO129" i="20"/>
  <c r="BP129" i="20"/>
  <c r="BQ129" i="20"/>
  <c r="BR129" i="20"/>
  <c r="BS129" i="20"/>
  <c r="BT129" i="20"/>
  <c r="BU129" i="20"/>
  <c r="BV129" i="20"/>
  <c r="BW129" i="20"/>
  <c r="BX129" i="20"/>
  <c r="BY129" i="20"/>
  <c r="BZ129" i="20"/>
  <c r="CA129" i="20"/>
  <c r="CB129" i="20"/>
  <c r="CC129" i="20"/>
  <c r="CD129" i="20"/>
  <c r="CE129" i="20"/>
  <c r="CF129" i="20"/>
  <c r="CG129" i="20"/>
  <c r="CH129" i="20"/>
  <c r="CI129" i="20"/>
  <c r="CJ129" i="20"/>
  <c r="CK129" i="20"/>
  <c r="CL129" i="20"/>
  <c r="CM129" i="20"/>
  <c r="CN129" i="20"/>
  <c r="CO129" i="20"/>
  <c r="CP129" i="20"/>
  <c r="CQ129" i="20"/>
  <c r="CR129" i="20"/>
  <c r="CS129" i="20"/>
  <c r="CT129" i="20"/>
  <c r="CU129" i="20"/>
  <c r="CV129" i="20"/>
  <c r="CW129" i="20"/>
  <c r="CX129" i="20"/>
  <c r="CY129" i="20"/>
  <c r="CZ129" i="20"/>
  <c r="DA129" i="20"/>
  <c r="DB129" i="20"/>
  <c r="DC129" i="20"/>
  <c r="DD129" i="20"/>
  <c r="DE129" i="20"/>
  <c r="DF129" i="20"/>
  <c r="DG129" i="20"/>
  <c r="DH129" i="20"/>
  <c r="DI129" i="20"/>
  <c r="DJ129" i="20"/>
  <c r="DK129" i="20"/>
  <c r="DL129" i="20"/>
  <c r="DM129" i="20"/>
  <c r="DN129" i="20"/>
  <c r="DO129" i="20"/>
  <c r="DP129" i="20"/>
  <c r="DQ129" i="20"/>
  <c r="DR129" i="20"/>
  <c r="DS129" i="20"/>
  <c r="DT129" i="20"/>
  <c r="DU129" i="20"/>
  <c r="DV129" i="20"/>
  <c r="DW129" i="20"/>
  <c r="DX129" i="20"/>
  <c r="DY129" i="20"/>
  <c r="DZ129" i="20"/>
  <c r="EA129" i="20"/>
  <c r="EB129" i="20"/>
  <c r="EC129" i="20"/>
  <c r="ED129" i="20"/>
  <c r="EE129" i="20"/>
  <c r="EF129" i="20"/>
  <c r="EG129" i="20"/>
  <c r="EH129" i="20"/>
  <c r="EI129" i="20"/>
  <c r="EJ129" i="20"/>
  <c r="EK129" i="20"/>
  <c r="EL129" i="20"/>
  <c r="F129" i="20"/>
  <c r="L80" i="20" l="1"/>
  <c r="M79" i="20" s="1"/>
  <c r="D160" i="17"/>
  <c r="E159" i="17"/>
  <c r="D161" i="17"/>
  <c r="D162" i="17"/>
  <c r="H154" i="17"/>
  <c r="M80" i="20" l="1"/>
  <c r="N79" i="20" s="1"/>
  <c r="N80" i="20"/>
  <c r="O79" i="20" s="1"/>
  <c r="O80" i="20"/>
  <c r="P79" i="20" s="1"/>
  <c r="F159" i="17"/>
  <c r="E160" i="17"/>
  <c r="E162" i="17"/>
  <c r="E161" i="17"/>
  <c r="I154" i="17"/>
  <c r="F124" i="20"/>
  <c r="G124" i="20" s="1"/>
  <c r="H124" i="20" s="1"/>
  <c r="I124" i="20" s="1"/>
  <c r="J124" i="20" s="1"/>
  <c r="K124" i="20" s="1"/>
  <c r="L124" i="20" s="1"/>
  <c r="M124" i="20" s="1"/>
  <c r="N124" i="20" s="1"/>
  <c r="O124" i="20" s="1"/>
  <c r="P124" i="20" s="1"/>
  <c r="Q124" i="20" s="1"/>
  <c r="R124" i="20" s="1"/>
  <c r="S124" i="20" s="1"/>
  <c r="T124" i="20" s="1"/>
  <c r="U124" i="20" s="1"/>
  <c r="V124" i="20" s="1"/>
  <c r="W124" i="20" s="1"/>
  <c r="X124" i="20" s="1"/>
  <c r="Y124" i="20" s="1"/>
  <c r="Z124" i="20" s="1"/>
  <c r="AA124" i="20" s="1"/>
  <c r="AB124" i="20" s="1"/>
  <c r="AC124" i="20" s="1"/>
  <c r="AD124" i="20" s="1"/>
  <c r="AE124" i="20" s="1"/>
  <c r="AF124" i="20" s="1"/>
  <c r="AG124" i="20" s="1"/>
  <c r="AH124" i="20" s="1"/>
  <c r="AI124" i="20" s="1"/>
  <c r="AJ124" i="20" s="1"/>
  <c r="AK124" i="20" s="1"/>
  <c r="AL124" i="20" s="1"/>
  <c r="AM124" i="20" s="1"/>
  <c r="AN124" i="20" s="1"/>
  <c r="AO124" i="20" s="1"/>
  <c r="AP124" i="20" s="1"/>
  <c r="AQ124" i="20" s="1"/>
  <c r="AR124" i="20" s="1"/>
  <c r="AS124" i="20" s="1"/>
  <c r="AT124" i="20" s="1"/>
  <c r="AU124" i="20" s="1"/>
  <c r="AV124" i="20" s="1"/>
  <c r="AW124" i="20" s="1"/>
  <c r="AX124" i="20" s="1"/>
  <c r="AY124" i="20" s="1"/>
  <c r="AZ124" i="20" s="1"/>
  <c r="BA124" i="20" s="1"/>
  <c r="BB124" i="20" s="1"/>
  <c r="BC124" i="20" s="1"/>
  <c r="BD124" i="20" s="1"/>
  <c r="BE124" i="20" s="1"/>
  <c r="BF124" i="20" s="1"/>
  <c r="BG124" i="20" s="1"/>
  <c r="BH124" i="20" s="1"/>
  <c r="BI124" i="20" s="1"/>
  <c r="BJ124" i="20" s="1"/>
  <c r="BK124" i="20" s="1"/>
  <c r="BL124" i="20" s="1"/>
  <c r="BM124" i="20" s="1"/>
  <c r="BN124" i="20" s="1"/>
  <c r="BO124" i="20" s="1"/>
  <c r="BP124" i="20" s="1"/>
  <c r="BQ124" i="20" s="1"/>
  <c r="BR124" i="20" s="1"/>
  <c r="BS124" i="20" s="1"/>
  <c r="BT124" i="20" s="1"/>
  <c r="BU124" i="20" s="1"/>
  <c r="BV124" i="20" s="1"/>
  <c r="BW124" i="20" s="1"/>
  <c r="BX124" i="20" s="1"/>
  <c r="BY124" i="20" s="1"/>
  <c r="BZ124" i="20" s="1"/>
  <c r="CA124" i="20" s="1"/>
  <c r="CB124" i="20" s="1"/>
  <c r="CC124" i="20" s="1"/>
  <c r="CD124" i="20" s="1"/>
  <c r="CE124" i="20" s="1"/>
  <c r="CF124" i="20" s="1"/>
  <c r="CG124" i="20" s="1"/>
  <c r="CH124" i="20" s="1"/>
  <c r="CI124" i="20" s="1"/>
  <c r="CJ124" i="20" s="1"/>
  <c r="CK124" i="20" s="1"/>
  <c r="CL124" i="20" s="1"/>
  <c r="CM124" i="20" s="1"/>
  <c r="CN124" i="20" s="1"/>
  <c r="CO124" i="20" s="1"/>
  <c r="CP124" i="20" s="1"/>
  <c r="CQ124" i="20" s="1"/>
  <c r="CR124" i="20" s="1"/>
  <c r="CS124" i="20" s="1"/>
  <c r="CT124" i="20" s="1"/>
  <c r="CU124" i="20" s="1"/>
  <c r="CV124" i="20" s="1"/>
  <c r="CW124" i="20" s="1"/>
  <c r="CX124" i="20" s="1"/>
  <c r="CY124" i="20" s="1"/>
  <c r="CZ124" i="20" s="1"/>
  <c r="DA124" i="20" s="1"/>
  <c r="DB124" i="20" s="1"/>
  <c r="DC124" i="20" s="1"/>
  <c r="DD124" i="20" s="1"/>
  <c r="DE124" i="20" s="1"/>
  <c r="DF124" i="20" s="1"/>
  <c r="DG124" i="20" s="1"/>
  <c r="DH124" i="20" s="1"/>
  <c r="DI124" i="20" s="1"/>
  <c r="DJ124" i="20" s="1"/>
  <c r="DK124" i="20" s="1"/>
  <c r="DL124" i="20" s="1"/>
  <c r="DM124" i="20" s="1"/>
  <c r="DN124" i="20" s="1"/>
  <c r="DO124" i="20" s="1"/>
  <c r="DP124" i="20" s="1"/>
  <c r="DQ124" i="20" s="1"/>
  <c r="DR124" i="20" s="1"/>
  <c r="DS124" i="20" s="1"/>
  <c r="DT124" i="20" s="1"/>
  <c r="DU124" i="20" s="1"/>
  <c r="DV124" i="20" s="1"/>
  <c r="DW124" i="20" s="1"/>
  <c r="DX124" i="20" s="1"/>
  <c r="DY124" i="20" s="1"/>
  <c r="DZ124" i="20" s="1"/>
  <c r="EA124" i="20" s="1"/>
  <c r="EB124" i="20" s="1"/>
  <c r="EC124" i="20" s="1"/>
  <c r="ED124" i="20" s="1"/>
  <c r="EE124" i="20" s="1"/>
  <c r="EF124" i="20" s="1"/>
  <c r="EG124" i="20" s="1"/>
  <c r="EH124" i="20" s="1"/>
  <c r="EI124" i="20" s="1"/>
  <c r="EJ124" i="20" s="1"/>
  <c r="EK124" i="20" s="1"/>
  <c r="EL124" i="20" s="1"/>
  <c r="G98" i="20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F98" i="20"/>
  <c r="EL88" i="20"/>
  <c r="EK88" i="20"/>
  <c r="EJ88" i="20"/>
  <c r="EI88" i="20"/>
  <c r="EH88" i="20"/>
  <c r="EG88" i="20"/>
  <c r="EF88" i="20"/>
  <c r="EE88" i="20"/>
  <c r="ED88" i="20"/>
  <c r="EC88" i="20"/>
  <c r="EB88" i="20"/>
  <c r="EA88" i="20"/>
  <c r="DZ88" i="20"/>
  <c r="DY88" i="20"/>
  <c r="DX88" i="20"/>
  <c r="DW88" i="20"/>
  <c r="DV88" i="20"/>
  <c r="DU88" i="20"/>
  <c r="DT88" i="20"/>
  <c r="DS88" i="20"/>
  <c r="DR88" i="20"/>
  <c r="DQ88" i="20"/>
  <c r="DP88" i="20"/>
  <c r="DO88" i="20"/>
  <c r="DN88" i="20"/>
  <c r="DM88" i="20"/>
  <c r="DL88" i="20"/>
  <c r="DK88" i="20"/>
  <c r="DJ88" i="20"/>
  <c r="DI88" i="20"/>
  <c r="DH88" i="20"/>
  <c r="DG88" i="20"/>
  <c r="DF88" i="20"/>
  <c r="DE88" i="20"/>
  <c r="DD88" i="20"/>
  <c r="DC88" i="20"/>
  <c r="DB88" i="20"/>
  <c r="DA88" i="20"/>
  <c r="CZ88" i="20"/>
  <c r="CY88" i="20"/>
  <c r="CX88" i="20"/>
  <c r="CW88" i="20"/>
  <c r="CV88" i="20"/>
  <c r="CU88" i="20"/>
  <c r="CT88" i="20"/>
  <c r="CS88" i="20"/>
  <c r="CR88" i="20"/>
  <c r="CQ88" i="20"/>
  <c r="CP88" i="20"/>
  <c r="CO88" i="20"/>
  <c r="CN88" i="20"/>
  <c r="CM88" i="20"/>
  <c r="CL88" i="20"/>
  <c r="CK88" i="20"/>
  <c r="CJ88" i="20"/>
  <c r="CI88" i="20"/>
  <c r="CH88" i="20"/>
  <c r="CG88" i="20"/>
  <c r="CF88" i="20"/>
  <c r="CE88" i="20"/>
  <c r="CD88" i="20"/>
  <c r="CC88" i="20"/>
  <c r="CB88" i="20"/>
  <c r="CA88" i="20"/>
  <c r="BZ88" i="20"/>
  <c r="BY88" i="20"/>
  <c r="BX88" i="20"/>
  <c r="BW88" i="20"/>
  <c r="BV88" i="20"/>
  <c r="BU88" i="20"/>
  <c r="BT88" i="20"/>
  <c r="BS88" i="20"/>
  <c r="BR88" i="20"/>
  <c r="BQ88" i="20"/>
  <c r="BP88" i="20"/>
  <c r="BO88" i="20"/>
  <c r="BN88" i="20"/>
  <c r="BM88" i="20"/>
  <c r="BL88" i="20"/>
  <c r="BK88" i="20"/>
  <c r="BJ88" i="20"/>
  <c r="BI88" i="20"/>
  <c r="BH88" i="20"/>
  <c r="BG88" i="20"/>
  <c r="BF88" i="20"/>
  <c r="BE88" i="20"/>
  <c r="BD88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F84" i="20"/>
  <c r="G84" i="20" s="1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P80" i="20" l="1"/>
  <c r="Q79" i="20" s="1"/>
  <c r="Q80" i="20" s="1"/>
  <c r="R79" i="20" s="1"/>
  <c r="R80" i="20" s="1"/>
  <c r="S79" i="20" s="1"/>
  <c r="S80" i="20" s="1"/>
  <c r="T79" i="20" s="1"/>
  <c r="T80" i="20" s="1"/>
  <c r="U79" i="20" s="1"/>
  <c r="U80" i="20" s="1"/>
  <c r="V79" i="20" s="1"/>
  <c r="V80" i="20" s="1"/>
  <c r="W79" i="20" s="1"/>
  <c r="W80" i="20" s="1"/>
  <c r="X79" i="20" s="1"/>
  <c r="X80" i="20" s="1"/>
  <c r="Y79" i="20" s="1"/>
  <c r="Y80" i="20" s="1"/>
  <c r="Z79" i="20" s="1"/>
  <c r="Z80" i="20" s="1"/>
  <c r="AA79" i="20" s="1"/>
  <c r="G159" i="17"/>
  <c r="F160" i="17"/>
  <c r="F162" i="17"/>
  <c r="F161" i="17"/>
  <c r="J154" i="17"/>
  <c r="D143" i="17"/>
  <c r="AA80" i="20" l="1"/>
  <c r="AB79" i="20" s="1"/>
  <c r="AB80" i="20" s="1"/>
  <c r="AC79" i="20" s="1"/>
  <c r="AC80" i="20" s="1"/>
  <c r="AD79" i="20" s="1"/>
  <c r="AD80" i="20" s="1"/>
  <c r="AE79" i="20" s="1"/>
  <c r="AE80" i="20" s="1"/>
  <c r="AF79" i="20" s="1"/>
  <c r="AF80" i="20" s="1"/>
  <c r="AG79" i="20" s="1"/>
  <c r="AG80" i="20" s="1"/>
  <c r="AH79" i="20" s="1"/>
  <c r="AH80" i="20" s="1"/>
  <c r="AI79" i="20" s="1"/>
  <c r="AI80" i="20" s="1"/>
  <c r="AJ79" i="20" s="1"/>
  <c r="AJ80" i="20" s="1"/>
  <c r="AK79" i="20" s="1"/>
  <c r="AK80" i="20" s="1"/>
  <c r="AL79" i="20" s="1"/>
  <c r="AL80" i="20" s="1"/>
  <c r="AM79" i="20" s="1"/>
  <c r="AM80" i="20" s="1"/>
  <c r="AN79" i="20" s="1"/>
  <c r="AN80" i="20" s="1"/>
  <c r="AO79" i="20" s="1"/>
  <c r="H159" i="17"/>
  <c r="G161" i="17"/>
  <c r="G160" i="17"/>
  <c r="G162" i="17"/>
  <c r="K154" i="17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F39" i="20"/>
  <c r="CG39" i="20"/>
  <c r="CH39" i="20"/>
  <c r="CI39" i="20"/>
  <c r="CJ39" i="20"/>
  <c r="CK39" i="20"/>
  <c r="CL39" i="20"/>
  <c r="CM39" i="20"/>
  <c r="CN39" i="20"/>
  <c r="CO39" i="20"/>
  <c r="CP39" i="20"/>
  <c r="CQ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M39" i="20"/>
  <c r="DN39" i="20"/>
  <c r="DO39" i="20"/>
  <c r="DP39" i="20"/>
  <c r="DQ39" i="20"/>
  <c r="DR39" i="20"/>
  <c r="DS39" i="20"/>
  <c r="DT39" i="20"/>
  <c r="DU39" i="20"/>
  <c r="DV39" i="20"/>
  <c r="DW39" i="20"/>
  <c r="DX39" i="20"/>
  <c r="DY39" i="20"/>
  <c r="DZ39" i="20"/>
  <c r="F39" i="20"/>
  <c r="BY80" i="20" l="1"/>
  <c r="DQ80" i="20"/>
  <c r="AZ80" i="20"/>
  <c r="AT80" i="20"/>
  <c r="BH80" i="20"/>
  <c r="AQ80" i="20"/>
  <c r="CG80" i="20"/>
  <c r="DE80" i="20"/>
  <c r="BO80" i="20"/>
  <c r="CX80" i="20"/>
  <c r="CO80" i="20"/>
  <c r="CE80" i="20"/>
  <c r="DS80" i="20"/>
  <c r="DU80" i="20"/>
  <c r="BL80" i="20"/>
  <c r="CH80" i="20"/>
  <c r="BS80" i="20"/>
  <c r="CK80" i="20"/>
  <c r="BG80" i="20"/>
  <c r="BF80" i="20"/>
  <c r="CB80" i="20"/>
  <c r="DB80" i="20"/>
  <c r="BQ80" i="20"/>
  <c r="DT80" i="20"/>
  <c r="BT80" i="20"/>
  <c r="BR80" i="20"/>
  <c r="DA80" i="20"/>
  <c r="DW80" i="20"/>
  <c r="BM80" i="20"/>
  <c r="DX80" i="20"/>
  <c r="BZ80" i="20"/>
  <c r="BK80" i="20"/>
  <c r="DD80" i="20"/>
  <c r="CV80" i="20"/>
  <c r="BE80" i="20"/>
  <c r="DC80" i="20"/>
  <c r="CN80" i="20"/>
  <c r="DP80" i="20"/>
  <c r="AO80" i="20"/>
  <c r="DO80" i="20"/>
  <c r="CZ80" i="20"/>
  <c r="CJ80" i="20"/>
  <c r="DZ80" i="20"/>
  <c r="AX80" i="20"/>
  <c r="CR80" i="20"/>
  <c r="DI80" i="20"/>
  <c r="CC80" i="20"/>
  <c r="AW80" i="20"/>
  <c r="AP80" i="20"/>
  <c r="CP80" i="20"/>
  <c r="CT80" i="20"/>
  <c r="BA80" i="20"/>
  <c r="CF80" i="20"/>
  <c r="BD80" i="20"/>
  <c r="BW80" i="20"/>
  <c r="CY80" i="20"/>
  <c r="AU80" i="20"/>
  <c r="BI80" i="20"/>
  <c r="CQ80" i="20"/>
  <c r="CA80" i="20"/>
  <c r="BJ80" i="20"/>
  <c r="CS80" i="20"/>
  <c r="DH80" i="20"/>
  <c r="BP80" i="20"/>
  <c r="DL80" i="20"/>
  <c r="BC80" i="20"/>
  <c r="AS80" i="20"/>
  <c r="DR80" i="20"/>
  <c r="AV80" i="20"/>
  <c r="BV80" i="20"/>
  <c r="DN80" i="20"/>
  <c r="DF80" i="20"/>
  <c r="CI80" i="20"/>
  <c r="CM80" i="20"/>
  <c r="AR80" i="20"/>
  <c r="BX80" i="20"/>
  <c r="DJ80" i="20"/>
  <c r="CU80" i="20"/>
  <c r="BB80" i="20"/>
  <c r="CL80" i="20"/>
  <c r="DY80" i="20"/>
  <c r="DG80" i="20"/>
  <c r="CD80" i="20"/>
  <c r="DV80" i="20"/>
  <c r="AY80" i="20"/>
  <c r="BN80" i="20"/>
  <c r="DM80" i="20"/>
  <c r="CW80" i="20"/>
  <c r="DK80" i="20"/>
  <c r="BU80" i="20"/>
  <c r="I159" i="17"/>
  <c r="H161" i="17"/>
  <c r="H160" i="17"/>
  <c r="H162" i="17"/>
  <c r="L154" i="17"/>
  <c r="E83" i="21"/>
  <c r="F83" i="21"/>
  <c r="G83" i="21"/>
  <c r="H83" i="21"/>
  <c r="I83" i="21"/>
  <c r="J83" i="21"/>
  <c r="K83" i="21"/>
  <c r="D83" i="21"/>
  <c r="J159" i="17" l="1"/>
  <c r="I161" i="17"/>
  <c r="I160" i="17"/>
  <c r="I162" i="17"/>
  <c r="M154" i="17"/>
  <c r="K170" i="21"/>
  <c r="H170" i="21"/>
  <c r="G170" i="21"/>
  <c r="P170" i="21"/>
  <c r="O170" i="21"/>
  <c r="L170" i="21"/>
  <c r="N170" i="21"/>
  <c r="M170" i="21"/>
  <c r="F170" i="21"/>
  <c r="I170" i="21"/>
  <c r="J170" i="21"/>
  <c r="K159" i="17" l="1"/>
  <c r="J161" i="17"/>
  <c r="J160" i="17"/>
  <c r="J162" i="17"/>
  <c r="N154" i="17"/>
  <c r="Q170" i="2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P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Q170" i="21"/>
  <c r="BR170" i="21"/>
  <c r="BS170" i="21"/>
  <c r="BT170" i="21"/>
  <c r="BU170" i="21"/>
  <c r="BV170" i="21"/>
  <c r="BW170" i="21"/>
  <c r="BX170" i="21"/>
  <c r="BY170" i="21"/>
  <c r="BZ170" i="21"/>
  <c r="CA170" i="21"/>
  <c r="CB170" i="21"/>
  <c r="CC170" i="21"/>
  <c r="CD170" i="21"/>
  <c r="CE170" i="21"/>
  <c r="CF170" i="21"/>
  <c r="CG170" i="21"/>
  <c r="CH170" i="21"/>
  <c r="CI170" i="21"/>
  <c r="CJ170" i="21"/>
  <c r="CK170" i="21"/>
  <c r="CL170" i="21"/>
  <c r="CM170" i="21"/>
  <c r="CN170" i="21"/>
  <c r="CO170" i="21"/>
  <c r="L159" i="17" l="1"/>
  <c r="K160" i="17"/>
  <c r="K162" i="17"/>
  <c r="K161" i="17"/>
  <c r="O154" i="17"/>
  <c r="D156" i="21"/>
  <c r="D157" i="21"/>
  <c r="CO171" i="21"/>
  <c r="CN171" i="21"/>
  <c r="CM171" i="21"/>
  <c r="CL171" i="21"/>
  <c r="CK171" i="21"/>
  <c r="CJ171" i="21"/>
  <c r="CI171" i="21"/>
  <c r="CH171" i="21"/>
  <c r="CG171" i="21"/>
  <c r="CF171" i="21"/>
  <c r="CE171" i="21"/>
  <c r="CD171" i="21"/>
  <c r="CC171" i="21"/>
  <c r="CB171" i="21"/>
  <c r="CA171" i="21"/>
  <c r="BZ171" i="21"/>
  <c r="BY171" i="21"/>
  <c r="BX171" i="21"/>
  <c r="BW171" i="21"/>
  <c r="BV171" i="21"/>
  <c r="BU171" i="21"/>
  <c r="BT171" i="21"/>
  <c r="BS171" i="21"/>
  <c r="BR171" i="21"/>
  <c r="BQ171" i="21"/>
  <c r="BP171" i="21"/>
  <c r="BO171" i="21"/>
  <c r="BN171" i="21"/>
  <c r="BM171" i="21"/>
  <c r="BL171" i="21"/>
  <c r="BK171" i="21"/>
  <c r="BJ171" i="21"/>
  <c r="BI171" i="21"/>
  <c r="BH171" i="21"/>
  <c r="BG171" i="21"/>
  <c r="BF171" i="21"/>
  <c r="BE171" i="21"/>
  <c r="BD171" i="21"/>
  <c r="BC171" i="21"/>
  <c r="BB171" i="21"/>
  <c r="BA171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0" i="21"/>
  <c r="E171" i="21" s="1"/>
  <c r="D170" i="21"/>
  <c r="D171" i="21" s="1"/>
  <c r="D158" i="21"/>
  <c r="D160" i="21" s="1"/>
  <c r="CO149" i="21"/>
  <c r="CN149" i="21"/>
  <c r="CM149" i="21"/>
  <c r="CL149" i="21"/>
  <c r="CK149" i="21"/>
  <c r="CJ149" i="21"/>
  <c r="CI149" i="21"/>
  <c r="CH149" i="21"/>
  <c r="CG149" i="21"/>
  <c r="CF149" i="21"/>
  <c r="CE149" i="21"/>
  <c r="CD149" i="21"/>
  <c r="CC149" i="21"/>
  <c r="CB149" i="21"/>
  <c r="CA149" i="21"/>
  <c r="BZ149" i="21"/>
  <c r="BY149" i="21"/>
  <c r="BX149" i="21"/>
  <c r="BW149" i="21"/>
  <c r="BV149" i="21"/>
  <c r="BU149" i="21"/>
  <c r="BT149" i="21"/>
  <c r="BS149" i="21"/>
  <c r="BR149" i="21"/>
  <c r="BQ149" i="21"/>
  <c r="BP149" i="21"/>
  <c r="BO149" i="21"/>
  <c r="BN149" i="21"/>
  <c r="BM149" i="21"/>
  <c r="BL149" i="21"/>
  <c r="BK149" i="21"/>
  <c r="BJ149" i="21"/>
  <c r="BI149" i="21"/>
  <c r="BH149" i="21"/>
  <c r="BG149" i="21"/>
  <c r="BF149" i="21"/>
  <c r="BE149" i="21"/>
  <c r="BD149" i="21"/>
  <c r="BC149" i="21"/>
  <c r="BB149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D148" i="21"/>
  <c r="E148" i="21" s="1"/>
  <c r="F148" i="21" s="1"/>
  <c r="G148" i="21" s="1"/>
  <c r="H148" i="21" s="1"/>
  <c r="I148" i="21" s="1"/>
  <c r="J148" i="21" s="1"/>
  <c r="K148" i="21" s="1"/>
  <c r="L148" i="21" s="1"/>
  <c r="M148" i="21" s="1"/>
  <c r="N148" i="21" s="1"/>
  <c r="O148" i="21" s="1"/>
  <c r="P148" i="21" s="1"/>
  <c r="Q148" i="21" s="1"/>
  <c r="R148" i="21" s="1"/>
  <c r="S148" i="21" s="1"/>
  <c r="T148" i="21" s="1"/>
  <c r="U148" i="21" s="1"/>
  <c r="V148" i="21" s="1"/>
  <c r="W148" i="21" s="1"/>
  <c r="X148" i="21" s="1"/>
  <c r="Y148" i="21" s="1"/>
  <c r="Z148" i="21" s="1"/>
  <c r="AA148" i="21" s="1"/>
  <c r="AB148" i="21" s="1"/>
  <c r="AC148" i="21" s="1"/>
  <c r="AD148" i="21" s="1"/>
  <c r="AE148" i="21" s="1"/>
  <c r="AF148" i="21" s="1"/>
  <c r="AG148" i="21" s="1"/>
  <c r="AH148" i="21" s="1"/>
  <c r="AI148" i="21" s="1"/>
  <c r="AJ148" i="21" s="1"/>
  <c r="AK148" i="21" s="1"/>
  <c r="AL148" i="21" s="1"/>
  <c r="AM148" i="21" s="1"/>
  <c r="AN148" i="21" s="1"/>
  <c r="AO148" i="21" s="1"/>
  <c r="AP148" i="21" s="1"/>
  <c r="AQ148" i="21" s="1"/>
  <c r="AR148" i="21" s="1"/>
  <c r="AS148" i="21" s="1"/>
  <c r="AT148" i="21" s="1"/>
  <c r="AU148" i="21" s="1"/>
  <c r="AV148" i="21" s="1"/>
  <c r="AW148" i="21" s="1"/>
  <c r="AX148" i="21" s="1"/>
  <c r="AY148" i="21" s="1"/>
  <c r="AZ148" i="21" s="1"/>
  <c r="BA148" i="21" s="1"/>
  <c r="BB148" i="21" s="1"/>
  <c r="BC148" i="21" s="1"/>
  <c r="BD148" i="21" s="1"/>
  <c r="BE148" i="21" s="1"/>
  <c r="BF148" i="21" s="1"/>
  <c r="BG148" i="21" s="1"/>
  <c r="BH148" i="21" s="1"/>
  <c r="BI148" i="21" s="1"/>
  <c r="BJ148" i="21" s="1"/>
  <c r="BK148" i="21" s="1"/>
  <c r="BL148" i="21" s="1"/>
  <c r="BM148" i="21" s="1"/>
  <c r="BN148" i="21" s="1"/>
  <c r="BO148" i="21" s="1"/>
  <c r="BP148" i="21" s="1"/>
  <c r="BQ148" i="21" s="1"/>
  <c r="BR148" i="21" s="1"/>
  <c r="BS148" i="21" s="1"/>
  <c r="BT148" i="21" s="1"/>
  <c r="BU148" i="21" s="1"/>
  <c r="BV148" i="21" s="1"/>
  <c r="BW148" i="21" s="1"/>
  <c r="BX148" i="21" s="1"/>
  <c r="BY148" i="21" s="1"/>
  <c r="BZ148" i="21" s="1"/>
  <c r="CA148" i="21" s="1"/>
  <c r="CB148" i="21" s="1"/>
  <c r="CC148" i="21" s="1"/>
  <c r="CD148" i="21" s="1"/>
  <c r="CE148" i="21" s="1"/>
  <c r="CF148" i="21" s="1"/>
  <c r="CG148" i="21" s="1"/>
  <c r="CH148" i="21" s="1"/>
  <c r="CI148" i="21" s="1"/>
  <c r="CJ148" i="21" s="1"/>
  <c r="CK148" i="21" s="1"/>
  <c r="CL148" i="21" s="1"/>
  <c r="CM148" i="21" s="1"/>
  <c r="CN148" i="21" s="1"/>
  <c r="CO148" i="21" s="1"/>
  <c r="D140" i="21"/>
  <c r="E140" i="21" s="1"/>
  <c r="F140" i="21" s="1"/>
  <c r="G140" i="21" s="1"/>
  <c r="H140" i="21" s="1"/>
  <c r="I140" i="21" s="1"/>
  <c r="J140" i="21" s="1"/>
  <c r="K140" i="21" s="1"/>
  <c r="L140" i="21" s="1"/>
  <c r="M140" i="21" s="1"/>
  <c r="N140" i="21" s="1"/>
  <c r="O140" i="21" s="1"/>
  <c r="P140" i="21" s="1"/>
  <c r="Q140" i="21" s="1"/>
  <c r="R140" i="21" s="1"/>
  <c r="S140" i="21" s="1"/>
  <c r="T140" i="21" s="1"/>
  <c r="U140" i="21" s="1"/>
  <c r="V140" i="21" s="1"/>
  <c r="W140" i="21" s="1"/>
  <c r="X140" i="21" s="1"/>
  <c r="Y140" i="21" s="1"/>
  <c r="Z140" i="21" s="1"/>
  <c r="AA140" i="21" s="1"/>
  <c r="AB140" i="21" s="1"/>
  <c r="AC140" i="21" s="1"/>
  <c r="AD140" i="21" s="1"/>
  <c r="AE140" i="21" s="1"/>
  <c r="AF140" i="21" s="1"/>
  <c r="AG140" i="21" s="1"/>
  <c r="AH140" i="21" s="1"/>
  <c r="AI140" i="21" s="1"/>
  <c r="AJ140" i="21" s="1"/>
  <c r="AK140" i="21" s="1"/>
  <c r="AL140" i="21" s="1"/>
  <c r="AM140" i="21" s="1"/>
  <c r="AN140" i="21" s="1"/>
  <c r="AO140" i="21" s="1"/>
  <c r="AP140" i="21" s="1"/>
  <c r="AQ140" i="21" s="1"/>
  <c r="AR140" i="21" s="1"/>
  <c r="AS140" i="21" s="1"/>
  <c r="AT140" i="21" s="1"/>
  <c r="AU140" i="21" s="1"/>
  <c r="AV140" i="21" s="1"/>
  <c r="AW140" i="21" s="1"/>
  <c r="AX140" i="21" s="1"/>
  <c r="AY140" i="21" s="1"/>
  <c r="AZ140" i="21" s="1"/>
  <c r="BA140" i="21" s="1"/>
  <c r="BB140" i="21" s="1"/>
  <c r="BC140" i="21" s="1"/>
  <c r="BD140" i="21" s="1"/>
  <c r="BE140" i="21" s="1"/>
  <c r="BF140" i="21" s="1"/>
  <c r="BG140" i="21" s="1"/>
  <c r="BH140" i="21" s="1"/>
  <c r="BI140" i="21" s="1"/>
  <c r="BJ140" i="21" s="1"/>
  <c r="BK140" i="21" s="1"/>
  <c r="BL140" i="21" s="1"/>
  <c r="BM140" i="21" s="1"/>
  <c r="BN140" i="21" s="1"/>
  <c r="BO140" i="21" s="1"/>
  <c r="BP140" i="21" s="1"/>
  <c r="BQ140" i="21" s="1"/>
  <c r="BR140" i="21" s="1"/>
  <c r="BS140" i="21" s="1"/>
  <c r="BT140" i="21" s="1"/>
  <c r="BU140" i="21" s="1"/>
  <c r="BV140" i="21" s="1"/>
  <c r="BW140" i="21" s="1"/>
  <c r="BX140" i="21" s="1"/>
  <c r="BY140" i="21" s="1"/>
  <c r="BZ140" i="21" s="1"/>
  <c r="CA140" i="21" s="1"/>
  <c r="CB140" i="21" s="1"/>
  <c r="CC140" i="21" s="1"/>
  <c r="CD140" i="21" s="1"/>
  <c r="CE140" i="21" s="1"/>
  <c r="CF140" i="21" s="1"/>
  <c r="CG140" i="21" s="1"/>
  <c r="CH140" i="21" s="1"/>
  <c r="CI140" i="21" s="1"/>
  <c r="CJ140" i="21" s="1"/>
  <c r="CK140" i="21" s="1"/>
  <c r="CL140" i="21" s="1"/>
  <c r="CM140" i="21" s="1"/>
  <c r="CN140" i="21" s="1"/>
  <c r="CO140" i="21" s="1"/>
  <c r="D133" i="21"/>
  <c r="E133" i="21" s="1"/>
  <c r="F133" i="21" s="1"/>
  <c r="D130" i="21"/>
  <c r="E130" i="21" s="1"/>
  <c r="F130" i="21" s="1"/>
  <c r="G130" i="21" s="1"/>
  <c r="H130" i="21" s="1"/>
  <c r="I130" i="21" s="1"/>
  <c r="J130" i="21" s="1"/>
  <c r="K130" i="21" s="1"/>
  <c r="L130" i="21" s="1"/>
  <c r="M130" i="21" s="1"/>
  <c r="D115" i="21"/>
  <c r="D102" i="21"/>
  <c r="D105" i="21" s="1"/>
  <c r="G96" i="21"/>
  <c r="H96" i="21"/>
  <c r="I96" i="21"/>
  <c r="J96" i="21"/>
  <c r="K96" i="21"/>
  <c r="E96" i="21"/>
  <c r="F96" i="21"/>
  <c r="D96" i="21"/>
  <c r="D56" i="21"/>
  <c r="E56" i="21" s="1"/>
  <c r="F56" i="21" s="1"/>
  <c r="E84" i="21"/>
  <c r="F84" i="21"/>
  <c r="G84" i="21"/>
  <c r="H84" i="21"/>
  <c r="I84" i="21"/>
  <c r="J84" i="21"/>
  <c r="K84" i="21"/>
  <c r="D84" i="21"/>
  <c r="M159" i="17" l="1"/>
  <c r="L160" i="17"/>
  <c r="L162" i="17"/>
  <c r="L161" i="17"/>
  <c r="P154" i="17"/>
  <c r="D166" i="21"/>
  <c r="E166" i="21" s="1"/>
  <c r="F166" i="21" s="1"/>
  <c r="G166" i="21" s="1"/>
  <c r="H166" i="21" s="1"/>
  <c r="I166" i="21" s="1"/>
  <c r="J166" i="21" s="1"/>
  <c r="K166" i="21" s="1"/>
  <c r="L166" i="21" s="1"/>
  <c r="M166" i="21" s="1"/>
  <c r="N166" i="21" s="1"/>
  <c r="O166" i="21" s="1"/>
  <c r="P166" i="21" s="1"/>
  <c r="Q166" i="21" s="1"/>
  <c r="R166" i="21" s="1"/>
  <c r="S166" i="21" s="1"/>
  <c r="T166" i="21" s="1"/>
  <c r="U166" i="21" s="1"/>
  <c r="V166" i="21" s="1"/>
  <c r="W166" i="21" s="1"/>
  <c r="X166" i="21" s="1"/>
  <c r="Y166" i="21" s="1"/>
  <c r="Z166" i="21" s="1"/>
  <c r="AA166" i="21" s="1"/>
  <c r="AB166" i="21" s="1"/>
  <c r="AC166" i="21" s="1"/>
  <c r="AD166" i="21" s="1"/>
  <c r="AE166" i="21" s="1"/>
  <c r="AF166" i="21" s="1"/>
  <c r="AG166" i="21" s="1"/>
  <c r="AH166" i="21" s="1"/>
  <c r="AI166" i="21" s="1"/>
  <c r="AJ166" i="21" s="1"/>
  <c r="AK166" i="21" s="1"/>
  <c r="AL166" i="21" s="1"/>
  <c r="AM166" i="21" s="1"/>
  <c r="AN166" i="21" s="1"/>
  <c r="AO166" i="21" s="1"/>
  <c r="AP166" i="21" s="1"/>
  <c r="AQ166" i="21" s="1"/>
  <c r="AR166" i="21" s="1"/>
  <c r="AS166" i="21" s="1"/>
  <c r="AT166" i="21" s="1"/>
  <c r="AU166" i="21" s="1"/>
  <c r="AV166" i="21" s="1"/>
  <c r="AW166" i="21" s="1"/>
  <c r="AX166" i="21" s="1"/>
  <c r="AY166" i="21" s="1"/>
  <c r="AZ166" i="21" s="1"/>
  <c r="BA166" i="21" s="1"/>
  <c r="BB166" i="21" s="1"/>
  <c r="BC166" i="21" s="1"/>
  <c r="BD166" i="21" s="1"/>
  <c r="BE166" i="21" s="1"/>
  <c r="BF166" i="21" s="1"/>
  <c r="BG166" i="21" s="1"/>
  <c r="BH166" i="21" s="1"/>
  <c r="BI166" i="21" s="1"/>
  <c r="BJ166" i="21" s="1"/>
  <c r="BK166" i="21" s="1"/>
  <c r="BL166" i="21" s="1"/>
  <c r="BM166" i="21" s="1"/>
  <c r="BN166" i="21" s="1"/>
  <c r="BO166" i="21" s="1"/>
  <c r="BP166" i="21" s="1"/>
  <c r="BQ166" i="21" s="1"/>
  <c r="BR166" i="21" s="1"/>
  <c r="BS166" i="21" s="1"/>
  <c r="BT166" i="21" s="1"/>
  <c r="BU166" i="21" s="1"/>
  <c r="BV166" i="21" s="1"/>
  <c r="BW166" i="21" s="1"/>
  <c r="BX166" i="21" s="1"/>
  <c r="BY166" i="21" s="1"/>
  <c r="BZ166" i="21" s="1"/>
  <c r="CA166" i="21" s="1"/>
  <c r="CB166" i="21" s="1"/>
  <c r="CC166" i="21" s="1"/>
  <c r="CD166" i="21" s="1"/>
  <c r="CE166" i="21" s="1"/>
  <c r="CF166" i="21" s="1"/>
  <c r="CG166" i="21" s="1"/>
  <c r="CH166" i="21" s="1"/>
  <c r="CI166" i="21" s="1"/>
  <c r="CJ166" i="21" s="1"/>
  <c r="CK166" i="21" s="1"/>
  <c r="CL166" i="21" s="1"/>
  <c r="CM166" i="21" s="1"/>
  <c r="CN166" i="21" s="1"/>
  <c r="CO166" i="21" s="1"/>
  <c r="E158" i="21"/>
  <c r="E160" i="21" s="1"/>
  <c r="E134" i="21"/>
  <c r="D108" i="21"/>
  <c r="D106" i="21"/>
  <c r="E105" i="21"/>
  <c r="D107" i="21"/>
  <c r="E102" i="21"/>
  <c r="F102" i="21" s="1"/>
  <c r="G102" i="21" s="1"/>
  <c r="H102" i="21" s="1"/>
  <c r="I102" i="21" s="1"/>
  <c r="J102" i="21" s="1"/>
  <c r="K102" i="21" s="1"/>
  <c r="L102" i="21" s="1"/>
  <c r="M102" i="21" s="1"/>
  <c r="N102" i="21" s="1"/>
  <c r="O102" i="21" s="1"/>
  <c r="P102" i="21" s="1"/>
  <c r="Q102" i="21" s="1"/>
  <c r="R102" i="21" s="1"/>
  <c r="S102" i="21" s="1"/>
  <c r="T102" i="21" s="1"/>
  <c r="U102" i="21" s="1"/>
  <c r="V102" i="21" s="1"/>
  <c r="W102" i="21" s="1"/>
  <c r="X102" i="21" s="1"/>
  <c r="Y102" i="21" s="1"/>
  <c r="Z102" i="21" s="1"/>
  <c r="AA102" i="21" s="1"/>
  <c r="AB102" i="21" s="1"/>
  <c r="AC102" i="21" s="1"/>
  <c r="AD102" i="21" s="1"/>
  <c r="AE102" i="21" s="1"/>
  <c r="AF102" i="21" s="1"/>
  <c r="AG102" i="21" s="1"/>
  <c r="AH102" i="21" s="1"/>
  <c r="AI102" i="21" s="1"/>
  <c r="AJ102" i="21" s="1"/>
  <c r="AK102" i="21" s="1"/>
  <c r="AL102" i="21" s="1"/>
  <c r="AM102" i="21" s="1"/>
  <c r="AN102" i="21" s="1"/>
  <c r="AO102" i="21" s="1"/>
  <c r="AP102" i="21" s="1"/>
  <c r="AQ102" i="21" s="1"/>
  <c r="AR102" i="21" s="1"/>
  <c r="AS102" i="21" s="1"/>
  <c r="AT102" i="21" s="1"/>
  <c r="AU102" i="21" s="1"/>
  <c r="AV102" i="21" s="1"/>
  <c r="AW102" i="21" s="1"/>
  <c r="AX102" i="21" s="1"/>
  <c r="AY102" i="21" s="1"/>
  <c r="AZ102" i="21" s="1"/>
  <c r="BA102" i="21" s="1"/>
  <c r="BB102" i="21" s="1"/>
  <c r="BC102" i="21" s="1"/>
  <c r="BD102" i="21" s="1"/>
  <c r="BE102" i="21" s="1"/>
  <c r="BF102" i="21" s="1"/>
  <c r="BG102" i="21" s="1"/>
  <c r="BH102" i="21" s="1"/>
  <c r="BI102" i="21" s="1"/>
  <c r="BJ102" i="21" s="1"/>
  <c r="BK102" i="21" s="1"/>
  <c r="BL102" i="21" s="1"/>
  <c r="BM102" i="21" s="1"/>
  <c r="BN102" i="21" s="1"/>
  <c r="BO102" i="21" s="1"/>
  <c r="BP102" i="21" s="1"/>
  <c r="BQ102" i="21" s="1"/>
  <c r="BR102" i="21" s="1"/>
  <c r="BS102" i="21" s="1"/>
  <c r="BT102" i="21" s="1"/>
  <c r="BU102" i="21" s="1"/>
  <c r="BV102" i="21" s="1"/>
  <c r="BW102" i="21" s="1"/>
  <c r="BX102" i="21" s="1"/>
  <c r="BY102" i="21" s="1"/>
  <c r="BZ102" i="21" s="1"/>
  <c r="CA102" i="21" s="1"/>
  <c r="CB102" i="21" s="1"/>
  <c r="CC102" i="21" s="1"/>
  <c r="CD102" i="21" s="1"/>
  <c r="CE102" i="21" s="1"/>
  <c r="CF102" i="21" s="1"/>
  <c r="CG102" i="21" s="1"/>
  <c r="CH102" i="21" s="1"/>
  <c r="CI102" i="21" s="1"/>
  <c r="CJ102" i="21" s="1"/>
  <c r="CK102" i="21" s="1"/>
  <c r="CL102" i="21" s="1"/>
  <c r="CM102" i="21" s="1"/>
  <c r="CN102" i="21" s="1"/>
  <c r="CO102" i="21" s="1"/>
  <c r="D109" i="21"/>
  <c r="D118" i="21"/>
  <c r="E115" i="21"/>
  <c r="F115" i="21" s="1"/>
  <c r="G115" i="21" s="1"/>
  <c r="H115" i="21" s="1"/>
  <c r="I115" i="21" s="1"/>
  <c r="J115" i="21" s="1"/>
  <c r="K115" i="21" s="1"/>
  <c r="L115" i="21" s="1"/>
  <c r="M115" i="21" s="1"/>
  <c r="N115" i="21" s="1"/>
  <c r="O115" i="21" s="1"/>
  <c r="P115" i="21" s="1"/>
  <c r="Q115" i="21" s="1"/>
  <c r="R115" i="21" s="1"/>
  <c r="S115" i="21" s="1"/>
  <c r="T115" i="21" s="1"/>
  <c r="U115" i="21" s="1"/>
  <c r="V115" i="21" s="1"/>
  <c r="W115" i="21" s="1"/>
  <c r="X115" i="21" s="1"/>
  <c r="Y115" i="21" s="1"/>
  <c r="Z115" i="21" s="1"/>
  <c r="AA115" i="21" s="1"/>
  <c r="AB115" i="21" s="1"/>
  <c r="AC115" i="21" s="1"/>
  <c r="AD115" i="21" s="1"/>
  <c r="AE115" i="21" s="1"/>
  <c r="AF115" i="21" s="1"/>
  <c r="AG115" i="21" s="1"/>
  <c r="AH115" i="21" s="1"/>
  <c r="AI115" i="21" s="1"/>
  <c r="AJ115" i="21" s="1"/>
  <c r="AK115" i="21" s="1"/>
  <c r="AL115" i="21" s="1"/>
  <c r="AM115" i="21" s="1"/>
  <c r="AN115" i="21" s="1"/>
  <c r="AO115" i="21" s="1"/>
  <c r="AP115" i="21" s="1"/>
  <c r="AQ115" i="21" s="1"/>
  <c r="AR115" i="21" s="1"/>
  <c r="AS115" i="21" s="1"/>
  <c r="AT115" i="21" s="1"/>
  <c r="AU115" i="21" s="1"/>
  <c r="AV115" i="21" s="1"/>
  <c r="AW115" i="21" s="1"/>
  <c r="AX115" i="21" s="1"/>
  <c r="AY115" i="21" s="1"/>
  <c r="AZ115" i="21" s="1"/>
  <c r="BA115" i="21" s="1"/>
  <c r="BB115" i="21" s="1"/>
  <c r="BC115" i="21" s="1"/>
  <c r="BD115" i="21" s="1"/>
  <c r="BE115" i="21" s="1"/>
  <c r="BF115" i="21" s="1"/>
  <c r="BG115" i="21" s="1"/>
  <c r="BH115" i="21" s="1"/>
  <c r="BI115" i="21" s="1"/>
  <c r="BJ115" i="21" s="1"/>
  <c r="BK115" i="21" s="1"/>
  <c r="BL115" i="21" s="1"/>
  <c r="BM115" i="21" s="1"/>
  <c r="BN115" i="21" s="1"/>
  <c r="BO115" i="21" s="1"/>
  <c r="BP115" i="21" s="1"/>
  <c r="BQ115" i="21" s="1"/>
  <c r="BR115" i="21" s="1"/>
  <c r="BS115" i="21" s="1"/>
  <c r="BT115" i="21" s="1"/>
  <c r="BU115" i="21" s="1"/>
  <c r="BV115" i="21" s="1"/>
  <c r="BW115" i="21" s="1"/>
  <c r="BX115" i="21" s="1"/>
  <c r="BY115" i="21" s="1"/>
  <c r="BZ115" i="21" s="1"/>
  <c r="CA115" i="21" s="1"/>
  <c r="CB115" i="21" s="1"/>
  <c r="CC115" i="21" s="1"/>
  <c r="CD115" i="21" s="1"/>
  <c r="CE115" i="21" s="1"/>
  <c r="CF115" i="21" s="1"/>
  <c r="CG115" i="21" s="1"/>
  <c r="CH115" i="21" s="1"/>
  <c r="CI115" i="21" s="1"/>
  <c r="CJ115" i="21" s="1"/>
  <c r="CK115" i="21" s="1"/>
  <c r="CL115" i="21" s="1"/>
  <c r="CM115" i="21" s="1"/>
  <c r="CN115" i="21" s="1"/>
  <c r="CO115" i="21" s="1"/>
  <c r="G133" i="21"/>
  <c r="F134" i="21"/>
  <c r="D125" i="21"/>
  <c r="D134" i="21"/>
  <c r="D55" i="21"/>
  <c r="F55" i="21"/>
  <c r="G56" i="21"/>
  <c r="E55" i="21"/>
  <c r="N159" i="17" l="1"/>
  <c r="M160" i="17"/>
  <c r="M162" i="17"/>
  <c r="M161" i="17"/>
  <c r="Q154" i="17"/>
  <c r="D162" i="21"/>
  <c r="E162" i="21"/>
  <c r="F158" i="21"/>
  <c r="F160" i="21" s="1"/>
  <c r="D126" i="21"/>
  <c r="E125" i="21"/>
  <c r="D121" i="21"/>
  <c r="D120" i="21"/>
  <c r="D122" i="21"/>
  <c r="E118" i="21"/>
  <c r="D119" i="21"/>
  <c r="E107" i="21"/>
  <c r="E106" i="21"/>
  <c r="E109" i="21"/>
  <c r="E108" i="21"/>
  <c r="F105" i="21"/>
  <c r="D110" i="21"/>
  <c r="G134" i="21"/>
  <c r="H133" i="21"/>
  <c r="G55" i="21"/>
  <c r="H56" i="21"/>
  <c r="O159" i="17" l="1"/>
  <c r="N160" i="17"/>
  <c r="N162" i="17"/>
  <c r="N161" i="17"/>
  <c r="R154" i="17"/>
  <c r="F162" i="21"/>
  <c r="G158" i="21"/>
  <c r="G160" i="21" s="1"/>
  <c r="I133" i="21"/>
  <c r="H134" i="21"/>
  <c r="E122" i="21"/>
  <c r="E121" i="21"/>
  <c r="E119" i="21"/>
  <c r="E120" i="21"/>
  <c r="F118" i="21"/>
  <c r="E126" i="21"/>
  <c r="F125" i="21"/>
  <c r="F109" i="21"/>
  <c r="F107" i="21"/>
  <c r="F108" i="21"/>
  <c r="G105" i="21"/>
  <c r="F106" i="21"/>
  <c r="D123" i="21"/>
  <c r="E110" i="21"/>
  <c r="H55" i="21"/>
  <c r="I56" i="21"/>
  <c r="P159" i="17" l="1"/>
  <c r="O161" i="17"/>
  <c r="O160" i="17"/>
  <c r="O162" i="17"/>
  <c r="S154" i="17"/>
  <c r="G162" i="21"/>
  <c r="H158" i="21"/>
  <c r="H160" i="21" s="1"/>
  <c r="F122" i="21"/>
  <c r="F120" i="21"/>
  <c r="F119" i="21"/>
  <c r="G118" i="21"/>
  <c r="F121" i="21"/>
  <c r="F110" i="21"/>
  <c r="G109" i="21"/>
  <c r="H105" i="21"/>
  <c r="G106" i="21"/>
  <c r="G108" i="21"/>
  <c r="G107" i="21"/>
  <c r="F126" i="21"/>
  <c r="G125" i="21"/>
  <c r="E123" i="21"/>
  <c r="I134" i="21"/>
  <c r="J133" i="21"/>
  <c r="J56" i="21"/>
  <c r="I55" i="21"/>
  <c r="Q159" i="17" l="1"/>
  <c r="P161" i="17"/>
  <c r="P160" i="17"/>
  <c r="P162" i="17"/>
  <c r="T154" i="17"/>
  <c r="H162" i="21"/>
  <c r="I158" i="21"/>
  <c r="I160" i="21" s="1"/>
  <c r="F123" i="21"/>
  <c r="J134" i="21"/>
  <c r="K133" i="21"/>
  <c r="H108" i="21"/>
  <c r="H106" i="21"/>
  <c r="I105" i="21"/>
  <c r="H107" i="21"/>
  <c r="H109" i="21"/>
  <c r="G122" i="21"/>
  <c r="H118" i="21"/>
  <c r="G121" i="21"/>
  <c r="G119" i="21"/>
  <c r="G120" i="21"/>
  <c r="G126" i="21"/>
  <c r="H125" i="21"/>
  <c r="G110" i="21"/>
  <c r="K56" i="21"/>
  <c r="J55" i="21"/>
  <c r="R159" i="17" l="1"/>
  <c r="Q161" i="17"/>
  <c r="Q160" i="17"/>
  <c r="Q162" i="17"/>
  <c r="U154" i="17"/>
  <c r="I162" i="21"/>
  <c r="J158" i="21"/>
  <c r="J160" i="21" s="1"/>
  <c r="H110" i="21"/>
  <c r="G123" i="21"/>
  <c r="I125" i="21"/>
  <c r="H126" i="21"/>
  <c r="K134" i="21"/>
  <c r="L133" i="21"/>
  <c r="H121" i="21"/>
  <c r="H120" i="21"/>
  <c r="H122" i="21"/>
  <c r="H119" i="21"/>
  <c r="I118" i="21"/>
  <c r="I106" i="21"/>
  <c r="I107" i="21"/>
  <c r="I108" i="21"/>
  <c r="I109" i="21"/>
  <c r="J105" i="21"/>
  <c r="L56" i="21"/>
  <c r="K55" i="21"/>
  <c r="S159" i="17" l="1"/>
  <c r="R160" i="17"/>
  <c r="R162" i="17"/>
  <c r="R161" i="17"/>
  <c r="V154" i="17"/>
  <c r="J162" i="21"/>
  <c r="K158" i="21"/>
  <c r="K160" i="21" s="1"/>
  <c r="I120" i="21"/>
  <c r="I121" i="21"/>
  <c r="I119" i="21"/>
  <c r="J118" i="21"/>
  <c r="I122" i="21"/>
  <c r="J125" i="21"/>
  <c r="I126" i="21"/>
  <c r="H123" i="21"/>
  <c r="M133" i="21"/>
  <c r="L134" i="21"/>
  <c r="J109" i="21"/>
  <c r="J107" i="21"/>
  <c r="J106" i="21"/>
  <c r="J108" i="21"/>
  <c r="K105" i="21"/>
  <c r="I110" i="21"/>
  <c r="M56" i="21"/>
  <c r="L55" i="21"/>
  <c r="T159" i="17" l="1"/>
  <c r="S160" i="17"/>
  <c r="S162" i="17"/>
  <c r="S161" i="17"/>
  <c r="W154" i="17"/>
  <c r="K162" i="21"/>
  <c r="L158" i="21"/>
  <c r="J110" i="21"/>
  <c r="J122" i="21"/>
  <c r="J120" i="21"/>
  <c r="J121" i="21"/>
  <c r="J119" i="21"/>
  <c r="K118" i="21"/>
  <c r="K108" i="21"/>
  <c r="K107" i="21"/>
  <c r="L105" i="21"/>
  <c r="K109" i="21"/>
  <c r="K106" i="21"/>
  <c r="I123" i="21"/>
  <c r="J126" i="21"/>
  <c r="K125" i="21"/>
  <c r="M134" i="21"/>
  <c r="N133" i="21"/>
  <c r="N56" i="21"/>
  <c r="M55" i="21"/>
  <c r="U159" i="17" l="1"/>
  <c r="T160" i="17"/>
  <c r="T162" i="17"/>
  <c r="T161" i="17"/>
  <c r="X154" i="17"/>
  <c r="L160" i="21"/>
  <c r="L162" i="21" s="1"/>
  <c r="M158" i="21"/>
  <c r="L108" i="21"/>
  <c r="L106" i="21"/>
  <c r="L109" i="21"/>
  <c r="M105" i="21"/>
  <c r="L107" i="21"/>
  <c r="J123" i="21"/>
  <c r="O133" i="21"/>
  <c r="N134" i="21"/>
  <c r="K110" i="21"/>
  <c r="K126" i="21"/>
  <c r="L125" i="21"/>
  <c r="K122" i="21"/>
  <c r="L118" i="21"/>
  <c r="K121" i="21"/>
  <c r="K119" i="21"/>
  <c r="K120" i="21"/>
  <c r="O56" i="21"/>
  <c r="N55" i="21"/>
  <c r="V159" i="17" l="1"/>
  <c r="U160" i="17"/>
  <c r="U162" i="17"/>
  <c r="U161" i="17"/>
  <c r="Y154" i="17"/>
  <c r="M160" i="21"/>
  <c r="M162" i="21" s="1"/>
  <c r="N158" i="21"/>
  <c r="L110" i="21"/>
  <c r="K123" i="21"/>
  <c r="M107" i="21"/>
  <c r="M106" i="21"/>
  <c r="M109" i="21"/>
  <c r="N105" i="21"/>
  <c r="M108" i="21"/>
  <c r="L126" i="21"/>
  <c r="M125" i="21"/>
  <c r="O134" i="21"/>
  <c r="P133" i="21"/>
  <c r="L121" i="21"/>
  <c r="L122" i="21"/>
  <c r="M118" i="21"/>
  <c r="L120" i="21"/>
  <c r="L119" i="21"/>
  <c r="P56" i="21"/>
  <c r="O55" i="21"/>
  <c r="W159" i="17" l="1"/>
  <c r="V161" i="17"/>
  <c r="V160" i="17"/>
  <c r="V162" i="17"/>
  <c r="Z154" i="17"/>
  <c r="N160" i="21"/>
  <c r="N162" i="21" s="1"/>
  <c r="O158" i="21"/>
  <c r="N109" i="21"/>
  <c r="N107" i="21"/>
  <c r="N106" i="21"/>
  <c r="O105" i="21"/>
  <c r="N108" i="21"/>
  <c r="M122" i="21"/>
  <c r="M120" i="21"/>
  <c r="M119" i="21"/>
  <c r="M121" i="21"/>
  <c r="N118" i="21"/>
  <c r="N125" i="21"/>
  <c r="M126" i="21"/>
  <c r="L123" i="21"/>
  <c r="M110" i="21"/>
  <c r="Q133" i="21"/>
  <c r="P134" i="21"/>
  <c r="Q56" i="21"/>
  <c r="P55" i="21"/>
  <c r="X159" i="17" l="1"/>
  <c r="W161" i="17"/>
  <c r="W160" i="17"/>
  <c r="W162" i="17"/>
  <c r="AA154" i="17"/>
  <c r="O160" i="21"/>
  <c r="O162" i="21" s="1"/>
  <c r="P158" i="21"/>
  <c r="N110" i="21"/>
  <c r="M123" i="21"/>
  <c r="O106" i="21"/>
  <c r="O107" i="21"/>
  <c r="O108" i="21"/>
  <c r="P105" i="21"/>
  <c r="O109" i="21"/>
  <c r="R133" i="21"/>
  <c r="Q134" i="21"/>
  <c r="N126" i="21"/>
  <c r="O125" i="21"/>
  <c r="N122" i="21"/>
  <c r="N120" i="21"/>
  <c r="N119" i="21"/>
  <c r="N121" i="21"/>
  <c r="O118" i="21"/>
  <c r="R56" i="21"/>
  <c r="Q55" i="21"/>
  <c r="Y159" i="17" l="1"/>
  <c r="X161" i="17"/>
  <c r="X160" i="17"/>
  <c r="X162" i="17"/>
  <c r="AB154" i="17"/>
  <c r="P160" i="21"/>
  <c r="P162" i="21" s="1"/>
  <c r="Q158" i="21"/>
  <c r="N123" i="21"/>
  <c r="P108" i="21"/>
  <c r="P106" i="21"/>
  <c r="P107" i="21"/>
  <c r="Q105" i="21"/>
  <c r="P109" i="21"/>
  <c r="O122" i="21"/>
  <c r="O121" i="21"/>
  <c r="O120" i="21"/>
  <c r="P118" i="21"/>
  <c r="O119" i="21"/>
  <c r="R134" i="21"/>
  <c r="S133" i="21"/>
  <c r="O126" i="21"/>
  <c r="P125" i="21"/>
  <c r="O110" i="21"/>
  <c r="S56" i="21"/>
  <c r="R55" i="21"/>
  <c r="Z159" i="17" l="1"/>
  <c r="Y161" i="17"/>
  <c r="Y162" i="17"/>
  <c r="Y160" i="17"/>
  <c r="AC154" i="17"/>
  <c r="Q160" i="21"/>
  <c r="Q162" i="21" s="1"/>
  <c r="R158" i="21"/>
  <c r="P126" i="21"/>
  <c r="Q125" i="21"/>
  <c r="O123" i="21"/>
  <c r="P110" i="21"/>
  <c r="P121" i="21"/>
  <c r="P120" i="21"/>
  <c r="P119" i="21"/>
  <c r="P122" i="21"/>
  <c r="Q118" i="21"/>
  <c r="S134" i="21"/>
  <c r="T133" i="21"/>
  <c r="Q109" i="21"/>
  <c r="Q108" i="21"/>
  <c r="Q106" i="21"/>
  <c r="R105" i="21"/>
  <c r="Q107" i="21"/>
  <c r="T56" i="21"/>
  <c r="S55" i="21"/>
  <c r="AA159" i="17" l="1"/>
  <c r="Z161" i="17"/>
  <c r="Z160" i="17"/>
  <c r="Z162" i="17"/>
  <c r="AD154" i="17"/>
  <c r="R160" i="21"/>
  <c r="R162" i="21" s="1"/>
  <c r="S158" i="21"/>
  <c r="U133" i="21"/>
  <c r="T134" i="21"/>
  <c r="P123" i="21"/>
  <c r="R109" i="21"/>
  <c r="R107" i="21"/>
  <c r="R106" i="21"/>
  <c r="R108" i="21"/>
  <c r="S105" i="21"/>
  <c r="Q110" i="21"/>
  <c r="Q126" i="21"/>
  <c r="R125" i="21"/>
  <c r="Q119" i="21"/>
  <c r="Q122" i="21"/>
  <c r="R118" i="21"/>
  <c r="Q121" i="21"/>
  <c r="Q120" i="21"/>
  <c r="U56" i="21"/>
  <c r="T55" i="21"/>
  <c r="AB159" i="17" l="1"/>
  <c r="AA160" i="17"/>
  <c r="AA162" i="17"/>
  <c r="AA161" i="17"/>
  <c r="AE154" i="17"/>
  <c r="S160" i="21"/>
  <c r="S162" i="21" s="1"/>
  <c r="T158" i="21"/>
  <c r="R110" i="21"/>
  <c r="Q123" i="21"/>
  <c r="S106" i="21"/>
  <c r="T105" i="21"/>
  <c r="S108" i="21"/>
  <c r="S107" i="21"/>
  <c r="S109" i="21"/>
  <c r="R126" i="21"/>
  <c r="S125" i="21"/>
  <c r="R122" i="21"/>
  <c r="R120" i="21"/>
  <c r="R119" i="21"/>
  <c r="S118" i="21"/>
  <c r="R121" i="21"/>
  <c r="V133" i="21"/>
  <c r="U134" i="21"/>
  <c r="V56" i="21"/>
  <c r="U55" i="21"/>
  <c r="AC159" i="17" l="1"/>
  <c r="AB160" i="17"/>
  <c r="AB162" i="17"/>
  <c r="AB161" i="17"/>
  <c r="AF154" i="17"/>
  <c r="T160" i="21"/>
  <c r="T162" i="21" s="1"/>
  <c r="U158" i="21"/>
  <c r="R123" i="21"/>
  <c r="S122" i="21"/>
  <c r="T118" i="21"/>
  <c r="S121" i="21"/>
  <c r="S120" i="21"/>
  <c r="S119" i="21"/>
  <c r="S126" i="21"/>
  <c r="T125" i="21"/>
  <c r="T108" i="21"/>
  <c r="T106" i="21"/>
  <c r="U105" i="21"/>
  <c r="T107" i="21"/>
  <c r="T109" i="21"/>
  <c r="W133" i="21"/>
  <c r="V134" i="21"/>
  <c r="S110" i="21"/>
  <c r="W56" i="21"/>
  <c r="V55" i="21"/>
  <c r="AD159" i="17" l="1"/>
  <c r="AC162" i="17"/>
  <c r="AC160" i="17"/>
  <c r="AC161" i="17"/>
  <c r="AG154" i="17"/>
  <c r="U160" i="21"/>
  <c r="U162" i="21" s="1"/>
  <c r="V158" i="21"/>
  <c r="T110" i="21"/>
  <c r="S123" i="21"/>
  <c r="T126" i="21"/>
  <c r="U125" i="21"/>
  <c r="U107" i="21"/>
  <c r="U106" i="21"/>
  <c r="U109" i="21"/>
  <c r="U108" i="21"/>
  <c r="V105" i="21"/>
  <c r="T121" i="21"/>
  <c r="T120" i="21"/>
  <c r="T122" i="21"/>
  <c r="U118" i="21"/>
  <c r="T119" i="21"/>
  <c r="W134" i="21"/>
  <c r="X133" i="21"/>
  <c r="X56" i="21"/>
  <c r="W55" i="21"/>
  <c r="AE159" i="17" l="1"/>
  <c r="AD160" i="17"/>
  <c r="AD162" i="17"/>
  <c r="AD161" i="17"/>
  <c r="AH154" i="17"/>
  <c r="V160" i="21"/>
  <c r="V162" i="21" s="1"/>
  <c r="W158" i="21"/>
  <c r="Y133" i="21"/>
  <c r="X134" i="21"/>
  <c r="U126" i="21"/>
  <c r="V125" i="21"/>
  <c r="T123" i="21"/>
  <c r="U110" i="21"/>
  <c r="U122" i="21"/>
  <c r="U121" i="21"/>
  <c r="U119" i="21"/>
  <c r="U120" i="21"/>
  <c r="V118" i="21"/>
  <c r="V109" i="21"/>
  <c r="V107" i="21"/>
  <c r="V108" i="21"/>
  <c r="W105" i="21"/>
  <c r="V106" i="21"/>
  <c r="Y56" i="21"/>
  <c r="X55" i="21"/>
  <c r="AF159" i="17" l="1"/>
  <c r="AE161" i="17"/>
  <c r="AE160" i="17"/>
  <c r="AE162" i="17"/>
  <c r="AI154" i="17"/>
  <c r="W160" i="21"/>
  <c r="W162" i="21" s="1"/>
  <c r="X158" i="21"/>
  <c r="V110" i="21"/>
  <c r="V126" i="21"/>
  <c r="W125" i="21"/>
  <c r="W109" i="21"/>
  <c r="X105" i="21"/>
  <c r="W106" i="21"/>
  <c r="W107" i="21"/>
  <c r="W108" i="21"/>
  <c r="V122" i="21"/>
  <c r="V120" i="21"/>
  <c r="V119" i="21"/>
  <c r="W118" i="21"/>
  <c r="V121" i="21"/>
  <c r="U123" i="21"/>
  <c r="Y134" i="21"/>
  <c r="Z133" i="21"/>
  <c r="Z56" i="21"/>
  <c r="Y55" i="21"/>
  <c r="AG159" i="17" l="1"/>
  <c r="AF161" i="17"/>
  <c r="AF160" i="17"/>
  <c r="AF162" i="17"/>
  <c r="AJ154" i="17"/>
  <c r="X160" i="21"/>
  <c r="X162" i="21" s="1"/>
  <c r="Y158" i="21"/>
  <c r="AA133" i="21"/>
  <c r="Z134" i="21"/>
  <c r="W122" i="21"/>
  <c r="X118" i="21"/>
  <c r="W120" i="21"/>
  <c r="W119" i="21"/>
  <c r="W121" i="21"/>
  <c r="V123" i="21"/>
  <c r="W126" i="21"/>
  <c r="X125" i="21"/>
  <c r="W110" i="21"/>
  <c r="X108" i="21"/>
  <c r="X106" i="21"/>
  <c r="Y105" i="21"/>
  <c r="X107" i="21"/>
  <c r="X109" i="21"/>
  <c r="AA56" i="21"/>
  <c r="Z55" i="21"/>
  <c r="AH159" i="17" l="1"/>
  <c r="AG161" i="17"/>
  <c r="AG160" i="17"/>
  <c r="AG162" i="17"/>
  <c r="AK154" i="17"/>
  <c r="Y160" i="21"/>
  <c r="Y162" i="21" s="1"/>
  <c r="Z158" i="21"/>
  <c r="W123" i="21"/>
  <c r="X121" i="21"/>
  <c r="X120" i="21"/>
  <c r="X122" i="21"/>
  <c r="X119" i="21"/>
  <c r="Y118" i="21"/>
  <c r="Z105" i="21"/>
  <c r="Y107" i="21"/>
  <c r="Y106" i="21"/>
  <c r="Y109" i="21"/>
  <c r="Y108" i="21"/>
  <c r="Y125" i="21"/>
  <c r="X126" i="21"/>
  <c r="X110" i="21"/>
  <c r="AA134" i="21"/>
  <c r="AB133" i="21"/>
  <c r="AB56" i="21"/>
  <c r="AA55" i="21"/>
  <c r="AI159" i="17" l="1"/>
  <c r="AH161" i="17"/>
  <c r="AH162" i="17"/>
  <c r="AH160" i="17"/>
  <c r="AL154" i="17"/>
  <c r="Z160" i="21"/>
  <c r="Z162" i="21" s="1"/>
  <c r="AA158" i="21"/>
  <c r="X123" i="21"/>
  <c r="Y110" i="21"/>
  <c r="AC133" i="21"/>
  <c r="AB134" i="21"/>
  <c r="Z125" i="21"/>
  <c r="Y126" i="21"/>
  <c r="Z109" i="21"/>
  <c r="Z107" i="21"/>
  <c r="Z106" i="21"/>
  <c r="Z108" i="21"/>
  <c r="AA105" i="21"/>
  <c r="Y120" i="21"/>
  <c r="Y121" i="21"/>
  <c r="Y119" i="21"/>
  <c r="Z118" i="21"/>
  <c r="Y122" i="21"/>
  <c r="AC56" i="21"/>
  <c r="AB55" i="21"/>
  <c r="AJ159" i="17" l="1"/>
  <c r="AI160" i="17"/>
  <c r="AI162" i="17"/>
  <c r="AI161" i="17"/>
  <c r="AM154" i="17"/>
  <c r="AA160" i="21"/>
  <c r="AA162" i="21" s="1"/>
  <c r="AB158" i="21"/>
  <c r="Z110" i="21"/>
  <c r="Z126" i="21"/>
  <c r="AA125" i="21"/>
  <c r="Z122" i="21"/>
  <c r="Z120" i="21"/>
  <c r="Z121" i="21"/>
  <c r="Z119" i="21"/>
  <c r="AA118" i="21"/>
  <c r="AA108" i="21"/>
  <c r="AA107" i="21"/>
  <c r="AA109" i="21"/>
  <c r="AB105" i="21"/>
  <c r="AA106" i="21"/>
  <c r="AC134" i="21"/>
  <c r="AD133" i="21"/>
  <c r="Y123" i="21"/>
  <c r="AD56" i="21"/>
  <c r="AC55" i="21"/>
  <c r="AK159" i="17" l="1"/>
  <c r="AJ160" i="17"/>
  <c r="AJ162" i="17"/>
  <c r="AJ161" i="17"/>
  <c r="AN154" i="17"/>
  <c r="AB160" i="21"/>
  <c r="AB162" i="21" s="1"/>
  <c r="AC158" i="21"/>
  <c r="AA110" i="21"/>
  <c r="AB108" i="21"/>
  <c r="AB106" i="21"/>
  <c r="AB109" i="21"/>
  <c r="AC105" i="21"/>
  <c r="AB107" i="21"/>
  <c r="AA122" i="21"/>
  <c r="AB118" i="21"/>
  <c r="AA120" i="21"/>
  <c r="AA119" i="21"/>
  <c r="AA121" i="21"/>
  <c r="AD134" i="21"/>
  <c r="AE133" i="21"/>
  <c r="Z123" i="21"/>
  <c r="AA126" i="21"/>
  <c r="AB125" i="21"/>
  <c r="AE56" i="21"/>
  <c r="AD55" i="21"/>
  <c r="AL159" i="17" l="1"/>
  <c r="AK160" i="17"/>
  <c r="AK162" i="17"/>
  <c r="AK161" i="17"/>
  <c r="AC160" i="21"/>
  <c r="AC162" i="21" s="1"/>
  <c r="AD158" i="21"/>
  <c r="AE134" i="21"/>
  <c r="AF133" i="21"/>
  <c r="AD105" i="21"/>
  <c r="AC106" i="21"/>
  <c r="AC108" i="21"/>
  <c r="AC107" i="21"/>
  <c r="AC109" i="21"/>
  <c r="AB126" i="21"/>
  <c r="AC125" i="21"/>
  <c r="AB121" i="21"/>
  <c r="AB122" i="21"/>
  <c r="AC118" i="21"/>
  <c r="AB119" i="21"/>
  <c r="AB120" i="21"/>
  <c r="AB110" i="21"/>
  <c r="AA123" i="21"/>
  <c r="AF56" i="21"/>
  <c r="AE55" i="21"/>
  <c r="AM159" i="17" l="1"/>
  <c r="AL160" i="17"/>
  <c r="AL162" i="17"/>
  <c r="AL161" i="17"/>
  <c r="AD160" i="21"/>
  <c r="AD162" i="21" s="1"/>
  <c r="AE158" i="21"/>
  <c r="AC110" i="21"/>
  <c r="AD109" i="21"/>
  <c r="AD107" i="21"/>
  <c r="AE105" i="21"/>
  <c r="AD106" i="21"/>
  <c r="AD108" i="21"/>
  <c r="AB123" i="21"/>
  <c r="AD125" i="21"/>
  <c r="AC126" i="21"/>
  <c r="AG133" i="21"/>
  <c r="AF134" i="21"/>
  <c r="AC122" i="21"/>
  <c r="AC120" i="21"/>
  <c r="AC119" i="21"/>
  <c r="AC121" i="21"/>
  <c r="AD118" i="21"/>
  <c r="AG56" i="21"/>
  <c r="AF55" i="21"/>
  <c r="AN159" i="17" l="1"/>
  <c r="AM161" i="17"/>
  <c r="AM160" i="17"/>
  <c r="AM162" i="17"/>
  <c r="AE160" i="21"/>
  <c r="AE162" i="21" s="1"/>
  <c r="AF158" i="21"/>
  <c r="AC123" i="21"/>
  <c r="AD126" i="21"/>
  <c r="AE125" i="21"/>
  <c r="AE106" i="21"/>
  <c r="AE108" i="21"/>
  <c r="AE107" i="21"/>
  <c r="AE109" i="21"/>
  <c r="AF105" i="21"/>
  <c r="AD122" i="21"/>
  <c r="AD120" i="21"/>
  <c r="AD119" i="21"/>
  <c r="AD121" i="21"/>
  <c r="AE118" i="21"/>
  <c r="AH133" i="21"/>
  <c r="AG134" i="21"/>
  <c r="AD110" i="21"/>
  <c r="AH56" i="21"/>
  <c r="AG55" i="21"/>
  <c r="AN161" i="17" l="1"/>
  <c r="AN160" i="17"/>
  <c r="AN162" i="17"/>
  <c r="AF160" i="21"/>
  <c r="AF162" i="21" s="1"/>
  <c r="AG158" i="21"/>
  <c r="AF108" i="21"/>
  <c r="AF106" i="21"/>
  <c r="AF107" i="21"/>
  <c r="AF109" i="21"/>
  <c r="AG105" i="21"/>
  <c r="AE110" i="21"/>
  <c r="AD123" i="21"/>
  <c r="AE126" i="21"/>
  <c r="AF125" i="21"/>
  <c r="AH134" i="21"/>
  <c r="AI133" i="21"/>
  <c r="AE122" i="21"/>
  <c r="AE121" i="21"/>
  <c r="AE120" i="21"/>
  <c r="AF118" i="21"/>
  <c r="AE119" i="21"/>
  <c r="AI56" i="21"/>
  <c r="AH55" i="21"/>
  <c r="D171" i="17" l="1"/>
  <c r="D165" i="17"/>
  <c r="D168" i="17"/>
  <c r="E168" i="17" s="1"/>
  <c r="D169" i="17"/>
  <c r="E169" i="17" s="1"/>
  <c r="D172" i="17"/>
  <c r="E172" i="17" s="1"/>
  <c r="D166" i="17"/>
  <c r="E166" i="17" s="1"/>
  <c r="D167" i="17"/>
  <c r="E167" i="17" s="1"/>
  <c r="D170" i="17"/>
  <c r="E170" i="17" s="1"/>
  <c r="D164" i="17"/>
  <c r="D173" i="17"/>
  <c r="E173" i="17" s="1"/>
  <c r="AG160" i="21"/>
  <c r="AG162" i="21" s="1"/>
  <c r="AH158" i="21"/>
  <c r="AF110" i="21"/>
  <c r="AE123" i="21"/>
  <c r="AF121" i="21"/>
  <c r="AF119" i="21"/>
  <c r="AF122" i="21"/>
  <c r="AF120" i="21"/>
  <c r="AG118" i="21"/>
  <c r="AI134" i="21"/>
  <c r="AJ133" i="21"/>
  <c r="AF126" i="21"/>
  <c r="AG125" i="21"/>
  <c r="AH105" i="21"/>
  <c r="AG109" i="21"/>
  <c r="AG108" i="21"/>
  <c r="AG107" i="21"/>
  <c r="AG106" i="21"/>
  <c r="AJ56" i="21"/>
  <c r="AI55" i="21"/>
  <c r="E165" i="17" l="1"/>
  <c r="E171" i="17"/>
  <c r="AH160" i="21"/>
  <c r="AH162" i="21" s="1"/>
  <c r="AI158" i="21"/>
  <c r="AG110" i="21"/>
  <c r="AF123" i="21"/>
  <c r="AH109" i="21"/>
  <c r="AH107" i="21"/>
  <c r="AI105" i="21"/>
  <c r="AH106" i="21"/>
  <c r="AH108" i="21"/>
  <c r="AG119" i="21"/>
  <c r="AG121" i="21"/>
  <c r="AG122" i="21"/>
  <c r="AG120" i="21"/>
  <c r="AH118" i="21"/>
  <c r="AG126" i="21"/>
  <c r="AH125" i="21"/>
  <c r="AK133" i="21"/>
  <c r="AJ134" i="21"/>
  <c r="AK56" i="21"/>
  <c r="AJ55" i="21"/>
  <c r="AI160" i="21" l="1"/>
  <c r="AI162" i="21" s="1"/>
  <c r="AJ158" i="21"/>
  <c r="AH110" i="21"/>
  <c r="AJ105" i="21"/>
  <c r="AI106" i="21"/>
  <c r="AI107" i="21"/>
  <c r="AI109" i="21"/>
  <c r="AI108" i="21"/>
  <c r="AH126" i="21"/>
  <c r="AI125" i="21"/>
  <c r="AH122" i="21"/>
  <c r="AH120" i="21"/>
  <c r="AH119" i="21"/>
  <c r="AI118" i="21"/>
  <c r="AH121" i="21"/>
  <c r="AG123" i="21"/>
  <c r="AK134" i="21"/>
  <c r="AL133" i="21"/>
  <c r="AL56" i="21"/>
  <c r="AK55" i="21"/>
  <c r="AJ160" i="21" l="1"/>
  <c r="AJ162" i="21" s="1"/>
  <c r="AK158" i="21"/>
  <c r="AI122" i="21"/>
  <c r="AJ118" i="21"/>
  <c r="AI121" i="21"/>
  <c r="AI120" i="21"/>
  <c r="AI119" i="21"/>
  <c r="AJ125" i="21"/>
  <c r="AI126" i="21"/>
  <c r="AH123" i="21"/>
  <c r="AI110" i="21"/>
  <c r="AM133" i="21"/>
  <c r="AL134" i="21"/>
  <c r="AJ108" i="21"/>
  <c r="AJ106" i="21"/>
  <c r="AJ107" i="21"/>
  <c r="AJ109" i="21"/>
  <c r="AK105" i="21"/>
  <c r="AM56" i="21"/>
  <c r="AL55" i="21"/>
  <c r="AK160" i="21" l="1"/>
  <c r="AK162" i="21" s="1"/>
  <c r="AL158" i="21"/>
  <c r="AM134" i="21"/>
  <c r="AN133" i="21"/>
  <c r="AJ126" i="21"/>
  <c r="AK125" i="21"/>
  <c r="AJ121" i="21"/>
  <c r="AJ120" i="21"/>
  <c r="AJ122" i="21"/>
  <c r="AK118" i="21"/>
  <c r="AJ119" i="21"/>
  <c r="AJ110" i="21"/>
  <c r="AI123" i="21"/>
  <c r="AL105" i="21"/>
  <c r="AK107" i="21"/>
  <c r="AK106" i="21"/>
  <c r="AK109" i="21"/>
  <c r="AK108" i="21"/>
  <c r="AN56" i="21"/>
  <c r="AM55" i="21"/>
  <c r="AL160" i="21" l="1"/>
  <c r="AL162" i="21" s="1"/>
  <c r="AM158" i="21"/>
  <c r="AJ123" i="21"/>
  <c r="AK122" i="21"/>
  <c r="AK121" i="21"/>
  <c r="AK119" i="21"/>
  <c r="AK120" i="21"/>
  <c r="AL118" i="21"/>
  <c r="AL109" i="21"/>
  <c r="AL107" i="21"/>
  <c r="AL108" i="21"/>
  <c r="AL106" i="21"/>
  <c r="AM105" i="21"/>
  <c r="AK126" i="21"/>
  <c r="AL125" i="21"/>
  <c r="AK110" i="21"/>
  <c r="AO133" i="21"/>
  <c r="AN134" i="21"/>
  <c r="AO56" i="21"/>
  <c r="AN55" i="21"/>
  <c r="AM162" i="21" l="1"/>
  <c r="AM160" i="21"/>
  <c r="AN158" i="21"/>
  <c r="AL126" i="21"/>
  <c r="AM125" i="21"/>
  <c r="AK123" i="21"/>
  <c r="AP133" i="21"/>
  <c r="AO134" i="21"/>
  <c r="AM109" i="21"/>
  <c r="AN105" i="21"/>
  <c r="AM106" i="21"/>
  <c r="AM108" i="21"/>
  <c r="AM107" i="21"/>
  <c r="AL110" i="21"/>
  <c r="AL122" i="21"/>
  <c r="AL120" i="21"/>
  <c r="AL119" i="21"/>
  <c r="AM118" i="21"/>
  <c r="AL121" i="21"/>
  <c r="AP56" i="21"/>
  <c r="AO55" i="21"/>
  <c r="AN162" i="21" l="1"/>
  <c r="AN160" i="21"/>
  <c r="AO158" i="21"/>
  <c r="AM110" i="21"/>
  <c r="AM122" i="21"/>
  <c r="AN118" i="21"/>
  <c r="AM121" i="21"/>
  <c r="AM119" i="21"/>
  <c r="AM120" i="21"/>
  <c r="AN108" i="21"/>
  <c r="AN106" i="21"/>
  <c r="AO105" i="21"/>
  <c r="AN107" i="21"/>
  <c r="AN109" i="21"/>
  <c r="AL123" i="21"/>
  <c r="AM126" i="21"/>
  <c r="AN125" i="21"/>
  <c r="AQ133" i="21"/>
  <c r="AP134" i="21"/>
  <c r="AQ56" i="21"/>
  <c r="AP55" i="21"/>
  <c r="AO160" i="21" l="1"/>
  <c r="AO162" i="21" s="1"/>
  <c r="AP158" i="21"/>
  <c r="AM123" i="21"/>
  <c r="AP105" i="21"/>
  <c r="AO106" i="21"/>
  <c r="AO107" i="21"/>
  <c r="AO108" i="21"/>
  <c r="AO109" i="21"/>
  <c r="AN110" i="21"/>
  <c r="AQ134" i="21"/>
  <c r="AR133" i="21"/>
  <c r="AN121" i="21"/>
  <c r="AN120" i="21"/>
  <c r="AN122" i="21"/>
  <c r="AN119" i="21"/>
  <c r="AO118" i="21"/>
  <c r="AO125" i="21"/>
  <c r="AN126" i="21"/>
  <c r="AR56" i="21"/>
  <c r="AQ55" i="21"/>
  <c r="AP160" i="21" l="1"/>
  <c r="AP162" i="21" s="1"/>
  <c r="AQ158" i="21"/>
  <c r="AN123" i="21"/>
  <c r="AS133" i="21"/>
  <c r="AR134" i="21"/>
  <c r="AP125" i="21"/>
  <c r="AO126" i="21"/>
  <c r="AO110" i="21"/>
  <c r="AO120" i="21"/>
  <c r="AO121" i="21"/>
  <c r="AO119" i="21"/>
  <c r="AP118" i="21"/>
  <c r="AO122" i="21"/>
  <c r="AP109" i="21"/>
  <c r="AP107" i="21"/>
  <c r="AP106" i="21"/>
  <c r="AP108" i="21"/>
  <c r="AQ105" i="21"/>
  <c r="AS56" i="21"/>
  <c r="AR55" i="21"/>
  <c r="AQ160" i="21" l="1"/>
  <c r="AQ162" i="21" s="1"/>
  <c r="AR158" i="21"/>
  <c r="AO123" i="21"/>
  <c r="AQ108" i="21"/>
  <c r="AQ107" i="21"/>
  <c r="AQ109" i="21"/>
  <c r="AR105" i="21"/>
  <c r="AQ106" i="21"/>
  <c r="AP126" i="21"/>
  <c r="AQ125" i="21"/>
  <c r="AP110" i="21"/>
  <c r="AP122" i="21"/>
  <c r="AP120" i="21"/>
  <c r="AP121" i="21"/>
  <c r="AP119" i="21"/>
  <c r="AQ118" i="21"/>
  <c r="AS134" i="21"/>
  <c r="AT133" i="21"/>
  <c r="AT56" i="21"/>
  <c r="AS55" i="21"/>
  <c r="AR160" i="21" l="1"/>
  <c r="AR162" i="21" s="1"/>
  <c r="AS158" i="21"/>
  <c r="AP123" i="21"/>
  <c r="AR108" i="21"/>
  <c r="AR106" i="21"/>
  <c r="AR109" i="21"/>
  <c r="AS105" i="21"/>
  <c r="AR107" i="21"/>
  <c r="AQ126" i="21"/>
  <c r="AR125" i="21"/>
  <c r="AT134" i="21"/>
  <c r="AU133" i="21"/>
  <c r="AQ122" i="21"/>
  <c r="AR118" i="21"/>
  <c r="AQ121" i="21"/>
  <c r="AQ119" i="21"/>
  <c r="AQ120" i="21"/>
  <c r="AQ110" i="21"/>
  <c r="AU56" i="21"/>
  <c r="AT55" i="21"/>
  <c r="AS160" i="21" l="1"/>
  <c r="AS162" i="21" s="1"/>
  <c r="AT158" i="21"/>
  <c r="AQ123" i="21"/>
  <c r="AT105" i="21"/>
  <c r="AS107" i="21"/>
  <c r="AS109" i="21"/>
  <c r="AS106" i="21"/>
  <c r="AS108" i="21"/>
  <c r="AR110" i="21"/>
  <c r="AR121" i="21"/>
  <c r="AR122" i="21"/>
  <c r="AS118" i="21"/>
  <c r="AR120" i="21"/>
  <c r="AR119" i="21"/>
  <c r="AR126" i="21"/>
  <c r="AS125" i="21"/>
  <c r="AU134" i="21"/>
  <c r="AV133" i="21"/>
  <c r="AV56" i="21"/>
  <c r="AU55" i="21"/>
  <c r="AT160" i="21" l="1"/>
  <c r="AT162" i="21" s="1"/>
  <c r="AU158" i="21"/>
  <c r="AT125" i="21"/>
  <c r="AS126" i="21"/>
  <c r="AS122" i="21"/>
  <c r="AS120" i="21"/>
  <c r="AS119" i="21"/>
  <c r="AS121" i="21"/>
  <c r="AT118" i="21"/>
  <c r="AS110" i="21"/>
  <c r="AW133" i="21"/>
  <c r="AV134" i="21"/>
  <c r="AR123" i="21"/>
  <c r="AT109" i="21"/>
  <c r="AT107" i="21"/>
  <c r="AU105" i="21"/>
  <c r="AT106" i="21"/>
  <c r="AT108" i="21"/>
  <c r="AW56" i="21"/>
  <c r="AV55" i="21"/>
  <c r="AU160" i="21" l="1"/>
  <c r="AU162" i="21" s="1"/>
  <c r="AV158" i="21"/>
  <c r="AT110" i="21"/>
  <c r="AT122" i="21"/>
  <c r="AT120" i="21"/>
  <c r="AT119" i="21"/>
  <c r="AT121" i="21"/>
  <c r="AU118" i="21"/>
  <c r="AU106" i="21"/>
  <c r="AU108" i="21"/>
  <c r="AU107" i="21"/>
  <c r="AU109" i="21"/>
  <c r="AV105" i="21"/>
  <c r="AX133" i="21"/>
  <c r="AW134" i="21"/>
  <c r="AS123" i="21"/>
  <c r="AT126" i="21"/>
  <c r="AU125" i="21"/>
  <c r="AW55" i="21"/>
  <c r="AX56" i="21"/>
  <c r="AV160" i="21" l="1"/>
  <c r="AV162" i="21" s="1"/>
  <c r="AW158" i="21"/>
  <c r="AT123" i="21"/>
  <c r="AU126" i="21"/>
  <c r="AV125" i="21"/>
  <c r="AX134" i="21"/>
  <c r="AY133" i="21"/>
  <c r="AV108" i="21"/>
  <c r="AV106" i="21"/>
  <c r="AV107" i="21"/>
  <c r="AV109" i="21"/>
  <c r="AW105" i="21"/>
  <c r="AU110" i="21"/>
  <c r="AU122" i="21"/>
  <c r="AU121" i="21"/>
  <c r="AU120" i="21"/>
  <c r="AV118" i="21"/>
  <c r="AU119" i="21"/>
  <c r="AX55" i="21"/>
  <c r="AY56" i="21"/>
  <c r="AW160" i="21" l="1"/>
  <c r="AW162" i="21" s="1"/>
  <c r="AX158" i="21"/>
  <c r="AY134" i="21"/>
  <c r="AZ133" i="21"/>
  <c r="AU123" i="21"/>
  <c r="AV121" i="21"/>
  <c r="AV120" i="21"/>
  <c r="AV119" i="21"/>
  <c r="AV122" i="21"/>
  <c r="AW118" i="21"/>
  <c r="AV110" i="21"/>
  <c r="AV126" i="21"/>
  <c r="AW125" i="21"/>
  <c r="AX105" i="21"/>
  <c r="AW109" i="21"/>
  <c r="AW108" i="21"/>
  <c r="AW106" i="21"/>
  <c r="AW107" i="21"/>
  <c r="AZ56" i="21"/>
  <c r="AY55" i="21"/>
  <c r="AX160" i="21" l="1"/>
  <c r="AX162" i="21" s="1"/>
  <c r="AY158" i="21"/>
  <c r="AW119" i="21"/>
  <c r="AW122" i="21"/>
  <c r="AX118" i="21"/>
  <c r="AW121" i="21"/>
  <c r="AW120" i="21"/>
  <c r="AW110" i="21"/>
  <c r="AW126" i="21"/>
  <c r="AX125" i="21"/>
  <c r="AV123" i="21"/>
  <c r="BA133" i="21"/>
  <c r="AZ134" i="21"/>
  <c r="AX109" i="21"/>
  <c r="AX107" i="21"/>
  <c r="AY105" i="21"/>
  <c r="AX106" i="21"/>
  <c r="AX108" i="21"/>
  <c r="AZ55" i="21"/>
  <c r="BA56" i="21"/>
  <c r="AY160" i="21" l="1"/>
  <c r="AY162" i="21" s="1"/>
  <c r="AZ158" i="21"/>
  <c r="AX126" i="21"/>
  <c r="AY125" i="21"/>
  <c r="AX110" i="21"/>
  <c r="AX122" i="21"/>
  <c r="AX120" i="21"/>
  <c r="AX119" i="21"/>
  <c r="AY118" i="21"/>
  <c r="AX121" i="21"/>
  <c r="AY109" i="21"/>
  <c r="AZ105" i="21"/>
  <c r="AY106" i="21"/>
  <c r="AY108" i="21"/>
  <c r="AY107" i="21"/>
  <c r="BA134" i="21"/>
  <c r="BB133" i="21"/>
  <c r="AW123" i="21"/>
  <c r="BA55" i="21"/>
  <c r="BB56" i="21"/>
  <c r="AZ160" i="21" l="1"/>
  <c r="AZ162" i="21" s="1"/>
  <c r="BA158" i="21"/>
  <c r="AY110" i="21"/>
  <c r="BC133" i="21"/>
  <c r="BB134" i="21"/>
  <c r="AZ108" i="21"/>
  <c r="AZ106" i="21"/>
  <c r="AZ107" i="21"/>
  <c r="AZ109" i="21"/>
  <c r="BA105" i="21"/>
  <c r="AY122" i="21"/>
  <c r="AZ118" i="21"/>
  <c r="AY121" i="21"/>
  <c r="AY120" i="21"/>
  <c r="AY119" i="21"/>
  <c r="AX123" i="21"/>
  <c r="AZ125" i="21"/>
  <c r="AY126" i="21"/>
  <c r="BB55" i="21"/>
  <c r="BC56" i="21"/>
  <c r="BA160" i="21" l="1"/>
  <c r="BA162" i="21" s="1"/>
  <c r="BB158" i="21"/>
  <c r="AY123" i="21"/>
  <c r="AZ110" i="21"/>
  <c r="BB105" i="21"/>
  <c r="BA109" i="21"/>
  <c r="BA107" i="21"/>
  <c r="BA106" i="21"/>
  <c r="BA108" i="21"/>
  <c r="AZ126" i="21"/>
  <c r="BA125" i="21"/>
  <c r="AZ121" i="21"/>
  <c r="AZ120" i="21"/>
  <c r="AZ122" i="21"/>
  <c r="BA118" i="21"/>
  <c r="AZ119" i="21"/>
  <c r="BC134" i="21"/>
  <c r="BD133" i="21"/>
  <c r="BC55" i="21"/>
  <c r="BD56" i="21"/>
  <c r="BB160" i="21" l="1"/>
  <c r="BB162" i="21" s="1"/>
  <c r="BC158" i="21"/>
  <c r="BB109" i="21"/>
  <c r="BB107" i="21"/>
  <c r="BB108" i="21"/>
  <c r="BC105" i="21"/>
  <c r="BB106" i="21"/>
  <c r="BE133" i="21"/>
  <c r="BD134" i="21"/>
  <c r="AZ123" i="21"/>
  <c r="BA110" i="21"/>
  <c r="BA122" i="21"/>
  <c r="BA121" i="21"/>
  <c r="BA119" i="21"/>
  <c r="BA120" i="21"/>
  <c r="BB118" i="21"/>
  <c r="BA126" i="21"/>
  <c r="BB125" i="21"/>
  <c r="BE56" i="21"/>
  <c r="BD55" i="21"/>
  <c r="BC160" i="21" l="1"/>
  <c r="BC162" i="21" s="1"/>
  <c r="BD158" i="21"/>
  <c r="BB110" i="21"/>
  <c r="BB126" i="21"/>
  <c r="BC125" i="21"/>
  <c r="BA123" i="21"/>
  <c r="BD105" i="21"/>
  <c r="BC109" i="21"/>
  <c r="BC106" i="21"/>
  <c r="BC107" i="21"/>
  <c r="BC108" i="21"/>
  <c r="BB122" i="21"/>
  <c r="BB120" i="21"/>
  <c r="BB119" i="21"/>
  <c r="BC118" i="21"/>
  <c r="BB121" i="21"/>
  <c r="BF133" i="21"/>
  <c r="BE134" i="21"/>
  <c r="BF56" i="21"/>
  <c r="BE55" i="21"/>
  <c r="BD160" i="21" l="1"/>
  <c r="BD162" i="21" s="1"/>
  <c r="BE158" i="21"/>
  <c r="BB123" i="21"/>
  <c r="BC122" i="21"/>
  <c r="BD118" i="21"/>
  <c r="BC120" i="21"/>
  <c r="BC119" i="21"/>
  <c r="BC121" i="21"/>
  <c r="BD108" i="21"/>
  <c r="BD106" i="21"/>
  <c r="BE105" i="21"/>
  <c r="BD109" i="21"/>
  <c r="BD107" i="21"/>
  <c r="BF134" i="21"/>
  <c r="BG133" i="21"/>
  <c r="BC110" i="21"/>
  <c r="BC126" i="21"/>
  <c r="BD125" i="21"/>
  <c r="BF55" i="21"/>
  <c r="BG56" i="21"/>
  <c r="BE160" i="21" l="1"/>
  <c r="BE162" i="21" s="1"/>
  <c r="BF158" i="21"/>
  <c r="BC123" i="21"/>
  <c r="BG134" i="21"/>
  <c r="BH133" i="21"/>
  <c r="BF105" i="21"/>
  <c r="BE109" i="21"/>
  <c r="BE106" i="21"/>
  <c r="BE107" i="21"/>
  <c r="BE108" i="21"/>
  <c r="BE125" i="21"/>
  <c r="BD126" i="21"/>
  <c r="BD110" i="21"/>
  <c r="BD121" i="21"/>
  <c r="BD120" i="21"/>
  <c r="BD122" i="21"/>
  <c r="BD119" i="21"/>
  <c r="BE118" i="21"/>
  <c r="BH56" i="21"/>
  <c r="BG55" i="21"/>
  <c r="BF160" i="21" l="1"/>
  <c r="BF162" i="21" s="1"/>
  <c r="BG158" i="21"/>
  <c r="BF125" i="21"/>
  <c r="BE126" i="21"/>
  <c r="BE120" i="21"/>
  <c r="BE121" i="21"/>
  <c r="BE119" i="21"/>
  <c r="BF118" i="21"/>
  <c r="BE122" i="21"/>
  <c r="BF109" i="21"/>
  <c r="BF107" i="21"/>
  <c r="BF106" i="21"/>
  <c r="BF108" i="21"/>
  <c r="BG105" i="21"/>
  <c r="BD123" i="21"/>
  <c r="BI133" i="21"/>
  <c r="BH134" i="21"/>
  <c r="BE110" i="21"/>
  <c r="BH55" i="21"/>
  <c r="BI56" i="21"/>
  <c r="BG160" i="21" l="1"/>
  <c r="BG162" i="21" s="1"/>
  <c r="BH158" i="21"/>
  <c r="BF110" i="21"/>
  <c r="BG109" i="21"/>
  <c r="BG108" i="21"/>
  <c r="BG107" i="21"/>
  <c r="BG106" i="21"/>
  <c r="BH105" i="21"/>
  <c r="BI134" i="21"/>
  <c r="BJ133" i="21"/>
  <c r="BF122" i="21"/>
  <c r="BF120" i="21"/>
  <c r="BF121" i="21"/>
  <c r="BF119" i="21"/>
  <c r="BG118" i="21"/>
  <c r="BE123" i="21"/>
  <c r="BF126" i="21"/>
  <c r="BG125" i="21"/>
  <c r="BI55" i="21"/>
  <c r="BJ56" i="21"/>
  <c r="BH160" i="21" l="1"/>
  <c r="BH162" i="21" s="1"/>
  <c r="BI158" i="21"/>
  <c r="BG110" i="21"/>
  <c r="BG122" i="21"/>
  <c r="BH118" i="21"/>
  <c r="BG120" i="21"/>
  <c r="BG119" i="21"/>
  <c r="BG121" i="21"/>
  <c r="BK133" i="21"/>
  <c r="BJ134" i="21"/>
  <c r="BG126" i="21"/>
  <c r="BH125" i="21"/>
  <c r="BF123" i="21"/>
  <c r="BH108" i="21"/>
  <c r="BH106" i="21"/>
  <c r="BI105" i="21"/>
  <c r="BH109" i="21"/>
  <c r="BH107" i="21"/>
  <c r="BJ55" i="21"/>
  <c r="BK56" i="21"/>
  <c r="BI160" i="21" l="1"/>
  <c r="BI162" i="21" s="1"/>
  <c r="BJ158" i="21"/>
  <c r="BG123" i="21"/>
  <c r="BJ105" i="21"/>
  <c r="BI109" i="21"/>
  <c r="BI106" i="21"/>
  <c r="BI107" i="21"/>
  <c r="BI108" i="21"/>
  <c r="BK134" i="21"/>
  <c r="BL133" i="21"/>
  <c r="BH121" i="21"/>
  <c r="BH122" i="21"/>
  <c r="BI118" i="21"/>
  <c r="BH120" i="21"/>
  <c r="BH119" i="21"/>
  <c r="BH110" i="21"/>
  <c r="BH126" i="21"/>
  <c r="BI125" i="21"/>
  <c r="BK55" i="21"/>
  <c r="BL56" i="21"/>
  <c r="BJ160" i="21" l="1"/>
  <c r="BJ162" i="21" s="1"/>
  <c r="BK158" i="21"/>
  <c r="BH123" i="21"/>
  <c r="BJ125" i="21"/>
  <c r="BI126" i="21"/>
  <c r="BM133" i="21"/>
  <c r="BL134" i="21"/>
  <c r="BI110" i="21"/>
  <c r="BI122" i="21"/>
  <c r="BI120" i="21"/>
  <c r="BI119" i="21"/>
  <c r="BI121" i="21"/>
  <c r="BJ118" i="21"/>
  <c r="BJ109" i="21"/>
  <c r="BJ107" i="21"/>
  <c r="BK105" i="21"/>
  <c r="BJ106" i="21"/>
  <c r="BJ108" i="21"/>
  <c r="BM56" i="21"/>
  <c r="BL55" i="21"/>
  <c r="BK160" i="21" l="1"/>
  <c r="BK162" i="21" s="1"/>
  <c r="BL158" i="21"/>
  <c r="BI123" i="21"/>
  <c r="BJ110" i="21"/>
  <c r="BJ122" i="21"/>
  <c r="BJ120" i="21"/>
  <c r="BJ119" i="21"/>
  <c r="BJ121" i="21"/>
  <c r="BK118" i="21"/>
  <c r="BN133" i="21"/>
  <c r="BM134" i="21"/>
  <c r="BK106" i="21"/>
  <c r="BK108" i="21"/>
  <c r="BK107" i="21"/>
  <c r="BK109" i="21"/>
  <c r="BL105" i="21"/>
  <c r="BJ126" i="21"/>
  <c r="BK125" i="21"/>
  <c r="BN56" i="21"/>
  <c r="BM55" i="21"/>
  <c r="BL160" i="21" l="1"/>
  <c r="BL162" i="21" s="1"/>
  <c r="BM158" i="21"/>
  <c r="BJ123" i="21"/>
  <c r="BK126" i="21"/>
  <c r="BL125" i="21"/>
  <c r="BN134" i="21"/>
  <c r="BO133" i="21"/>
  <c r="BK122" i="21"/>
  <c r="BK121" i="21"/>
  <c r="BK120" i="21"/>
  <c r="BL118" i="21"/>
  <c r="BK119" i="21"/>
  <c r="BL108" i="21"/>
  <c r="BL106" i="21"/>
  <c r="BL107" i="21"/>
  <c r="BL109" i="21"/>
  <c r="BM105" i="21"/>
  <c r="BK110" i="21"/>
  <c r="BO56" i="21"/>
  <c r="BN55" i="21"/>
  <c r="BM160" i="21" l="1"/>
  <c r="BM162" i="21" s="1"/>
  <c r="BN158" i="21"/>
  <c r="BK123" i="21"/>
  <c r="BL110" i="21"/>
  <c r="BN105" i="21"/>
  <c r="BM109" i="21"/>
  <c r="BM108" i="21"/>
  <c r="BM107" i="21"/>
  <c r="BM106" i="21"/>
  <c r="BL126" i="21"/>
  <c r="BM125" i="21"/>
  <c r="BL121" i="21"/>
  <c r="BL119" i="21"/>
  <c r="BL122" i="21"/>
  <c r="BL120" i="21"/>
  <c r="BM118" i="21"/>
  <c r="BO134" i="21"/>
  <c r="BP133" i="21"/>
  <c r="BO55" i="21"/>
  <c r="BP56" i="21"/>
  <c r="BN162" i="21" l="1"/>
  <c r="BN160" i="21"/>
  <c r="BO158" i="21"/>
  <c r="BM126" i="21"/>
  <c r="BN125" i="21"/>
  <c r="BQ133" i="21"/>
  <c r="BP134" i="21"/>
  <c r="BL123" i="21"/>
  <c r="BM110" i="21"/>
  <c r="BN109" i="21"/>
  <c r="BN107" i="21"/>
  <c r="BO105" i="21"/>
  <c r="BN106" i="21"/>
  <c r="BN108" i="21"/>
  <c r="BM119" i="21"/>
  <c r="BM121" i="21"/>
  <c r="BM122" i="21"/>
  <c r="BM120" i="21"/>
  <c r="BN118" i="21"/>
  <c r="BQ56" i="21"/>
  <c r="BP55" i="21"/>
  <c r="BO160" i="21" l="1"/>
  <c r="BO162" i="21" s="1"/>
  <c r="BP158" i="21"/>
  <c r="BN122" i="21"/>
  <c r="BN120" i="21"/>
  <c r="BN119" i="21"/>
  <c r="BO118" i="21"/>
  <c r="BN121" i="21"/>
  <c r="BM123" i="21"/>
  <c r="BR133" i="21"/>
  <c r="BQ134" i="21"/>
  <c r="BN110" i="21"/>
  <c r="BN126" i="21"/>
  <c r="BO125" i="21"/>
  <c r="BO109" i="21"/>
  <c r="BP105" i="21"/>
  <c r="BO106" i="21"/>
  <c r="BO107" i="21"/>
  <c r="BO108" i="21"/>
  <c r="BQ55" i="21"/>
  <c r="BR56" i="21"/>
  <c r="BP160" i="21" l="1"/>
  <c r="BP162" i="21" s="1"/>
  <c r="BQ158" i="21"/>
  <c r="BN123" i="21"/>
  <c r="BO122" i="21"/>
  <c r="BP118" i="21"/>
  <c r="BO121" i="21"/>
  <c r="BO120" i="21"/>
  <c r="BO119" i="21"/>
  <c r="BP125" i="21"/>
  <c r="BO126" i="21"/>
  <c r="BS133" i="21"/>
  <c r="BR134" i="21"/>
  <c r="BO110" i="21"/>
  <c r="BP108" i="21"/>
  <c r="BP106" i="21"/>
  <c r="BP107" i="21"/>
  <c r="BP109" i="21"/>
  <c r="BQ105" i="21"/>
  <c r="BR55" i="21"/>
  <c r="BS56" i="21"/>
  <c r="BQ160" i="21" l="1"/>
  <c r="BQ162" i="21" s="1"/>
  <c r="BR158" i="21"/>
  <c r="BP110" i="21"/>
  <c r="BS134" i="21"/>
  <c r="BT133" i="21"/>
  <c r="BR105" i="21"/>
  <c r="BQ109" i="21"/>
  <c r="BQ107" i="21"/>
  <c r="BQ106" i="21"/>
  <c r="BQ108" i="21"/>
  <c r="BP126" i="21"/>
  <c r="BQ125" i="21"/>
  <c r="BP121" i="21"/>
  <c r="BP120" i="21"/>
  <c r="BP122" i="21"/>
  <c r="BQ118" i="21"/>
  <c r="BP119" i="21"/>
  <c r="BO123" i="21"/>
  <c r="BS55" i="21"/>
  <c r="BT56" i="21"/>
  <c r="BR160" i="21" l="1"/>
  <c r="BR162" i="21" s="1"/>
  <c r="BS158" i="21"/>
  <c r="BR109" i="21"/>
  <c r="BR107" i="21"/>
  <c r="BR108" i="21"/>
  <c r="BR106" i="21"/>
  <c r="BS105" i="21"/>
  <c r="BP123" i="21"/>
  <c r="BQ110" i="21"/>
  <c r="BU133" i="21"/>
  <c r="BT134" i="21"/>
  <c r="BQ122" i="21"/>
  <c r="BQ121" i="21"/>
  <c r="BQ119" i="21"/>
  <c r="BQ120" i="21"/>
  <c r="BR118" i="21"/>
  <c r="BQ126" i="21"/>
  <c r="BR125" i="21"/>
  <c r="BT55" i="21"/>
  <c r="BU56" i="21"/>
  <c r="BS160" i="21" l="1"/>
  <c r="BS162" i="21" s="1"/>
  <c r="BT158" i="21"/>
  <c r="BQ123" i="21"/>
  <c r="BR110" i="21"/>
  <c r="BR126" i="21"/>
  <c r="BS125" i="21"/>
  <c r="BU134" i="21"/>
  <c r="BV133" i="21"/>
  <c r="BR122" i="21"/>
  <c r="BR120" i="21"/>
  <c r="BR119" i="21"/>
  <c r="BS118" i="21"/>
  <c r="BR121" i="21"/>
  <c r="BT105" i="21"/>
  <c r="BS109" i="21"/>
  <c r="BS106" i="21"/>
  <c r="BS108" i="21"/>
  <c r="BS107" i="21"/>
  <c r="BU55" i="21"/>
  <c r="BV56" i="21"/>
  <c r="BT160" i="21" l="1"/>
  <c r="BT162" i="21" s="1"/>
  <c r="BU158" i="21"/>
  <c r="BR123" i="21"/>
  <c r="BS110" i="21"/>
  <c r="BS122" i="21"/>
  <c r="BT118" i="21"/>
  <c r="BS121" i="21"/>
  <c r="BS119" i="21"/>
  <c r="BS120" i="21"/>
  <c r="BV134" i="21"/>
  <c r="BW133" i="21"/>
  <c r="BT108" i="21"/>
  <c r="BT106" i="21"/>
  <c r="BU105" i="21"/>
  <c r="BT109" i="21"/>
  <c r="BT107" i="21"/>
  <c r="BS126" i="21"/>
  <c r="BT125" i="21"/>
  <c r="BW56" i="21"/>
  <c r="BV55" i="21"/>
  <c r="BU160" i="21" l="1"/>
  <c r="BU162" i="21" s="1"/>
  <c r="BV158" i="21"/>
  <c r="BU125" i="21"/>
  <c r="BT126" i="21"/>
  <c r="BV105" i="21"/>
  <c r="BU109" i="21"/>
  <c r="BU107" i="21"/>
  <c r="BU106" i="21"/>
  <c r="BU108" i="21"/>
  <c r="BT121" i="21"/>
  <c r="BT120" i="21"/>
  <c r="BT122" i="21"/>
  <c r="BT119" i="21"/>
  <c r="BU118" i="21"/>
  <c r="BT110" i="21"/>
  <c r="BW134" i="21"/>
  <c r="BX133" i="21"/>
  <c r="BS123" i="21"/>
  <c r="BX56" i="21"/>
  <c r="BW55" i="21"/>
  <c r="BV160" i="21" l="1"/>
  <c r="BV162" i="21" s="1"/>
  <c r="BW158" i="21"/>
  <c r="BU120" i="21"/>
  <c r="BU121" i="21"/>
  <c r="BU119" i="21"/>
  <c r="BV118" i="21"/>
  <c r="BU122" i="21"/>
  <c r="BY133" i="21"/>
  <c r="BX134" i="21"/>
  <c r="BT123" i="21"/>
  <c r="BV109" i="21"/>
  <c r="BV107" i="21"/>
  <c r="BV106" i="21"/>
  <c r="BV108" i="21"/>
  <c r="BW105" i="21"/>
  <c r="BU110" i="21"/>
  <c r="BV125" i="21"/>
  <c r="BU126" i="21"/>
  <c r="BY56" i="21"/>
  <c r="BX55" i="21"/>
  <c r="BW160" i="21" l="1"/>
  <c r="BW162" i="21" s="1"/>
  <c r="BX158" i="21"/>
  <c r="BV122" i="21"/>
  <c r="BV120" i="21"/>
  <c r="BV121" i="21"/>
  <c r="BV119" i="21"/>
  <c r="BW118" i="21"/>
  <c r="BV126" i="21"/>
  <c r="BW125" i="21"/>
  <c r="BV110" i="21"/>
  <c r="BU123" i="21"/>
  <c r="BY134" i="21"/>
  <c r="BZ133" i="21"/>
  <c r="BW109" i="21"/>
  <c r="BW108" i="21"/>
  <c r="BW107" i="21"/>
  <c r="BX105" i="21"/>
  <c r="BW106" i="21"/>
  <c r="BY55" i="21"/>
  <c r="BZ56" i="21"/>
  <c r="BX160" i="21" l="1"/>
  <c r="BX162" i="21" s="1"/>
  <c r="BY158" i="21"/>
  <c r="BW110" i="21"/>
  <c r="BV123" i="21"/>
  <c r="BX108" i="21"/>
  <c r="BX106" i="21"/>
  <c r="BY105" i="21"/>
  <c r="BX109" i="21"/>
  <c r="BX107" i="21"/>
  <c r="CA133" i="21"/>
  <c r="BZ134" i="21"/>
  <c r="BX125" i="21"/>
  <c r="BW126" i="21"/>
  <c r="BW122" i="21"/>
  <c r="BX118" i="21"/>
  <c r="BW121" i="21"/>
  <c r="BW119" i="21"/>
  <c r="BW120" i="21"/>
  <c r="BZ55" i="21"/>
  <c r="CA56" i="21"/>
  <c r="BY160" i="21" l="1"/>
  <c r="BY162" i="21" s="1"/>
  <c r="BZ158" i="21"/>
  <c r="BX121" i="21"/>
  <c r="BX122" i="21"/>
  <c r="BY118" i="21"/>
  <c r="BX120" i="21"/>
  <c r="BX119" i="21"/>
  <c r="BZ105" i="21"/>
  <c r="BY109" i="21"/>
  <c r="BY107" i="21"/>
  <c r="BY106" i="21"/>
  <c r="BY108" i="21"/>
  <c r="CA134" i="21"/>
  <c r="CB133" i="21"/>
  <c r="BX110" i="21"/>
  <c r="BW123" i="21"/>
  <c r="BX126" i="21"/>
  <c r="BY125" i="21"/>
  <c r="CA55" i="21"/>
  <c r="CB56" i="21"/>
  <c r="BZ160" i="21" l="1"/>
  <c r="BZ162" i="21" s="1"/>
  <c r="CA158" i="21"/>
  <c r="BY122" i="21"/>
  <c r="BY120" i="21"/>
  <c r="BY119" i="21"/>
  <c r="BY121" i="21"/>
  <c r="BZ118" i="21"/>
  <c r="BZ109" i="21"/>
  <c r="BZ107" i="21"/>
  <c r="CA105" i="21"/>
  <c r="BZ106" i="21"/>
  <c r="BZ108" i="21"/>
  <c r="BZ125" i="21"/>
  <c r="BY126" i="21"/>
  <c r="CC133" i="21"/>
  <c r="CB134" i="21"/>
  <c r="BY110" i="21"/>
  <c r="BX123" i="21"/>
  <c r="CB55" i="21"/>
  <c r="CC56" i="21"/>
  <c r="CA160" i="21" l="1"/>
  <c r="CA162" i="21" s="1"/>
  <c r="CB158" i="21"/>
  <c r="CA106" i="21"/>
  <c r="CA108" i="21"/>
  <c r="CA107" i="21"/>
  <c r="CA109" i="21"/>
  <c r="CB105" i="21"/>
  <c r="BZ126" i="21"/>
  <c r="CA125" i="21"/>
  <c r="BY123" i="21"/>
  <c r="CD133" i="21"/>
  <c r="CC134" i="21"/>
  <c r="BZ110" i="21"/>
  <c r="BZ122" i="21"/>
  <c r="BZ120" i="21"/>
  <c r="BZ119" i="21"/>
  <c r="BZ121" i="21"/>
  <c r="CA118" i="21"/>
  <c r="CD56" i="21"/>
  <c r="CC55" i="21"/>
  <c r="CB160" i="21" l="1"/>
  <c r="CB162" i="21" s="1"/>
  <c r="CC158" i="21"/>
  <c r="BZ123" i="21"/>
  <c r="CA122" i="21"/>
  <c r="CA121" i="21"/>
  <c r="CA120" i="21"/>
  <c r="CB118" i="21"/>
  <c r="CA119" i="21"/>
  <c r="CB125" i="21"/>
  <c r="CA126" i="21"/>
  <c r="CD134" i="21"/>
  <c r="CE133" i="21"/>
  <c r="CB108" i="21"/>
  <c r="CB106" i="21"/>
  <c r="CB107" i="21"/>
  <c r="CB109" i="21"/>
  <c r="CC105" i="21"/>
  <c r="CA110" i="21"/>
  <c r="CE56" i="21"/>
  <c r="CD55" i="21"/>
  <c r="CC160" i="21" l="1"/>
  <c r="CC162" i="21" s="1"/>
  <c r="CD158" i="21"/>
  <c r="CA123" i="21"/>
  <c r="CB110" i="21"/>
  <c r="CD105" i="21"/>
  <c r="CC109" i="21"/>
  <c r="CC108" i="21"/>
  <c r="CC106" i="21"/>
  <c r="CC107" i="21"/>
  <c r="CC125" i="21"/>
  <c r="CB126" i="21"/>
  <c r="CE134" i="21"/>
  <c r="CF133" i="21"/>
  <c r="CB121" i="21"/>
  <c r="CB119" i="21"/>
  <c r="CB120" i="21"/>
  <c r="CB122" i="21"/>
  <c r="CC118" i="21"/>
  <c r="CF56" i="21"/>
  <c r="CE55" i="21"/>
  <c r="CD160" i="21" l="1"/>
  <c r="CD162" i="21" s="1"/>
  <c r="CE158" i="21"/>
  <c r="CB123" i="21"/>
  <c r="CC122" i="21"/>
  <c r="CC119" i="21"/>
  <c r="CD118" i="21"/>
  <c r="CC121" i="21"/>
  <c r="CC120" i="21"/>
  <c r="CC126" i="21"/>
  <c r="CD125" i="21"/>
  <c r="CG133" i="21"/>
  <c r="CF134" i="21"/>
  <c r="CD109" i="21"/>
  <c r="CD107" i="21"/>
  <c r="CE105" i="21"/>
  <c r="CD106" i="21"/>
  <c r="CD108" i="21"/>
  <c r="CC110" i="21"/>
  <c r="CF55" i="21"/>
  <c r="CG56" i="21"/>
  <c r="CG55" i="21" s="1"/>
  <c r="CE160" i="21" l="1"/>
  <c r="CE162" i="21" s="1"/>
  <c r="CF158" i="21"/>
  <c r="CC123" i="21"/>
  <c r="CD122" i="21"/>
  <c r="CD120" i="21"/>
  <c r="CD119" i="21"/>
  <c r="CE118" i="21"/>
  <c r="CD121" i="21"/>
  <c r="CD110" i="21"/>
  <c r="CD126" i="21"/>
  <c r="CE125" i="21"/>
  <c r="CE109" i="21"/>
  <c r="CF105" i="21"/>
  <c r="CE106" i="21"/>
  <c r="CE108" i="21"/>
  <c r="CE107" i="21"/>
  <c r="CH133" i="21"/>
  <c r="CG134" i="21"/>
  <c r="CF160" i="21" l="1"/>
  <c r="CF162" i="21" s="1"/>
  <c r="CG158" i="21"/>
  <c r="CD123" i="21"/>
  <c r="CF125" i="21"/>
  <c r="CE126" i="21"/>
  <c r="CE110" i="21"/>
  <c r="CI133" i="21"/>
  <c r="CH134" i="21"/>
  <c r="CF108" i="21"/>
  <c r="CF106" i="21"/>
  <c r="CF107" i="21"/>
  <c r="CF109" i="21"/>
  <c r="CG105" i="21"/>
  <c r="CE122" i="21"/>
  <c r="CE119" i="21"/>
  <c r="CF118" i="21"/>
  <c r="CE121" i="21"/>
  <c r="CE120" i="21"/>
  <c r="CG160" i="21" l="1"/>
  <c r="CG162" i="21" s="1"/>
  <c r="CH158" i="21"/>
  <c r="CE123" i="21"/>
  <c r="CI134" i="21"/>
  <c r="CJ133" i="21"/>
  <c r="CF110" i="21"/>
  <c r="CH105" i="21"/>
  <c r="CG109" i="21"/>
  <c r="CG107" i="21"/>
  <c r="CG106" i="21"/>
  <c r="CG108" i="21"/>
  <c r="CF121" i="21"/>
  <c r="CF119" i="21"/>
  <c r="CF120" i="21"/>
  <c r="CF122" i="21"/>
  <c r="CG118" i="21"/>
  <c r="CG125" i="21"/>
  <c r="CF126" i="21"/>
  <c r="CH160" i="21" l="1"/>
  <c r="CH162" i="21" s="1"/>
  <c r="CI158" i="21"/>
  <c r="CG110" i="21"/>
  <c r="CH125" i="21"/>
  <c r="CG126" i="21"/>
  <c r="CG122" i="21"/>
  <c r="CG121" i="21"/>
  <c r="CG119" i="21"/>
  <c r="CG120" i="21"/>
  <c r="CH118" i="21"/>
  <c r="CK133" i="21"/>
  <c r="CJ134" i="21"/>
  <c r="CF123" i="21"/>
  <c r="CH109" i="21"/>
  <c r="CH107" i="21"/>
  <c r="CH108" i="21"/>
  <c r="CI105" i="21"/>
  <c r="CH106" i="21"/>
  <c r="CI160" i="21" l="1"/>
  <c r="CI162" i="21" s="1"/>
  <c r="CJ158" i="21"/>
  <c r="CK134" i="21"/>
  <c r="CL133" i="21"/>
  <c r="CH110" i="21"/>
  <c r="CH122" i="21"/>
  <c r="CH120" i="21"/>
  <c r="CI118" i="21"/>
  <c r="CH121" i="21"/>
  <c r="CH119" i="21"/>
  <c r="CJ105" i="21"/>
  <c r="CI109" i="21"/>
  <c r="CI107" i="21"/>
  <c r="CI106" i="21"/>
  <c r="CI108" i="21"/>
  <c r="CG123" i="21"/>
  <c r="CH126" i="21"/>
  <c r="CI125" i="21"/>
  <c r="CJ160" i="21" l="1"/>
  <c r="CJ162" i="21" s="1"/>
  <c r="CK158" i="21"/>
  <c r="CM133" i="21"/>
  <c r="CL134" i="21"/>
  <c r="CJ125" i="21"/>
  <c r="CI126" i="21"/>
  <c r="CI110" i="21"/>
  <c r="CH123" i="21"/>
  <c r="CI122" i="21"/>
  <c r="CJ118" i="21"/>
  <c r="CI119" i="21"/>
  <c r="CI120" i="21"/>
  <c r="CI121" i="21"/>
  <c r="CJ108" i="21"/>
  <c r="CJ106" i="21"/>
  <c r="CK105" i="21"/>
  <c r="CJ109" i="21"/>
  <c r="CJ107" i="21"/>
  <c r="CK160" i="21" l="1"/>
  <c r="CK162" i="21" s="1"/>
  <c r="CL158" i="21"/>
  <c r="CK125" i="21"/>
  <c r="CJ126" i="21"/>
  <c r="CJ110" i="21"/>
  <c r="CI123" i="21"/>
  <c r="CL105" i="21"/>
  <c r="CK109" i="21"/>
  <c r="CK107" i="21"/>
  <c r="CK106" i="21"/>
  <c r="CK108" i="21"/>
  <c r="CJ121" i="21"/>
  <c r="CJ119" i="21"/>
  <c r="CJ120" i="21"/>
  <c r="CJ122" i="21"/>
  <c r="CK118" i="21"/>
  <c r="CM134" i="21"/>
  <c r="CN133" i="21"/>
  <c r="CL160" i="21" l="1"/>
  <c r="CL162" i="21" s="1"/>
  <c r="CM158" i="21"/>
  <c r="CK110" i="21"/>
  <c r="CJ123" i="21"/>
  <c r="CK120" i="21"/>
  <c r="CK119" i="21"/>
  <c r="CK121" i="21"/>
  <c r="CL118" i="21"/>
  <c r="CK122" i="21"/>
  <c r="CO133" i="21"/>
  <c r="CO134" i="21" s="1"/>
  <c r="CN134" i="21"/>
  <c r="CL109" i="21"/>
  <c r="CL107" i="21"/>
  <c r="CL106" i="21"/>
  <c r="CL108" i="21"/>
  <c r="CM105" i="21"/>
  <c r="CK126" i="21"/>
  <c r="CL125" i="21"/>
  <c r="CM160" i="21" l="1"/>
  <c r="CM162" i="21" s="1"/>
  <c r="CN158" i="21"/>
  <c r="CM125" i="21"/>
  <c r="CL126" i="21"/>
  <c r="CL110" i="21"/>
  <c r="CK123" i="21"/>
  <c r="CM109" i="21"/>
  <c r="CM108" i="21"/>
  <c r="CM107" i="21"/>
  <c r="CM106" i="21"/>
  <c r="CN105" i="21"/>
  <c r="CL122" i="21"/>
  <c r="CL120" i="21"/>
  <c r="CL121" i="21"/>
  <c r="CM118" i="21"/>
  <c r="CL119" i="21"/>
  <c r="CN160" i="21" l="1"/>
  <c r="CN162" i="21" s="1"/>
  <c r="CO158" i="21"/>
  <c r="CM110" i="21"/>
  <c r="CL123" i="21"/>
  <c r="CM122" i="21"/>
  <c r="CN118" i="21"/>
  <c r="CM120" i="21"/>
  <c r="CM119" i="21"/>
  <c r="CM121" i="21"/>
  <c r="CN108" i="21"/>
  <c r="CN106" i="21"/>
  <c r="CO105" i="21"/>
  <c r="CN109" i="21"/>
  <c r="CN107" i="21"/>
  <c r="CM126" i="21"/>
  <c r="CN125" i="21"/>
  <c r="CO160" i="21" l="1"/>
  <c r="CO162" i="21" s="1"/>
  <c r="CN110" i="21"/>
  <c r="CN121" i="21"/>
  <c r="CN119" i="21"/>
  <c r="CN122" i="21"/>
  <c r="CO118" i="21"/>
  <c r="CN120" i="21"/>
  <c r="CN126" i="21"/>
  <c r="CO125" i="21"/>
  <c r="CO126" i="21" s="1"/>
  <c r="CO109" i="21"/>
  <c r="CO106" i="21"/>
  <c r="CO108" i="21"/>
  <c r="CO107" i="21"/>
  <c r="CM123" i="21"/>
  <c r="CN123" i="21" l="1"/>
  <c r="CO122" i="21"/>
  <c r="CO120" i="21"/>
  <c r="CO119" i="21"/>
  <c r="CO121" i="21"/>
  <c r="CO110" i="21"/>
  <c r="CO123" i="21" l="1"/>
  <c r="D59" i="21" l="1"/>
  <c r="D45" i="21"/>
  <c r="D42" i="21"/>
  <c r="D41" i="21" s="1"/>
  <c r="D33" i="21"/>
  <c r="D34" i="21" s="1"/>
  <c r="D24" i="21"/>
  <c r="D15" i="21"/>
  <c r="E15" i="21" s="1"/>
  <c r="D12" i="21"/>
  <c r="E12" i="21" s="1"/>
  <c r="F12" i="21" s="1"/>
  <c r="G12" i="21" s="1"/>
  <c r="D5" i="21"/>
  <c r="E5" i="21" s="1"/>
  <c r="E45" i="21" l="1"/>
  <c r="D63" i="21"/>
  <c r="E63" i="21" s="1"/>
  <c r="F63" i="21" s="1"/>
  <c r="G63" i="21" s="1"/>
  <c r="H63" i="21" s="1"/>
  <c r="I63" i="21" s="1"/>
  <c r="J63" i="21" s="1"/>
  <c r="K63" i="21" s="1"/>
  <c r="D72" i="21"/>
  <c r="D61" i="21"/>
  <c r="D60" i="21"/>
  <c r="E59" i="21"/>
  <c r="D16" i="21"/>
  <c r="F59" i="21"/>
  <c r="E42" i="21"/>
  <c r="E41" i="21" s="1"/>
  <c r="D43" i="21"/>
  <c r="D7" i="21"/>
  <c r="E16" i="21"/>
  <c r="F15" i="21"/>
  <c r="E33" i="21"/>
  <c r="D25" i="21"/>
  <c r="D30" i="21" s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BM30" i="21" s="1"/>
  <c r="BN30" i="21" s="1"/>
  <c r="BO30" i="21" s="1"/>
  <c r="BP30" i="21" s="1"/>
  <c r="BQ30" i="21" s="1"/>
  <c r="BR30" i="21" s="1"/>
  <c r="BS30" i="21" s="1"/>
  <c r="BT30" i="21" s="1"/>
  <c r="BU30" i="21" s="1"/>
  <c r="BV30" i="21" s="1"/>
  <c r="BW30" i="21" s="1"/>
  <c r="BX30" i="21" s="1"/>
  <c r="BY30" i="21" s="1"/>
  <c r="BZ30" i="21" s="1"/>
  <c r="CA30" i="21" s="1"/>
  <c r="CB30" i="21" s="1"/>
  <c r="CC30" i="21" s="1"/>
  <c r="CD30" i="21" s="1"/>
  <c r="CE30" i="21" s="1"/>
  <c r="CF30" i="21" s="1"/>
  <c r="CG30" i="21" s="1"/>
  <c r="CH30" i="21" s="1"/>
  <c r="CI30" i="21" s="1"/>
  <c r="CJ30" i="21" s="1"/>
  <c r="CK30" i="21" s="1"/>
  <c r="CL30" i="21" s="1"/>
  <c r="CM30" i="21" s="1"/>
  <c r="CN30" i="21" s="1"/>
  <c r="CO30" i="21" s="1"/>
  <c r="E24" i="21"/>
  <c r="F5" i="21"/>
  <c r="E7" i="21"/>
  <c r="D123" i="17"/>
  <c r="D124" i="17" s="1"/>
  <c r="D131" i="17" l="1"/>
  <c r="D133" i="17"/>
  <c r="D132" i="17"/>
  <c r="E60" i="21"/>
  <c r="E72" i="21"/>
  <c r="E61" i="21"/>
  <c r="D64" i="21"/>
  <c r="D66" i="21"/>
  <c r="D70" i="21" s="1"/>
  <c r="D65" i="21"/>
  <c r="D69" i="21" s="1"/>
  <c r="F61" i="21"/>
  <c r="F60" i="21"/>
  <c r="F72" i="21"/>
  <c r="D62" i="21"/>
  <c r="F45" i="21"/>
  <c r="F33" i="21"/>
  <c r="F34" i="21" s="1"/>
  <c r="E34" i="21"/>
  <c r="G59" i="21"/>
  <c r="E43" i="21"/>
  <c r="F42" i="21"/>
  <c r="F41" i="21" s="1"/>
  <c r="F16" i="21"/>
  <c r="G15" i="21"/>
  <c r="E25" i="21"/>
  <c r="F24" i="21"/>
  <c r="G5" i="21"/>
  <c r="F7" i="21"/>
  <c r="D68" i="21" l="1"/>
  <c r="D135" i="17"/>
  <c r="D73" i="21"/>
  <c r="E62" i="21"/>
  <c r="F62" i="21"/>
  <c r="E64" i="21"/>
  <c r="E66" i="21"/>
  <c r="E70" i="21" s="1"/>
  <c r="E65" i="21"/>
  <c r="E69" i="21" s="1"/>
  <c r="G33" i="21"/>
  <c r="G34" i="21" s="1"/>
  <c r="G72" i="21"/>
  <c r="G61" i="21"/>
  <c r="G60" i="21"/>
  <c r="G45" i="21"/>
  <c r="F66" i="21"/>
  <c r="F70" i="21" s="1"/>
  <c r="F64" i="21"/>
  <c r="F65" i="21"/>
  <c r="F68" i="21" s="1"/>
  <c r="H59" i="21"/>
  <c r="G42" i="21"/>
  <c r="G41" i="21" s="1"/>
  <c r="F43" i="21"/>
  <c r="H15" i="21"/>
  <c r="G16" i="21"/>
  <c r="H33" i="21"/>
  <c r="H34" i="21" s="1"/>
  <c r="G24" i="21"/>
  <c r="F25" i="21"/>
  <c r="G7" i="21"/>
  <c r="H5" i="21"/>
  <c r="D125" i="17"/>
  <c r="E125" i="17"/>
  <c r="F125" i="17" s="1"/>
  <c r="G125" i="17" s="1"/>
  <c r="H125" i="17" s="1"/>
  <c r="I125" i="17" s="1"/>
  <c r="J125" i="17" s="1"/>
  <c r="K125" i="17" s="1"/>
  <c r="L125" i="17" s="1"/>
  <c r="M125" i="17" s="1"/>
  <c r="N125" i="17" s="1"/>
  <c r="O125" i="17" s="1"/>
  <c r="P125" i="17" s="1"/>
  <c r="Q125" i="17" s="1"/>
  <c r="R125" i="17" s="1"/>
  <c r="S125" i="17" s="1"/>
  <c r="T125" i="17" s="1"/>
  <c r="U125" i="17" s="1"/>
  <c r="V125" i="17" s="1"/>
  <c r="W125" i="17" s="1"/>
  <c r="X125" i="17" s="1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AS125" i="17" s="1"/>
  <c r="AT125" i="17" s="1"/>
  <c r="AU125" i="17" s="1"/>
  <c r="AV125" i="17" s="1"/>
  <c r="AW125" i="17" s="1"/>
  <c r="AX125" i="17" s="1"/>
  <c r="AY125" i="17" s="1"/>
  <c r="AZ125" i="17" s="1"/>
  <c r="BA125" i="17" s="1"/>
  <c r="BB125" i="17" s="1"/>
  <c r="BC125" i="17" s="1"/>
  <c r="BD125" i="17" s="1"/>
  <c r="BE125" i="17" s="1"/>
  <c r="BF125" i="17" s="1"/>
  <c r="BG125" i="17" s="1"/>
  <c r="BH125" i="17" s="1"/>
  <c r="BI125" i="17" s="1"/>
  <c r="BJ125" i="17" s="1"/>
  <c r="BK125" i="17" s="1"/>
  <c r="BL125" i="17" s="1"/>
  <c r="BM125" i="17" s="1"/>
  <c r="BN125" i="17" s="1"/>
  <c r="BO125" i="17" s="1"/>
  <c r="BP125" i="17" s="1"/>
  <c r="BQ125" i="17" s="1"/>
  <c r="BR125" i="17" s="1"/>
  <c r="BS125" i="17" s="1"/>
  <c r="BT125" i="17" s="1"/>
  <c r="BU125" i="17" s="1"/>
  <c r="BV125" i="17" s="1"/>
  <c r="BW125" i="17" s="1"/>
  <c r="BX125" i="17" s="1"/>
  <c r="BY125" i="17" s="1"/>
  <c r="BZ125" i="17" s="1"/>
  <c r="CA125" i="17" s="1"/>
  <c r="CB125" i="17" s="1"/>
  <c r="CC125" i="17" s="1"/>
  <c r="CD125" i="17" s="1"/>
  <c r="CE125" i="17" s="1"/>
  <c r="CF125" i="17" s="1"/>
  <c r="CG125" i="17" s="1"/>
  <c r="CH125" i="17" s="1"/>
  <c r="CI125" i="17" s="1"/>
  <c r="CJ125" i="17" s="1"/>
  <c r="CK125" i="17" s="1"/>
  <c r="CL125" i="17" s="1"/>
  <c r="CM125" i="17" s="1"/>
  <c r="CN125" i="17" s="1"/>
  <c r="CO125" i="17" s="1"/>
  <c r="CP125" i="17" s="1"/>
  <c r="CQ125" i="17" s="1"/>
  <c r="CR125" i="17" s="1"/>
  <c r="CS125" i="17" s="1"/>
  <c r="CT125" i="17" s="1"/>
  <c r="CU125" i="17" s="1"/>
  <c r="CV125" i="17" s="1"/>
  <c r="CW125" i="17" s="1"/>
  <c r="CX125" i="17" s="1"/>
  <c r="CY125" i="17" s="1"/>
  <c r="CZ125" i="17" s="1"/>
  <c r="DA125" i="17" s="1"/>
  <c r="DB125" i="17" s="1"/>
  <c r="DC125" i="17" s="1"/>
  <c r="DD125" i="17" s="1"/>
  <c r="DE125" i="17" s="1"/>
  <c r="DF125" i="17" s="1"/>
  <c r="DG125" i="17" s="1"/>
  <c r="DH125" i="17" s="1"/>
  <c r="DI125" i="17" s="1"/>
  <c r="DJ125" i="17" s="1"/>
  <c r="DK125" i="17" s="1"/>
  <c r="DL125" i="17" s="1"/>
  <c r="DM125" i="17" s="1"/>
  <c r="DN125" i="17" s="1"/>
  <c r="DO125" i="17" s="1"/>
  <c r="DP125" i="17" s="1"/>
  <c r="DQ125" i="17" s="1"/>
  <c r="DR125" i="17" s="1"/>
  <c r="DS125" i="17" s="1"/>
  <c r="DT125" i="17" s="1"/>
  <c r="DU125" i="17" s="1"/>
  <c r="DV125" i="17" s="1"/>
  <c r="DW125" i="17" s="1"/>
  <c r="DX125" i="17" s="1"/>
  <c r="DY125" i="17" s="1"/>
  <c r="DZ125" i="17" s="1"/>
  <c r="EA125" i="17" s="1"/>
  <c r="EB125" i="17" s="1"/>
  <c r="EC125" i="17" s="1"/>
  <c r="ED125" i="17" s="1"/>
  <c r="EE125" i="17" s="1"/>
  <c r="EF125" i="17" s="1"/>
  <c r="EG125" i="17" s="1"/>
  <c r="EH125" i="17" s="1"/>
  <c r="EI125" i="17" s="1"/>
  <c r="EJ125" i="17" s="1"/>
  <c r="EK125" i="17" s="1"/>
  <c r="EL125" i="17" s="1"/>
  <c r="EM125" i="17" s="1"/>
  <c r="EN125" i="17" s="1"/>
  <c r="EO125" i="17" s="1"/>
  <c r="EP125" i="17" s="1"/>
  <c r="EQ125" i="17" s="1"/>
  <c r="ER125" i="17" s="1"/>
  <c r="ES125" i="17" s="1"/>
  <c r="ET125" i="17" s="1"/>
  <c r="EU125" i="17" s="1"/>
  <c r="EV125" i="17" s="1"/>
  <c r="EW125" i="17" s="1"/>
  <c r="EX125" i="17" s="1"/>
  <c r="EY125" i="17" s="1"/>
  <c r="EZ125" i="17" s="1"/>
  <c r="FA125" i="17" s="1"/>
  <c r="FB125" i="17" s="1"/>
  <c r="FC125" i="17" s="1"/>
  <c r="D64" i="17"/>
  <c r="D87" i="17" s="1"/>
  <c r="D99" i="17"/>
  <c r="D83" i="17" l="1"/>
  <c r="H72" i="21"/>
  <c r="H61" i="21"/>
  <c r="H60" i="21"/>
  <c r="E68" i="21"/>
  <c r="E73" i="21" s="1"/>
  <c r="H45" i="21"/>
  <c r="F69" i="21"/>
  <c r="F73" i="21" s="1"/>
  <c r="G62" i="21"/>
  <c r="G64" i="21"/>
  <c r="G65" i="21"/>
  <c r="G69" i="21" s="1"/>
  <c r="G66" i="21"/>
  <c r="G70" i="21" s="1"/>
  <c r="I59" i="21"/>
  <c r="G43" i="21"/>
  <c r="H42" i="21"/>
  <c r="H41" i="21" s="1"/>
  <c r="I15" i="21"/>
  <c r="H16" i="21"/>
  <c r="I33" i="21"/>
  <c r="I34" i="21" s="1"/>
  <c r="G25" i="21"/>
  <c r="H24" i="21"/>
  <c r="H7" i="21"/>
  <c r="I5" i="21"/>
  <c r="D246" i="16"/>
  <c r="D250" i="16"/>
  <c r="I249" i="16"/>
  <c r="D249" i="16"/>
  <c r="D242" i="16"/>
  <c r="J249" i="16" s="1"/>
  <c r="D211" i="16"/>
  <c r="D212" i="16"/>
  <c r="D213" i="16" s="1"/>
  <c r="D208" i="16"/>
  <c r="D204" i="16"/>
  <c r="G211" i="16" s="1"/>
  <c r="D189" i="16"/>
  <c r="K227" i="16"/>
  <c r="D227" i="16"/>
  <c r="D223" i="16"/>
  <c r="I227" i="16" s="1"/>
  <c r="D230" i="16"/>
  <c r="D231" i="16"/>
  <c r="E231" i="16" s="1"/>
  <c r="D192" i="16"/>
  <c r="G68" i="21" l="1"/>
  <c r="G73" i="21" s="1"/>
  <c r="H66" i="21"/>
  <c r="H70" i="21" s="1"/>
  <c r="H65" i="21"/>
  <c r="H68" i="21" s="1"/>
  <c r="H64" i="21"/>
  <c r="H62" i="21"/>
  <c r="I60" i="21"/>
  <c r="I72" i="21"/>
  <c r="I61" i="21"/>
  <c r="I45" i="21"/>
  <c r="J59" i="21"/>
  <c r="H43" i="21"/>
  <c r="I42" i="21"/>
  <c r="I41" i="21" s="1"/>
  <c r="J15" i="21"/>
  <c r="I16" i="21"/>
  <c r="J33" i="21"/>
  <c r="J34" i="21" s="1"/>
  <c r="H25" i="21"/>
  <c r="I24" i="21"/>
  <c r="I7" i="21"/>
  <c r="J5" i="2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H230" i="16" s="1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K230" i="16"/>
  <c r="D232" i="16"/>
  <c r="F230" i="16" l="1"/>
  <c r="G230" i="16" s="1"/>
  <c r="J45" i="21"/>
  <c r="I64" i="21"/>
  <c r="I65" i="21"/>
  <c r="I69" i="21" s="1"/>
  <c r="I66" i="21"/>
  <c r="I70" i="21" s="1"/>
  <c r="J61" i="21"/>
  <c r="J60" i="21"/>
  <c r="J72" i="21"/>
  <c r="H69" i="21"/>
  <c r="H73" i="21" s="1"/>
  <c r="I62" i="21"/>
  <c r="I68" i="21"/>
  <c r="K59" i="21"/>
  <c r="I43" i="21"/>
  <c r="J42" i="21"/>
  <c r="J41" i="21" s="1"/>
  <c r="K15" i="21"/>
  <c r="J16" i="21"/>
  <c r="K33" i="21"/>
  <c r="K34" i="21" s="1"/>
  <c r="I25" i="21"/>
  <c r="J24" i="21"/>
  <c r="K5" i="21"/>
  <c r="J7" i="21"/>
  <c r="G246" i="16"/>
  <c r="H246" i="16" s="1"/>
  <c r="H249" i="16" s="1"/>
  <c r="F250" i="16"/>
  <c r="E251" i="16"/>
  <c r="E213" i="16"/>
  <c r="F212" i="16"/>
  <c r="G231" i="16"/>
  <c r="F232" i="16"/>
  <c r="I73" i="21" l="1"/>
  <c r="J66" i="21"/>
  <c r="J70" i="21" s="1"/>
  <c r="J65" i="21"/>
  <c r="J68" i="21" s="1"/>
  <c r="J64" i="21"/>
  <c r="K72" i="21"/>
  <c r="K61" i="21"/>
  <c r="K60" i="21"/>
  <c r="J62" i="21"/>
  <c r="K45" i="21"/>
  <c r="K42" i="21"/>
  <c r="K41" i="21" s="1"/>
  <c r="J43" i="21"/>
  <c r="L15" i="21"/>
  <c r="K16" i="21"/>
  <c r="L33" i="21"/>
  <c r="L34" i="21" s="1"/>
  <c r="K24" i="21"/>
  <c r="J25" i="21"/>
  <c r="L5" i="21"/>
  <c r="K7" i="21"/>
  <c r="F251" i="16"/>
  <c r="G250" i="16"/>
  <c r="F213" i="16"/>
  <c r="G212" i="16"/>
  <c r="H231" i="16"/>
  <c r="G232" i="16"/>
  <c r="K64" i="21" l="1"/>
  <c r="K66" i="21"/>
  <c r="K70" i="21" s="1"/>
  <c r="K65" i="21"/>
  <c r="K69" i="21" s="1"/>
  <c r="K62" i="21"/>
  <c r="J69" i="21"/>
  <c r="J73" i="21" s="1"/>
  <c r="K43" i="21"/>
  <c r="L42" i="21"/>
  <c r="L41" i="21" s="1"/>
  <c r="L16" i="21"/>
  <c r="M15" i="21"/>
  <c r="M33" i="21"/>
  <c r="M34" i="21" s="1"/>
  <c r="K25" i="21"/>
  <c r="L24" i="21"/>
  <c r="M5" i="21"/>
  <c r="M7" i="21" s="1"/>
  <c r="L7" i="21"/>
  <c r="G251" i="16"/>
  <c r="H250" i="16"/>
  <c r="G213" i="16"/>
  <c r="H212" i="16"/>
  <c r="I231" i="16"/>
  <c r="H232" i="16"/>
  <c r="K68" i="21" l="1"/>
  <c r="K73" i="21" s="1"/>
  <c r="M42" i="21"/>
  <c r="M41" i="21" s="1"/>
  <c r="L43" i="21"/>
  <c r="N15" i="21"/>
  <c r="M16" i="21"/>
  <c r="N33" i="21"/>
  <c r="N34" i="21" s="1"/>
  <c r="L25" i="21"/>
  <c r="M24" i="21"/>
  <c r="H251" i="16"/>
  <c r="I250" i="16"/>
  <c r="H213" i="16"/>
  <c r="I212" i="16"/>
  <c r="J231" i="16"/>
  <c r="I232" i="16"/>
  <c r="M43" i="21" l="1"/>
  <c r="N42" i="21"/>
  <c r="N41" i="21" s="1"/>
  <c r="N16" i="21"/>
  <c r="O15" i="21"/>
  <c r="O33" i="21"/>
  <c r="O34" i="21" s="1"/>
  <c r="M25" i="21"/>
  <c r="N24" i="21"/>
  <c r="I251" i="16"/>
  <c r="J250" i="16"/>
  <c r="I213" i="16"/>
  <c r="J212" i="16"/>
  <c r="K231" i="16"/>
  <c r="J232" i="16"/>
  <c r="O42" i="21" l="1"/>
  <c r="O41" i="21" s="1"/>
  <c r="N43" i="21"/>
  <c r="O16" i="21"/>
  <c r="P15" i="21"/>
  <c r="P33" i="21"/>
  <c r="P34" i="21" s="1"/>
  <c r="O24" i="21"/>
  <c r="N25" i="21"/>
  <c r="K250" i="16"/>
  <c r="J251" i="16"/>
  <c r="J213" i="16"/>
  <c r="K212" i="16"/>
  <c r="L231" i="16"/>
  <c r="L232" i="16" s="1"/>
  <c r="K232" i="16"/>
  <c r="O43" i="21" l="1"/>
  <c r="P42" i="21"/>
  <c r="P41" i="21" s="1"/>
  <c r="P16" i="21"/>
  <c r="Q15" i="21"/>
  <c r="Q33" i="21"/>
  <c r="Q34" i="21" s="1"/>
  <c r="O25" i="21"/>
  <c r="P24" i="21"/>
  <c r="K251" i="16"/>
  <c r="L250" i="16"/>
  <c r="L251" i="16" s="1"/>
  <c r="K213" i="16"/>
  <c r="L212" i="16"/>
  <c r="L213" i="16" s="1"/>
  <c r="P43" i="21" l="1"/>
  <c r="Q42" i="21"/>
  <c r="Q41" i="21" s="1"/>
  <c r="Q16" i="21"/>
  <c r="R15" i="21"/>
  <c r="R33" i="21"/>
  <c r="R34" i="21" s="1"/>
  <c r="P25" i="21"/>
  <c r="Q24" i="21"/>
  <c r="D193" i="16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Q43" i="21" l="1"/>
  <c r="R42" i="21"/>
  <c r="R41" i="21" s="1"/>
  <c r="R16" i="21"/>
  <c r="S15" i="21"/>
  <c r="S33" i="21"/>
  <c r="S34" i="21" s="1"/>
  <c r="Q25" i="21"/>
  <c r="R24" i="21"/>
  <c r="I189" i="16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2" i="17"/>
  <c r="D78" i="17"/>
  <c r="DM76" i="17"/>
  <c r="DL76" i="17"/>
  <c r="DK76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GZ70" i="17"/>
  <c r="GY70" i="17"/>
  <c r="GX70" i="17"/>
  <c r="GW70" i="17"/>
  <c r="GV70" i="17"/>
  <c r="GU70" i="17"/>
  <c r="GT70" i="17"/>
  <c r="GS70" i="17"/>
  <c r="GR70" i="17"/>
  <c r="GQ70" i="17"/>
  <c r="GP70" i="17"/>
  <c r="GO70" i="17"/>
  <c r="GN70" i="17"/>
  <c r="GM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X70" i="17"/>
  <c r="FW70" i="17"/>
  <c r="FV70" i="17"/>
  <c r="FU70" i="17"/>
  <c r="FT70" i="17"/>
  <c r="FS70" i="17"/>
  <c r="FR70" i="17"/>
  <c r="FQ70" i="17"/>
  <c r="FP70" i="17"/>
  <c r="FO70" i="17"/>
  <c r="FN70" i="17"/>
  <c r="FM70" i="17"/>
  <c r="FL70" i="17"/>
  <c r="FK70" i="17"/>
  <c r="FJ70" i="17"/>
  <c r="FI70" i="17"/>
  <c r="FH70" i="17"/>
  <c r="FG70" i="17"/>
  <c r="FF70" i="17"/>
  <c r="FE70" i="17"/>
  <c r="FD70" i="17"/>
  <c r="GZ66" i="17"/>
  <c r="GY66" i="17"/>
  <c r="GX66" i="17"/>
  <c r="GW66" i="1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S42" i="21" l="1"/>
  <c r="S41" i="21" s="1"/>
  <c r="R43" i="21"/>
  <c r="S16" i="21"/>
  <c r="T15" i="21"/>
  <c r="T33" i="21"/>
  <c r="T34" i="21" s="1"/>
  <c r="S24" i="21"/>
  <c r="R25" i="21"/>
  <c r="D84" i="17"/>
  <c r="F192" i="16"/>
  <c r="G192" i="16"/>
  <c r="E194" i="16"/>
  <c r="F193" i="16"/>
  <c r="E87" i="17"/>
  <c r="E86" i="17"/>
  <c r="E78" i="17"/>
  <c r="S43" i="21" l="1"/>
  <c r="T42" i="21"/>
  <c r="T41" i="21" s="1"/>
  <c r="T16" i="21"/>
  <c r="U15" i="21"/>
  <c r="U33" i="21"/>
  <c r="U34" i="21" s="1"/>
  <c r="S25" i="21"/>
  <c r="T24" i="21"/>
  <c r="H192" i="16"/>
  <c r="F194" i="16"/>
  <c r="G193" i="16"/>
  <c r="E88" i="17"/>
  <c r="F78" i="17"/>
  <c r="U42" i="21" l="1"/>
  <c r="U41" i="21" s="1"/>
  <c r="T43" i="21"/>
  <c r="U16" i="21"/>
  <c r="V15" i="21"/>
  <c r="V33" i="21"/>
  <c r="V34" i="21" s="1"/>
  <c r="T25" i="21"/>
  <c r="U24" i="21"/>
  <c r="G194" i="16"/>
  <c r="H193" i="16"/>
  <c r="G78" i="17"/>
  <c r="U43" i="21" l="1"/>
  <c r="V42" i="21"/>
  <c r="V41" i="21" s="1"/>
  <c r="V16" i="21"/>
  <c r="W15" i="21"/>
  <c r="W33" i="21"/>
  <c r="W34" i="21" s="1"/>
  <c r="U25" i="21"/>
  <c r="V24" i="21"/>
  <c r="H194" i="16"/>
  <c r="I193" i="16"/>
  <c r="H78" i="17"/>
  <c r="W42" i="21" l="1"/>
  <c r="W41" i="21" s="1"/>
  <c r="V43" i="21"/>
  <c r="W16" i="21"/>
  <c r="X15" i="21"/>
  <c r="X33" i="21"/>
  <c r="X34" i="21" s="1"/>
  <c r="W24" i="21"/>
  <c r="V25" i="21"/>
  <c r="I194" i="16"/>
  <c r="J193" i="16"/>
  <c r="I78" i="17"/>
  <c r="W43" i="21" l="1"/>
  <c r="X42" i="21"/>
  <c r="X41" i="21" s="1"/>
  <c r="X16" i="21"/>
  <c r="Y15" i="21"/>
  <c r="Y33" i="21"/>
  <c r="Y34" i="21" s="1"/>
  <c r="W25" i="21"/>
  <c r="X24" i="21"/>
  <c r="J194" i="16"/>
  <c r="K193" i="16"/>
  <c r="J78" i="17"/>
  <c r="X43" i="21" l="1"/>
  <c r="Y42" i="21"/>
  <c r="Y41" i="21" s="1"/>
  <c r="Y16" i="21"/>
  <c r="Z15" i="21"/>
  <c r="Z33" i="21"/>
  <c r="Z34" i="21" s="1"/>
  <c r="X25" i="21"/>
  <c r="Y24" i="21"/>
  <c r="K194" i="16"/>
  <c r="L193" i="16"/>
  <c r="L194" i="16" s="1"/>
  <c r="K78" i="17"/>
  <c r="Y43" i="21" l="1"/>
  <c r="Z42" i="21"/>
  <c r="Z41" i="21" s="1"/>
  <c r="Z16" i="21"/>
  <c r="AA15" i="21"/>
  <c r="AA33" i="21"/>
  <c r="AA34" i="21" s="1"/>
  <c r="Y25" i="21"/>
  <c r="Z24" i="21"/>
  <c r="L78" i="17"/>
  <c r="AA42" i="21" l="1"/>
  <c r="AA41" i="21" s="1"/>
  <c r="Z43" i="21"/>
  <c r="AA16" i="21"/>
  <c r="AB15" i="21"/>
  <c r="AB33" i="21"/>
  <c r="AB34" i="21" s="1"/>
  <c r="AA24" i="21"/>
  <c r="Z25" i="21"/>
  <c r="M78" i="17"/>
  <c r="AA43" i="21" l="1"/>
  <c r="AB42" i="21"/>
  <c r="AB41" i="21" s="1"/>
  <c r="AB16" i="21"/>
  <c r="AC15" i="21"/>
  <c r="AC33" i="21"/>
  <c r="AC34" i="21" s="1"/>
  <c r="AA25" i="21"/>
  <c r="AB24" i="21"/>
  <c r="N78" i="17"/>
  <c r="AC42" i="21" l="1"/>
  <c r="AC41" i="21" s="1"/>
  <c r="AB43" i="21"/>
  <c r="AC16" i="21"/>
  <c r="AD15" i="21"/>
  <c r="AD33" i="21"/>
  <c r="AD34" i="21" s="1"/>
  <c r="AB25" i="21"/>
  <c r="AC24" i="21"/>
  <c r="D67" i="17"/>
  <c r="D70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32" i="20"/>
  <c r="E109" i="20"/>
  <c r="D168" i="20"/>
  <c r="E168" i="20" s="1"/>
  <c r="F168" i="20" s="1"/>
  <c r="G168" i="20" s="1"/>
  <c r="H168" i="20" s="1"/>
  <c r="I168" i="20" s="1"/>
  <c r="J168" i="20" s="1"/>
  <c r="K168" i="20" s="1"/>
  <c r="L168" i="20" s="1"/>
  <c r="M168" i="20" s="1"/>
  <c r="N168" i="20" s="1"/>
  <c r="O168" i="20" s="1"/>
  <c r="P168" i="20" s="1"/>
  <c r="Q168" i="20" s="1"/>
  <c r="R168" i="20" s="1"/>
  <c r="S168" i="20" s="1"/>
  <c r="T168" i="20" s="1"/>
  <c r="U168" i="20" s="1"/>
  <c r="V168" i="20" s="1"/>
  <c r="W168" i="20" s="1"/>
  <c r="X168" i="20" s="1"/>
  <c r="Y168" i="20" s="1"/>
  <c r="Z168" i="20" s="1"/>
  <c r="AA168" i="20" s="1"/>
  <c r="AB168" i="20" s="1"/>
  <c r="AC168" i="20" s="1"/>
  <c r="AD168" i="20" s="1"/>
  <c r="AE168" i="20" s="1"/>
  <c r="AF168" i="20" s="1"/>
  <c r="AG168" i="20" s="1"/>
  <c r="AH168" i="20" s="1"/>
  <c r="AI168" i="20" s="1"/>
  <c r="AJ168" i="20" s="1"/>
  <c r="AK168" i="20" s="1"/>
  <c r="D157" i="20"/>
  <c r="D162" i="20" s="1"/>
  <c r="AE151" i="20"/>
  <c r="AF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AU151" i="20"/>
  <c r="AV151" i="20"/>
  <c r="AW151" i="20"/>
  <c r="AX151" i="20"/>
  <c r="AY151" i="20"/>
  <c r="AZ151" i="20"/>
  <c r="BA151" i="20"/>
  <c r="BB151" i="20"/>
  <c r="BC151" i="20"/>
  <c r="BD151" i="20"/>
  <c r="BE151" i="20"/>
  <c r="BF151" i="20"/>
  <c r="BG151" i="20"/>
  <c r="BH151" i="20"/>
  <c r="BI151" i="20"/>
  <c r="BJ151" i="20"/>
  <c r="BK151" i="20"/>
  <c r="BL151" i="20"/>
  <c r="BM151" i="20"/>
  <c r="BN151" i="20"/>
  <c r="BO151" i="20"/>
  <c r="BP151" i="20"/>
  <c r="BQ151" i="20"/>
  <c r="BR151" i="20"/>
  <c r="BS151" i="20"/>
  <c r="BT151" i="20"/>
  <c r="BU151" i="20"/>
  <c r="BV151" i="20"/>
  <c r="BW151" i="20"/>
  <c r="BX151" i="20"/>
  <c r="BY151" i="20"/>
  <c r="BZ151" i="20"/>
  <c r="CA151" i="20"/>
  <c r="CB151" i="20"/>
  <c r="CC151" i="20"/>
  <c r="CD151" i="20"/>
  <c r="CE151" i="20"/>
  <c r="CF151" i="20"/>
  <c r="CG151" i="20"/>
  <c r="CH151" i="20"/>
  <c r="CI151" i="20"/>
  <c r="CJ151" i="20"/>
  <c r="CK151" i="20"/>
  <c r="CL151" i="20"/>
  <c r="CM151" i="20"/>
  <c r="CN151" i="20"/>
  <c r="CO151" i="20"/>
  <c r="CP151" i="20"/>
  <c r="CQ151" i="20"/>
  <c r="CR151" i="20"/>
  <c r="CS151" i="20"/>
  <c r="CT151" i="20"/>
  <c r="CU151" i="20"/>
  <c r="CV151" i="20"/>
  <c r="CW151" i="20"/>
  <c r="CX151" i="20"/>
  <c r="CY151" i="20"/>
  <c r="CZ151" i="20"/>
  <c r="DA151" i="20"/>
  <c r="DB151" i="20"/>
  <c r="DC151" i="20"/>
  <c r="DD151" i="20"/>
  <c r="DE151" i="20"/>
  <c r="DF151" i="20"/>
  <c r="DG151" i="20"/>
  <c r="DH151" i="20"/>
  <c r="DI151" i="20"/>
  <c r="DJ151" i="20"/>
  <c r="DK151" i="20"/>
  <c r="DL151" i="20"/>
  <c r="DM151" i="20"/>
  <c r="DN151" i="20"/>
  <c r="DO151" i="20"/>
  <c r="DP151" i="20"/>
  <c r="DQ151" i="20"/>
  <c r="DR151" i="20"/>
  <c r="DS151" i="20"/>
  <c r="DT151" i="20"/>
  <c r="DU151" i="20"/>
  <c r="DV151" i="20"/>
  <c r="DW151" i="20"/>
  <c r="DX151" i="20"/>
  <c r="DY151" i="20"/>
  <c r="DZ151" i="20"/>
  <c r="AE152" i="20"/>
  <c r="AF152" i="20"/>
  <c r="AG152" i="20"/>
  <c r="AH152" i="20"/>
  <c r="AI152" i="20"/>
  <c r="AJ152" i="20"/>
  <c r="AK152" i="20"/>
  <c r="AL152" i="20"/>
  <c r="AM152" i="20"/>
  <c r="AN152" i="20"/>
  <c r="AO152" i="20"/>
  <c r="AP152" i="20"/>
  <c r="AQ152" i="20"/>
  <c r="AR152" i="20"/>
  <c r="AS152" i="20"/>
  <c r="AT152" i="20"/>
  <c r="AU152" i="20"/>
  <c r="AV152" i="20"/>
  <c r="AW152" i="20"/>
  <c r="AX152" i="20"/>
  <c r="AY152" i="20"/>
  <c r="AZ152" i="20"/>
  <c r="BA152" i="20"/>
  <c r="BB152" i="20"/>
  <c r="BC152" i="20"/>
  <c r="BD152" i="20"/>
  <c r="BE152" i="20"/>
  <c r="BF152" i="20"/>
  <c r="BG152" i="20"/>
  <c r="BH152" i="20"/>
  <c r="BI152" i="20"/>
  <c r="BJ152" i="20"/>
  <c r="BK152" i="20"/>
  <c r="BL152" i="20"/>
  <c r="BM152" i="20"/>
  <c r="BN152" i="20"/>
  <c r="BO152" i="20"/>
  <c r="BP152" i="20"/>
  <c r="BQ152" i="20"/>
  <c r="BR152" i="20"/>
  <c r="BS152" i="20"/>
  <c r="BT152" i="20"/>
  <c r="BU152" i="20"/>
  <c r="BV152" i="20"/>
  <c r="BW152" i="20"/>
  <c r="BX152" i="20"/>
  <c r="BY152" i="20"/>
  <c r="BZ152" i="20"/>
  <c r="CA152" i="20"/>
  <c r="CB152" i="20"/>
  <c r="CC152" i="20"/>
  <c r="CD152" i="20"/>
  <c r="CE152" i="20"/>
  <c r="CF152" i="20"/>
  <c r="CG152" i="20"/>
  <c r="CH152" i="20"/>
  <c r="CI152" i="20"/>
  <c r="CJ152" i="20"/>
  <c r="CK152" i="20"/>
  <c r="CL152" i="20"/>
  <c r="CM152" i="20"/>
  <c r="CN152" i="20"/>
  <c r="CO152" i="20"/>
  <c r="CP152" i="20"/>
  <c r="CQ152" i="20"/>
  <c r="CR152" i="20"/>
  <c r="CS152" i="20"/>
  <c r="CT152" i="20"/>
  <c r="CU152" i="20"/>
  <c r="CV152" i="20"/>
  <c r="CW152" i="20"/>
  <c r="CX152" i="20"/>
  <c r="CY152" i="20"/>
  <c r="CZ152" i="20"/>
  <c r="DA152" i="20"/>
  <c r="DB152" i="20"/>
  <c r="DC152" i="20"/>
  <c r="DD152" i="20"/>
  <c r="DE152" i="20"/>
  <c r="DF152" i="20"/>
  <c r="DG152" i="20"/>
  <c r="DH152" i="20"/>
  <c r="DI152" i="20"/>
  <c r="DJ152" i="20"/>
  <c r="DK152" i="20"/>
  <c r="DL152" i="20"/>
  <c r="DM152" i="20"/>
  <c r="DN152" i="20"/>
  <c r="DO152" i="20"/>
  <c r="DP152" i="20"/>
  <c r="DQ152" i="20"/>
  <c r="DR152" i="20"/>
  <c r="DS152" i="20"/>
  <c r="DT152" i="20"/>
  <c r="DU152" i="20"/>
  <c r="DV152" i="20"/>
  <c r="DW152" i="20"/>
  <c r="DX152" i="20"/>
  <c r="DY152" i="20"/>
  <c r="DZ152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V151" i="20"/>
  <c r="W151" i="20"/>
  <c r="X151" i="20"/>
  <c r="Y151" i="20"/>
  <c r="Z151" i="20"/>
  <c r="AA151" i="20"/>
  <c r="AB151" i="20"/>
  <c r="AC151" i="20"/>
  <c r="AD151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V152" i="20"/>
  <c r="W152" i="20"/>
  <c r="X152" i="20"/>
  <c r="Y152" i="20"/>
  <c r="Z152" i="20"/>
  <c r="AA152" i="20"/>
  <c r="AB152" i="20"/>
  <c r="AC152" i="20"/>
  <c r="AD152" i="20"/>
  <c r="G151" i="20"/>
  <c r="G152" i="20"/>
  <c r="F152" i="20"/>
  <c r="F151" i="20"/>
  <c r="F143" i="20"/>
  <c r="G143" i="20" s="1"/>
  <c r="H143" i="20" s="1"/>
  <c r="I143" i="20" s="1"/>
  <c r="J143" i="20" s="1"/>
  <c r="K143" i="20" s="1"/>
  <c r="L143" i="20" s="1"/>
  <c r="M143" i="20" s="1"/>
  <c r="N143" i="20" s="1"/>
  <c r="O143" i="20" s="1"/>
  <c r="P143" i="20" s="1"/>
  <c r="Q143" i="20" s="1"/>
  <c r="R143" i="20" s="1"/>
  <c r="S143" i="20" s="1"/>
  <c r="T143" i="20" s="1"/>
  <c r="U143" i="20" s="1"/>
  <c r="V143" i="20" s="1"/>
  <c r="W143" i="20" s="1"/>
  <c r="X143" i="20" s="1"/>
  <c r="Y143" i="20" s="1"/>
  <c r="Z143" i="20" s="1"/>
  <c r="AA143" i="20" s="1"/>
  <c r="AB143" i="20" s="1"/>
  <c r="AC143" i="20" s="1"/>
  <c r="AD143" i="20" s="1"/>
  <c r="AE143" i="20" s="1"/>
  <c r="AF143" i="20" s="1"/>
  <c r="AG143" i="20" s="1"/>
  <c r="AH143" i="20" s="1"/>
  <c r="AI143" i="20" s="1"/>
  <c r="AJ143" i="20" s="1"/>
  <c r="AK143" i="20" s="1"/>
  <c r="AL143" i="20" s="1"/>
  <c r="AM143" i="20" s="1"/>
  <c r="AN143" i="20" s="1"/>
  <c r="AO143" i="20" s="1"/>
  <c r="AP143" i="20" s="1"/>
  <c r="AQ143" i="20" s="1"/>
  <c r="AR143" i="20" s="1"/>
  <c r="AS143" i="20" s="1"/>
  <c r="AT143" i="20" s="1"/>
  <c r="AU143" i="20" s="1"/>
  <c r="AV143" i="20" s="1"/>
  <c r="AW143" i="20" s="1"/>
  <c r="AX143" i="20" s="1"/>
  <c r="AY143" i="20" s="1"/>
  <c r="AZ143" i="20" s="1"/>
  <c r="BA143" i="20" s="1"/>
  <c r="BB143" i="20" s="1"/>
  <c r="BC143" i="20" s="1"/>
  <c r="BD143" i="20" s="1"/>
  <c r="BE143" i="20" s="1"/>
  <c r="BF143" i="20" s="1"/>
  <c r="BG143" i="20" s="1"/>
  <c r="BH143" i="20" s="1"/>
  <c r="BI143" i="20" s="1"/>
  <c r="BJ143" i="20" s="1"/>
  <c r="BK143" i="20" s="1"/>
  <c r="BL143" i="20" s="1"/>
  <c r="BM143" i="20" s="1"/>
  <c r="BN143" i="20" s="1"/>
  <c r="BO143" i="20" s="1"/>
  <c r="BP143" i="20" s="1"/>
  <c r="BQ143" i="20" s="1"/>
  <c r="BR143" i="20" s="1"/>
  <c r="BS143" i="20" s="1"/>
  <c r="BT143" i="20" s="1"/>
  <c r="BU143" i="20" s="1"/>
  <c r="BV143" i="20" s="1"/>
  <c r="BW143" i="20" s="1"/>
  <c r="BX143" i="20" s="1"/>
  <c r="BY143" i="20" s="1"/>
  <c r="BZ143" i="20" s="1"/>
  <c r="CA143" i="20" s="1"/>
  <c r="CB143" i="20" s="1"/>
  <c r="CC143" i="20" s="1"/>
  <c r="CD143" i="20" s="1"/>
  <c r="CE143" i="20" s="1"/>
  <c r="CF143" i="20" s="1"/>
  <c r="CG143" i="20" s="1"/>
  <c r="CH143" i="20" s="1"/>
  <c r="CI143" i="20" s="1"/>
  <c r="CJ143" i="20" s="1"/>
  <c r="CK143" i="20" s="1"/>
  <c r="CL143" i="20" s="1"/>
  <c r="CM143" i="20" s="1"/>
  <c r="CN143" i="20" s="1"/>
  <c r="CO143" i="20" s="1"/>
  <c r="CP143" i="20" s="1"/>
  <c r="CQ143" i="20" s="1"/>
  <c r="CR143" i="20" s="1"/>
  <c r="CS143" i="20" s="1"/>
  <c r="CT143" i="20" s="1"/>
  <c r="CU143" i="20" s="1"/>
  <c r="CV143" i="20" s="1"/>
  <c r="CW143" i="20" s="1"/>
  <c r="CX143" i="20" s="1"/>
  <c r="CY143" i="20" s="1"/>
  <c r="CZ143" i="20" s="1"/>
  <c r="DA143" i="20" s="1"/>
  <c r="DB143" i="20" s="1"/>
  <c r="DC143" i="20" s="1"/>
  <c r="DD143" i="20" s="1"/>
  <c r="DE143" i="20" s="1"/>
  <c r="DF143" i="20" s="1"/>
  <c r="DG143" i="20" s="1"/>
  <c r="DH143" i="20" s="1"/>
  <c r="DI143" i="20" s="1"/>
  <c r="DJ143" i="20" s="1"/>
  <c r="DK143" i="20" s="1"/>
  <c r="DL143" i="20" s="1"/>
  <c r="DM143" i="20" s="1"/>
  <c r="DN143" i="20" s="1"/>
  <c r="DO143" i="20" s="1"/>
  <c r="DP143" i="20" s="1"/>
  <c r="DQ143" i="20" s="1"/>
  <c r="DR143" i="20" s="1"/>
  <c r="DS143" i="20" s="1"/>
  <c r="DT143" i="20" s="1"/>
  <c r="DU143" i="20" s="1"/>
  <c r="DV143" i="20" s="1"/>
  <c r="DW143" i="20" s="1"/>
  <c r="DX143" i="20" s="1"/>
  <c r="DY143" i="20" s="1"/>
  <c r="DZ143" i="20" s="1"/>
  <c r="D49" i="20"/>
  <c r="D62" i="20"/>
  <c r="D73" i="20"/>
  <c r="F78" i="20"/>
  <c r="F67" i="20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DZ68" i="20" s="1"/>
  <c r="F54" i="20"/>
  <c r="E32" i="20"/>
  <c r="D32" i="20"/>
  <c r="E10" i="20"/>
  <c r="F34" i="20"/>
  <c r="D10" i="20"/>
  <c r="F12" i="20"/>
  <c r="F55" i="20" l="1"/>
  <c r="F56" i="20"/>
  <c r="F127" i="20"/>
  <c r="F128" i="20" s="1"/>
  <c r="F133" i="20" s="1"/>
  <c r="F136" i="20" s="1"/>
  <c r="F130" i="20"/>
  <c r="F36" i="20"/>
  <c r="F17" i="20"/>
  <c r="AC43" i="21"/>
  <c r="AD42" i="21"/>
  <c r="AD41" i="21" s="1"/>
  <c r="AD16" i="21"/>
  <c r="AE15" i="21"/>
  <c r="AE33" i="21"/>
  <c r="AE34" i="21" s="1"/>
  <c r="AC25" i="21"/>
  <c r="AD24" i="21"/>
  <c r="D58" i="17"/>
  <c r="D40" i="17"/>
  <c r="E39" i="17"/>
  <c r="D39" i="17"/>
  <c r="D65" i="17"/>
  <c r="G58" i="17"/>
  <c r="E67" i="17"/>
  <c r="F67" i="17" s="1"/>
  <c r="D66" i="17"/>
  <c r="D75" i="17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01" i="20"/>
  <c r="G127" i="20"/>
  <c r="F68" i="20"/>
  <c r="D163" i="20"/>
  <c r="E162" i="20"/>
  <c r="E157" i="20"/>
  <c r="F157" i="20" s="1"/>
  <c r="G157" i="20" s="1"/>
  <c r="H157" i="20" s="1"/>
  <c r="I157" i="20" s="1"/>
  <c r="J157" i="20" s="1"/>
  <c r="K157" i="20" s="1"/>
  <c r="L157" i="20" s="1"/>
  <c r="M157" i="20" s="1"/>
  <c r="N157" i="20" s="1"/>
  <c r="O157" i="20" s="1"/>
  <c r="P157" i="20" s="1"/>
  <c r="Q157" i="20" s="1"/>
  <c r="R157" i="20" s="1"/>
  <c r="S157" i="20" s="1"/>
  <c r="T157" i="20" s="1"/>
  <c r="U157" i="20" s="1"/>
  <c r="V157" i="20" s="1"/>
  <c r="W157" i="20" s="1"/>
  <c r="X157" i="20" s="1"/>
  <c r="Y157" i="20" s="1"/>
  <c r="Z157" i="20" s="1"/>
  <c r="AA157" i="20" s="1"/>
  <c r="AB157" i="20" s="1"/>
  <c r="AC157" i="20" s="1"/>
  <c r="AD157" i="20" s="1"/>
  <c r="AE157" i="20" s="1"/>
  <c r="AF157" i="20" s="1"/>
  <c r="AG157" i="20" s="1"/>
  <c r="AH157" i="20" s="1"/>
  <c r="AI157" i="20" s="1"/>
  <c r="AJ157" i="20" s="1"/>
  <c r="AK157" i="20" s="1"/>
  <c r="D171" i="20"/>
  <c r="D172" i="20" s="1"/>
  <c r="BB68" i="20"/>
  <c r="CH68" i="20"/>
  <c r="BR68" i="20"/>
  <c r="BZ68" i="20"/>
  <c r="BJ68" i="20"/>
  <c r="AT68" i="20"/>
  <c r="CL68" i="20"/>
  <c r="BV68" i="20"/>
  <c r="BF68" i="20"/>
  <c r="AP68" i="20"/>
  <c r="CD68" i="20"/>
  <c r="BN68" i="20"/>
  <c r="AX68" i="20"/>
  <c r="G78" i="20"/>
  <c r="DV68" i="20"/>
  <c r="DR68" i="20"/>
  <c r="DN68" i="20"/>
  <c r="DJ68" i="20"/>
  <c r="DF68" i="20"/>
  <c r="DB68" i="20"/>
  <c r="CX68" i="20"/>
  <c r="CT68" i="20"/>
  <c r="CP68" i="20"/>
  <c r="DU68" i="20"/>
  <c r="DM68" i="20"/>
  <c r="DE68" i="20"/>
  <c r="CW68" i="20"/>
  <c r="CO68" i="20"/>
  <c r="CG68" i="20"/>
  <c r="BY68" i="20"/>
  <c r="BQ68" i="20"/>
  <c r="BE68" i="20"/>
  <c r="AW68" i="20"/>
  <c r="DX68" i="20"/>
  <c r="DT68" i="20"/>
  <c r="DP68" i="20"/>
  <c r="DL68" i="20"/>
  <c r="DH68" i="20"/>
  <c r="DD68" i="20"/>
  <c r="CZ68" i="20"/>
  <c r="CV68" i="20"/>
  <c r="CR68" i="20"/>
  <c r="CN68" i="20"/>
  <c r="CJ68" i="20"/>
  <c r="CF68" i="20"/>
  <c r="CB68" i="20"/>
  <c r="BX68" i="20"/>
  <c r="BT68" i="20"/>
  <c r="BP68" i="20"/>
  <c r="BL68" i="20"/>
  <c r="BH68" i="20"/>
  <c r="BD68" i="20"/>
  <c r="AZ68" i="20"/>
  <c r="AV68" i="20"/>
  <c r="AR68" i="20"/>
  <c r="DY68" i="20"/>
  <c r="DQ68" i="20"/>
  <c r="DI68" i="20"/>
  <c r="DA68" i="20"/>
  <c r="CS68" i="20"/>
  <c r="CK68" i="20"/>
  <c r="CC68" i="20"/>
  <c r="BU68" i="20"/>
  <c r="BM68" i="20"/>
  <c r="BI68" i="20"/>
  <c r="BA68" i="20"/>
  <c r="AS68" i="20"/>
  <c r="DW68" i="20"/>
  <c r="DS68" i="20"/>
  <c r="DO68" i="20"/>
  <c r="DK68" i="20"/>
  <c r="DG68" i="20"/>
  <c r="DC68" i="20"/>
  <c r="CY68" i="20"/>
  <c r="CU68" i="20"/>
  <c r="CQ68" i="20"/>
  <c r="CM68" i="20"/>
  <c r="CI68" i="20"/>
  <c r="CE68" i="20"/>
  <c r="CA68" i="20"/>
  <c r="BW68" i="20"/>
  <c r="BS68" i="20"/>
  <c r="BO68" i="20"/>
  <c r="BK68" i="20"/>
  <c r="BG68" i="20"/>
  <c r="BC68" i="20"/>
  <c r="AY68" i="20"/>
  <c r="AU68" i="20"/>
  <c r="AQ68" i="20"/>
  <c r="G54" i="20"/>
  <c r="F14" i="20"/>
  <c r="G12" i="20"/>
  <c r="G34" i="20"/>
  <c r="F37" i="20"/>
  <c r="F40" i="20" s="1"/>
  <c r="F43" i="20" s="1"/>
  <c r="D216" i="18"/>
  <c r="E216" i="18" s="1"/>
  <c r="F216" i="18" s="1"/>
  <c r="E217" i="18"/>
  <c r="F217" i="18"/>
  <c r="G217" i="18"/>
  <c r="H217" i="18"/>
  <c r="I217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S217" i="18"/>
  <c r="AT217" i="18"/>
  <c r="AU217" i="18"/>
  <c r="AV217" i="18"/>
  <c r="AW217" i="18"/>
  <c r="AX217" i="18"/>
  <c r="AY217" i="18"/>
  <c r="AZ217" i="18"/>
  <c r="BA217" i="18"/>
  <c r="BB217" i="18"/>
  <c r="BC217" i="18"/>
  <c r="BD217" i="18"/>
  <c r="BE217" i="18"/>
  <c r="BF217" i="18"/>
  <c r="BG217" i="18"/>
  <c r="BH217" i="18"/>
  <c r="BI217" i="18"/>
  <c r="BJ217" i="18"/>
  <c r="BK217" i="18"/>
  <c r="BL217" i="18"/>
  <c r="BM217" i="18"/>
  <c r="BN217" i="18"/>
  <c r="BO217" i="18"/>
  <c r="BP217" i="18"/>
  <c r="BQ217" i="18"/>
  <c r="BR217" i="18"/>
  <c r="BS217" i="18"/>
  <c r="BT217" i="18"/>
  <c r="BU217" i="18"/>
  <c r="BV217" i="18"/>
  <c r="BW217" i="18"/>
  <c r="BX217" i="18"/>
  <c r="BY217" i="18"/>
  <c r="BZ217" i="18"/>
  <c r="CA217" i="18"/>
  <c r="CB217" i="18"/>
  <c r="CC217" i="18"/>
  <c r="CD217" i="18"/>
  <c r="CE217" i="18"/>
  <c r="CF217" i="18"/>
  <c r="CG217" i="18"/>
  <c r="CH217" i="18"/>
  <c r="CI217" i="18"/>
  <c r="CJ217" i="18"/>
  <c r="CK217" i="18"/>
  <c r="CL217" i="18"/>
  <c r="CM217" i="18"/>
  <c r="CN217" i="18"/>
  <c r="CO217" i="18"/>
  <c r="D217" i="18"/>
  <c r="G17" i="20" l="1"/>
  <c r="D219" i="18"/>
  <c r="H54" i="20"/>
  <c r="I54" i="20" s="1"/>
  <c r="G130" i="20"/>
  <c r="F104" i="20"/>
  <c r="F103" i="20"/>
  <c r="F108" i="20"/>
  <c r="F15" i="20"/>
  <c r="F18" i="20" s="1"/>
  <c r="F69" i="20"/>
  <c r="G68" i="20" s="1"/>
  <c r="G69" i="20" s="1"/>
  <c r="F38" i="20"/>
  <c r="AE42" i="21"/>
  <c r="AE41" i="21" s="1"/>
  <c r="AD43" i="21"/>
  <c r="AE16" i="21"/>
  <c r="AF15" i="21"/>
  <c r="AF33" i="21"/>
  <c r="AF34" i="21" s="1"/>
  <c r="AE24" i="21"/>
  <c r="AD25" i="21"/>
  <c r="E65" i="17"/>
  <c r="F39" i="17"/>
  <c r="F40" i="17"/>
  <c r="G67" i="17"/>
  <c r="G66" i="17" s="1"/>
  <c r="F65" i="17"/>
  <c r="E70" i="17"/>
  <c r="E66" i="17"/>
  <c r="F70" i="17"/>
  <c r="F66" i="17"/>
  <c r="D74" i="17"/>
  <c r="D73" i="17"/>
  <c r="E75" i="17"/>
  <c r="I58" i="17"/>
  <c r="J57" i="17"/>
  <c r="G34" i="17"/>
  <c r="F4" i="17"/>
  <c r="F102" i="20"/>
  <c r="G101" i="20"/>
  <c r="G108" i="20" s="1"/>
  <c r="H127" i="20"/>
  <c r="E171" i="20"/>
  <c r="F171" i="20" s="1"/>
  <c r="F162" i="20"/>
  <c r="E163" i="20"/>
  <c r="H78" i="20"/>
  <c r="G36" i="20"/>
  <c r="F42" i="20"/>
  <c r="H12" i="20"/>
  <c r="G14" i="20"/>
  <c r="F20" i="20"/>
  <c r="F22" i="20" s="1"/>
  <c r="H34" i="20"/>
  <c r="G216" i="18"/>
  <c r="F220" i="18"/>
  <c r="F219" i="18"/>
  <c r="E219" i="18"/>
  <c r="E220" i="18"/>
  <c r="F218" i="18"/>
  <c r="D220" i="18"/>
  <c r="D218" i="18"/>
  <c r="E218" i="18"/>
  <c r="D209" i="18"/>
  <c r="D222" i="18" s="1"/>
  <c r="D201" i="18"/>
  <c r="D188" i="18"/>
  <c r="D189" i="18" s="1"/>
  <c r="D174" i="18"/>
  <c r="E174" i="18" s="1"/>
  <c r="F174" i="18" s="1"/>
  <c r="G174" i="18" s="1"/>
  <c r="H174" i="18" s="1"/>
  <c r="I174" i="18" s="1"/>
  <c r="J174" i="18" s="1"/>
  <c r="K174" i="18" s="1"/>
  <c r="L174" i="18" s="1"/>
  <c r="M174" i="18" s="1"/>
  <c r="N174" i="18" s="1"/>
  <c r="O174" i="18" s="1"/>
  <c r="P174" i="18" s="1"/>
  <c r="Q174" i="18" s="1"/>
  <c r="R174" i="18" s="1"/>
  <c r="S174" i="18" s="1"/>
  <c r="T174" i="18" s="1"/>
  <c r="U174" i="18" s="1"/>
  <c r="V174" i="18" s="1"/>
  <c r="W174" i="18" s="1"/>
  <c r="X174" i="18" s="1"/>
  <c r="Y174" i="18" s="1"/>
  <c r="Z174" i="18" s="1"/>
  <c r="AA174" i="18" s="1"/>
  <c r="AB174" i="18" s="1"/>
  <c r="AC174" i="18" s="1"/>
  <c r="AD174" i="18" s="1"/>
  <c r="AE174" i="18" s="1"/>
  <c r="AF174" i="18" s="1"/>
  <c r="AG174" i="18" s="1"/>
  <c r="AH174" i="18" s="1"/>
  <c r="AI174" i="18" s="1"/>
  <c r="AJ174" i="18" s="1"/>
  <c r="AK174" i="18" s="1"/>
  <c r="AL174" i="18" s="1"/>
  <c r="AM174" i="18" s="1"/>
  <c r="AN174" i="18" s="1"/>
  <c r="AO174" i="18" s="1"/>
  <c r="AP174" i="18" s="1"/>
  <c r="AQ174" i="18" s="1"/>
  <c r="AR174" i="18" s="1"/>
  <c r="AS174" i="18" s="1"/>
  <c r="AT174" i="18" s="1"/>
  <c r="AU174" i="18" s="1"/>
  <c r="AV174" i="18" s="1"/>
  <c r="AW174" i="18" s="1"/>
  <c r="AX174" i="18" s="1"/>
  <c r="AY174" i="18" s="1"/>
  <c r="AZ174" i="18" s="1"/>
  <c r="BA174" i="18" s="1"/>
  <c r="BB174" i="18" s="1"/>
  <c r="BC174" i="18" s="1"/>
  <c r="BD174" i="18" s="1"/>
  <c r="BE174" i="18" s="1"/>
  <c r="BF174" i="18" s="1"/>
  <c r="BG174" i="18" s="1"/>
  <c r="BH174" i="18" s="1"/>
  <c r="BI174" i="18" s="1"/>
  <c r="BJ174" i="18" s="1"/>
  <c r="BK174" i="18" s="1"/>
  <c r="BL174" i="18" s="1"/>
  <c r="BM174" i="18" s="1"/>
  <c r="BN174" i="18" s="1"/>
  <c r="BO174" i="18" s="1"/>
  <c r="BP174" i="18" s="1"/>
  <c r="BQ174" i="18" s="1"/>
  <c r="BR174" i="18" s="1"/>
  <c r="BS174" i="18" s="1"/>
  <c r="BT174" i="18" s="1"/>
  <c r="BU174" i="18" s="1"/>
  <c r="BV174" i="18" s="1"/>
  <c r="BW174" i="18" s="1"/>
  <c r="BX174" i="18" s="1"/>
  <c r="BY174" i="18" s="1"/>
  <c r="BZ174" i="18" s="1"/>
  <c r="CA174" i="18" s="1"/>
  <c r="CB174" i="18" s="1"/>
  <c r="CC174" i="18" s="1"/>
  <c r="CD174" i="18" s="1"/>
  <c r="CE174" i="18" s="1"/>
  <c r="CF174" i="18" s="1"/>
  <c r="CG174" i="18" s="1"/>
  <c r="CH174" i="18" s="1"/>
  <c r="CI174" i="18" s="1"/>
  <c r="CJ174" i="18" s="1"/>
  <c r="CK174" i="18" s="1"/>
  <c r="CL174" i="18" s="1"/>
  <c r="CM174" i="18" s="1"/>
  <c r="CN174" i="18" s="1"/>
  <c r="CO174" i="18" s="1"/>
  <c r="D178" i="18"/>
  <c r="D165" i="18"/>
  <c r="D166" i="18" s="1"/>
  <c r="D151" i="18"/>
  <c r="D140" i="18"/>
  <c r="E140" i="18" s="1"/>
  <c r="F140" i="18" s="1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F133" i="18"/>
  <c r="F134" i="18" s="1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E15" i="18"/>
  <c r="F15" i="18" s="1"/>
  <c r="D12" i="18"/>
  <c r="D7" i="18"/>
  <c r="D8" i="18" s="1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D202" i="18" l="1"/>
  <c r="D203" i="18"/>
  <c r="D143" i="18"/>
  <c r="D144" i="18" s="1"/>
  <c r="F105" i="20"/>
  <c r="F110" i="20" s="1"/>
  <c r="E172" i="20"/>
  <c r="H68" i="20"/>
  <c r="H69" i="20" s="1"/>
  <c r="I68" i="20" s="1"/>
  <c r="G103" i="20"/>
  <c r="F112" i="20"/>
  <c r="F114" i="20"/>
  <c r="F106" i="20"/>
  <c r="G104" i="20" s="1"/>
  <c r="G15" i="20"/>
  <c r="H130" i="20"/>
  <c r="I12" i="20"/>
  <c r="H17" i="20"/>
  <c r="F16" i="20"/>
  <c r="F21" i="20"/>
  <c r="AE43" i="21"/>
  <c r="AF42" i="21"/>
  <c r="AF41" i="21" s="1"/>
  <c r="AF16" i="21"/>
  <c r="AG15" i="21"/>
  <c r="AG33" i="21"/>
  <c r="AG34" i="21" s="1"/>
  <c r="AE25" i="21"/>
  <c r="AF24" i="21"/>
  <c r="H67" i="17"/>
  <c r="H66" i="17" s="1"/>
  <c r="G70" i="17"/>
  <c r="G40" i="17"/>
  <c r="G39" i="17"/>
  <c r="G65" i="17"/>
  <c r="E73" i="17"/>
  <c r="F75" i="17"/>
  <c r="E74" i="17"/>
  <c r="J58" i="17"/>
  <c r="K57" i="17"/>
  <c r="G4" i="17"/>
  <c r="H101" i="20"/>
  <c r="H108" i="20" s="1"/>
  <c r="I127" i="20"/>
  <c r="G162" i="20"/>
  <c r="F163" i="20"/>
  <c r="G171" i="20"/>
  <c r="F172" i="20"/>
  <c r="I78" i="20"/>
  <c r="F44" i="20"/>
  <c r="G42" i="20"/>
  <c r="H36" i="20"/>
  <c r="G37" i="20"/>
  <c r="J54" i="20"/>
  <c r="G20" i="20"/>
  <c r="G22" i="20" s="1"/>
  <c r="H14" i="20"/>
  <c r="I34" i="20"/>
  <c r="D223" i="18"/>
  <c r="E222" i="18"/>
  <c r="E223" i="18" s="1"/>
  <c r="E209" i="18"/>
  <c r="F209" i="18" s="1"/>
  <c r="G209" i="18" s="1"/>
  <c r="H209" i="18" s="1"/>
  <c r="I209" i="18" s="1"/>
  <c r="J209" i="18" s="1"/>
  <c r="K209" i="18" s="1"/>
  <c r="L209" i="18" s="1"/>
  <c r="M209" i="18" s="1"/>
  <c r="N209" i="18" s="1"/>
  <c r="O209" i="18" s="1"/>
  <c r="P209" i="18" s="1"/>
  <c r="Q209" i="18" s="1"/>
  <c r="R209" i="18" s="1"/>
  <c r="S209" i="18" s="1"/>
  <c r="T209" i="18" s="1"/>
  <c r="U209" i="18" s="1"/>
  <c r="V209" i="18" s="1"/>
  <c r="W209" i="18" s="1"/>
  <c r="X209" i="18" s="1"/>
  <c r="Y209" i="18" s="1"/>
  <c r="Z209" i="18" s="1"/>
  <c r="AA209" i="18" s="1"/>
  <c r="AB209" i="18" s="1"/>
  <c r="AC209" i="18" s="1"/>
  <c r="AD209" i="18" s="1"/>
  <c r="AE209" i="18" s="1"/>
  <c r="AF209" i="18" s="1"/>
  <c r="AG209" i="18" s="1"/>
  <c r="AH209" i="18" s="1"/>
  <c r="AI209" i="18" s="1"/>
  <c r="AJ209" i="18" s="1"/>
  <c r="AK209" i="18" s="1"/>
  <c r="AL209" i="18" s="1"/>
  <c r="AM209" i="18" s="1"/>
  <c r="AN209" i="18" s="1"/>
  <c r="AO209" i="18" s="1"/>
  <c r="AP209" i="18" s="1"/>
  <c r="AQ209" i="18" s="1"/>
  <c r="AR209" i="18" s="1"/>
  <c r="AS209" i="18" s="1"/>
  <c r="AT209" i="18" s="1"/>
  <c r="AU209" i="18" s="1"/>
  <c r="AV209" i="18" s="1"/>
  <c r="AW209" i="18" s="1"/>
  <c r="AX209" i="18" s="1"/>
  <c r="AY209" i="18" s="1"/>
  <c r="AZ209" i="18" s="1"/>
  <c r="BA209" i="18" s="1"/>
  <c r="BB209" i="18" s="1"/>
  <c r="BC209" i="18" s="1"/>
  <c r="BD209" i="18" s="1"/>
  <c r="BE209" i="18" s="1"/>
  <c r="BF209" i="18" s="1"/>
  <c r="BG209" i="18" s="1"/>
  <c r="BH209" i="18" s="1"/>
  <c r="BI209" i="18" s="1"/>
  <c r="BJ209" i="18" s="1"/>
  <c r="BK209" i="18" s="1"/>
  <c r="BL209" i="18" s="1"/>
  <c r="BM209" i="18" s="1"/>
  <c r="BN209" i="18" s="1"/>
  <c r="BO209" i="18" s="1"/>
  <c r="BP209" i="18" s="1"/>
  <c r="BQ209" i="18" s="1"/>
  <c r="BR209" i="18" s="1"/>
  <c r="BS209" i="18" s="1"/>
  <c r="BT209" i="18" s="1"/>
  <c r="BU209" i="18" s="1"/>
  <c r="BV209" i="18" s="1"/>
  <c r="BW209" i="18" s="1"/>
  <c r="BX209" i="18" s="1"/>
  <c r="BY209" i="18" s="1"/>
  <c r="BZ209" i="18" s="1"/>
  <c r="CA209" i="18" s="1"/>
  <c r="CB209" i="18" s="1"/>
  <c r="CC209" i="18" s="1"/>
  <c r="CD209" i="18" s="1"/>
  <c r="CE209" i="18" s="1"/>
  <c r="CF209" i="18" s="1"/>
  <c r="CG209" i="18" s="1"/>
  <c r="CH209" i="18" s="1"/>
  <c r="CI209" i="18" s="1"/>
  <c r="CJ209" i="18" s="1"/>
  <c r="CK209" i="18" s="1"/>
  <c r="CL209" i="18" s="1"/>
  <c r="CM209" i="18" s="1"/>
  <c r="CN209" i="18" s="1"/>
  <c r="CO209" i="18" s="1"/>
  <c r="H216" i="18"/>
  <c r="G218" i="18"/>
  <c r="G220" i="18"/>
  <c r="G219" i="18"/>
  <c r="E201" i="18"/>
  <c r="D180" i="18"/>
  <c r="D179" i="18"/>
  <c r="E188" i="18"/>
  <c r="E189" i="18" s="1"/>
  <c r="E178" i="18"/>
  <c r="E134" i="18"/>
  <c r="H134" i="18"/>
  <c r="E151" i="18"/>
  <c r="F151" i="18" s="1"/>
  <c r="G151" i="18" s="1"/>
  <c r="H151" i="18" s="1"/>
  <c r="I151" i="18" s="1"/>
  <c r="J151" i="18" s="1"/>
  <c r="K151" i="18" s="1"/>
  <c r="L151" i="18" s="1"/>
  <c r="M151" i="18" s="1"/>
  <c r="N151" i="18" s="1"/>
  <c r="O151" i="18" s="1"/>
  <c r="P151" i="18" s="1"/>
  <c r="Q151" i="18" s="1"/>
  <c r="R151" i="18" s="1"/>
  <c r="S151" i="18" s="1"/>
  <c r="T151" i="18" s="1"/>
  <c r="U151" i="18" s="1"/>
  <c r="V151" i="18" s="1"/>
  <c r="W151" i="18" s="1"/>
  <c r="X151" i="18" s="1"/>
  <c r="Y151" i="18" s="1"/>
  <c r="Z151" i="18" s="1"/>
  <c r="AA151" i="18" s="1"/>
  <c r="AB151" i="18" s="1"/>
  <c r="AC151" i="18" s="1"/>
  <c r="AD151" i="18" s="1"/>
  <c r="AE151" i="18" s="1"/>
  <c r="AF151" i="18" s="1"/>
  <c r="AG151" i="18" s="1"/>
  <c r="AH151" i="18" s="1"/>
  <c r="AI151" i="18" s="1"/>
  <c r="AJ151" i="18" s="1"/>
  <c r="AK151" i="18" s="1"/>
  <c r="AL151" i="18" s="1"/>
  <c r="AM151" i="18" s="1"/>
  <c r="AN151" i="18" s="1"/>
  <c r="AO151" i="18" s="1"/>
  <c r="AP151" i="18" s="1"/>
  <c r="AQ151" i="18" s="1"/>
  <c r="AR151" i="18" s="1"/>
  <c r="AS151" i="18" s="1"/>
  <c r="AT151" i="18" s="1"/>
  <c r="AU151" i="18" s="1"/>
  <c r="AV151" i="18" s="1"/>
  <c r="AW151" i="18" s="1"/>
  <c r="AX151" i="18" s="1"/>
  <c r="AY151" i="18" s="1"/>
  <c r="AZ151" i="18" s="1"/>
  <c r="BA151" i="18" s="1"/>
  <c r="BB151" i="18" s="1"/>
  <c r="BC151" i="18" s="1"/>
  <c r="BD151" i="18" s="1"/>
  <c r="BE151" i="18" s="1"/>
  <c r="BF151" i="18" s="1"/>
  <c r="BG151" i="18" s="1"/>
  <c r="BH151" i="18" s="1"/>
  <c r="BI151" i="18" s="1"/>
  <c r="BJ151" i="18" s="1"/>
  <c r="BK151" i="18" s="1"/>
  <c r="BL151" i="18" s="1"/>
  <c r="BM151" i="18" s="1"/>
  <c r="BN151" i="18" s="1"/>
  <c r="BO151" i="18" s="1"/>
  <c r="BP151" i="18" s="1"/>
  <c r="BQ151" i="18" s="1"/>
  <c r="BR151" i="18" s="1"/>
  <c r="BS151" i="18" s="1"/>
  <c r="BT151" i="18" s="1"/>
  <c r="BU151" i="18" s="1"/>
  <c r="BV151" i="18" s="1"/>
  <c r="BW151" i="18" s="1"/>
  <c r="BX151" i="18" s="1"/>
  <c r="BY151" i="18" s="1"/>
  <c r="BZ151" i="18" s="1"/>
  <c r="CA151" i="18" s="1"/>
  <c r="CB151" i="18" s="1"/>
  <c r="CC151" i="18" s="1"/>
  <c r="CD151" i="18" s="1"/>
  <c r="CE151" i="18" s="1"/>
  <c r="CF151" i="18" s="1"/>
  <c r="CG151" i="18" s="1"/>
  <c r="CH151" i="18" s="1"/>
  <c r="CI151" i="18" s="1"/>
  <c r="CJ151" i="18" s="1"/>
  <c r="CK151" i="18" s="1"/>
  <c r="CL151" i="18" s="1"/>
  <c r="CM151" i="18" s="1"/>
  <c r="CN151" i="18" s="1"/>
  <c r="CO151" i="18" s="1"/>
  <c r="D156" i="18"/>
  <c r="D157" i="18" s="1"/>
  <c r="G134" i="18"/>
  <c r="E165" i="18"/>
  <c r="E166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E8" i="18" s="1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101" i="17"/>
  <c r="D106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I69" i="20" l="1"/>
  <c r="J68" i="20" s="1"/>
  <c r="I17" i="20"/>
  <c r="E203" i="18"/>
  <c r="E202" i="18"/>
  <c r="H65" i="17"/>
  <c r="I67" i="17"/>
  <c r="I66" i="17" s="1"/>
  <c r="H103" i="20"/>
  <c r="I14" i="20"/>
  <c r="I20" i="20" s="1"/>
  <c r="I22" i="20" s="1"/>
  <c r="J12" i="20"/>
  <c r="I36" i="20"/>
  <c r="I130" i="20"/>
  <c r="G38" i="20"/>
  <c r="G40" i="20"/>
  <c r="G43" i="20" s="1"/>
  <c r="G44" i="20" s="1"/>
  <c r="F109" i="20"/>
  <c r="G102" i="20" s="1"/>
  <c r="G114" i="20" s="1"/>
  <c r="J69" i="20"/>
  <c r="K68" i="20" s="1"/>
  <c r="K69" i="20" s="1"/>
  <c r="L68" i="20" s="1"/>
  <c r="G18" i="20"/>
  <c r="AF43" i="21"/>
  <c r="AG42" i="21"/>
  <c r="AG41" i="21" s="1"/>
  <c r="AG16" i="21"/>
  <c r="AH15" i="21"/>
  <c r="AH33" i="21"/>
  <c r="AH34" i="21" s="1"/>
  <c r="AF25" i="21"/>
  <c r="AG24" i="21"/>
  <c r="E101" i="17"/>
  <c r="E100" i="17" s="1"/>
  <c r="D100" i="17"/>
  <c r="H70" i="17"/>
  <c r="I70" i="17"/>
  <c r="F74" i="17"/>
  <c r="G75" i="17"/>
  <c r="F73" i="17"/>
  <c r="J67" i="17"/>
  <c r="I65" i="17"/>
  <c r="L57" i="17"/>
  <c r="K58" i="17"/>
  <c r="H4" i="17"/>
  <c r="I101" i="20"/>
  <c r="I108" i="20" s="1"/>
  <c r="J127" i="20"/>
  <c r="H162" i="20"/>
  <c r="G163" i="20"/>
  <c r="G172" i="20"/>
  <c r="H171" i="20"/>
  <c r="J78" i="20"/>
  <c r="H42" i="20"/>
  <c r="J36" i="20"/>
  <c r="H37" i="20"/>
  <c r="K54" i="20"/>
  <c r="J14" i="20"/>
  <c r="H20" i="20"/>
  <c r="H22" i="20" s="1"/>
  <c r="J34" i="20"/>
  <c r="K12" i="20"/>
  <c r="I216" i="18"/>
  <c r="H218" i="18"/>
  <c r="H220" i="18"/>
  <c r="H219" i="18"/>
  <c r="F222" i="18"/>
  <c r="F223" i="18" s="1"/>
  <c r="F201" i="18"/>
  <c r="E179" i="18"/>
  <c r="E180" i="18"/>
  <c r="F188" i="18"/>
  <c r="F189" i="18" s="1"/>
  <c r="F178" i="18"/>
  <c r="E156" i="18"/>
  <c r="E157" i="18" s="1"/>
  <c r="F165" i="18"/>
  <c r="F166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F8" i="18" s="1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E106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D262" i="16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76" i="16" s="1"/>
  <c r="D280" i="16" s="1"/>
  <c r="K17" i="20" l="1"/>
  <c r="J17" i="20"/>
  <c r="F203" i="18"/>
  <c r="F202" i="18"/>
  <c r="G105" i="20"/>
  <c r="G110" i="20" s="1"/>
  <c r="G107" i="20" s="1"/>
  <c r="F101" i="17"/>
  <c r="F100" i="17" s="1"/>
  <c r="G106" i="20"/>
  <c r="G109" i="20" s="1"/>
  <c r="J130" i="20"/>
  <c r="I103" i="20"/>
  <c r="G112" i="20"/>
  <c r="H38" i="20"/>
  <c r="H40" i="20"/>
  <c r="H43" i="20" s="1"/>
  <c r="H44" i="20" s="1"/>
  <c r="H104" i="20"/>
  <c r="F135" i="20"/>
  <c r="F137" i="20" s="1"/>
  <c r="F131" i="20"/>
  <c r="L69" i="20"/>
  <c r="M68" i="20" s="1"/>
  <c r="G16" i="20"/>
  <c r="H15" i="20"/>
  <c r="H18" i="20" s="1"/>
  <c r="I15" i="20" s="1"/>
  <c r="G21" i="20"/>
  <c r="AG43" i="21"/>
  <c r="AH42" i="21"/>
  <c r="AH41" i="21" s="1"/>
  <c r="AH16" i="21"/>
  <c r="AI15" i="21"/>
  <c r="AI33" i="21"/>
  <c r="AI34" i="21" s="1"/>
  <c r="AG25" i="21"/>
  <c r="AH24" i="21"/>
  <c r="J70" i="17"/>
  <c r="J66" i="17"/>
  <c r="G73" i="17"/>
  <c r="G74" i="17"/>
  <c r="H75" i="17"/>
  <c r="K67" i="17"/>
  <c r="K66" i="17" s="1"/>
  <c r="J65" i="17"/>
  <c r="L58" i="17"/>
  <c r="M57" i="17"/>
  <c r="I4" i="17"/>
  <c r="J101" i="20"/>
  <c r="J108" i="20" s="1"/>
  <c r="K127" i="20"/>
  <c r="I162" i="20"/>
  <c r="H163" i="20"/>
  <c r="I171" i="20"/>
  <c r="H172" i="20"/>
  <c r="K78" i="20"/>
  <c r="K36" i="20"/>
  <c r="I42" i="20"/>
  <c r="I37" i="20"/>
  <c r="L54" i="20"/>
  <c r="K14" i="20"/>
  <c r="J20" i="20"/>
  <c r="J22" i="20" s="1"/>
  <c r="K34" i="20"/>
  <c r="L12" i="20"/>
  <c r="G222" i="18"/>
  <c r="G223" i="18" s="1"/>
  <c r="J216" i="18"/>
  <c r="I220" i="18"/>
  <c r="I219" i="18"/>
  <c r="I218" i="18"/>
  <c r="F156" i="18"/>
  <c r="F157" i="18" s="1"/>
  <c r="G201" i="18"/>
  <c r="F179" i="18"/>
  <c r="F180" i="18"/>
  <c r="G188" i="18"/>
  <c r="G189" i="18" s="1"/>
  <c r="G178" i="18"/>
  <c r="G165" i="18"/>
  <c r="G166" i="18" s="1"/>
  <c r="G156" i="18"/>
  <c r="G157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G8" i="18" s="1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G101" i="17"/>
  <c r="G100" i="17" s="1"/>
  <c r="F106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L17" i="20" l="1"/>
  <c r="G203" i="18"/>
  <c r="G202" i="18"/>
  <c r="J103" i="20"/>
  <c r="K130" i="20"/>
  <c r="I40" i="20"/>
  <c r="I43" i="20" s="1"/>
  <c r="I44" i="20" s="1"/>
  <c r="I38" i="20"/>
  <c r="F132" i="20"/>
  <c r="H102" i="20"/>
  <c r="M69" i="20"/>
  <c r="N68" i="20" s="1"/>
  <c r="N69" i="20" s="1"/>
  <c r="H16" i="20"/>
  <c r="H21" i="20"/>
  <c r="AI42" i="21"/>
  <c r="AI41" i="21" s="1"/>
  <c r="AH43" i="21"/>
  <c r="AJ15" i="21"/>
  <c r="AI16" i="21"/>
  <c r="AJ33" i="21"/>
  <c r="AJ34" i="21" s="1"/>
  <c r="AI24" i="21"/>
  <c r="AH25" i="21"/>
  <c r="H73" i="17"/>
  <c r="I75" i="17"/>
  <c r="H74" i="17"/>
  <c r="K65" i="17"/>
  <c r="L67" i="17"/>
  <c r="L66" i="17" s="1"/>
  <c r="M58" i="17"/>
  <c r="N57" i="17"/>
  <c r="J4" i="17"/>
  <c r="K101" i="20"/>
  <c r="K108" i="20" s="1"/>
  <c r="L127" i="20"/>
  <c r="J162" i="20"/>
  <c r="I163" i="20"/>
  <c r="I172" i="20"/>
  <c r="J171" i="20"/>
  <c r="L78" i="20"/>
  <c r="J42" i="20"/>
  <c r="L36" i="20"/>
  <c r="J37" i="20"/>
  <c r="M54" i="20"/>
  <c r="L14" i="20"/>
  <c r="K20" i="20"/>
  <c r="K22" i="20" s="1"/>
  <c r="L34" i="20"/>
  <c r="M12" i="20"/>
  <c r="K216" i="18"/>
  <c r="J220" i="18"/>
  <c r="J219" i="18"/>
  <c r="J218" i="18"/>
  <c r="H222" i="18"/>
  <c r="H223" i="18" s="1"/>
  <c r="H201" i="18"/>
  <c r="G179" i="18"/>
  <c r="G180" i="18"/>
  <c r="H188" i="18"/>
  <c r="H189" i="18" s="1"/>
  <c r="H178" i="18"/>
  <c r="H165" i="18"/>
  <c r="H166" i="18" s="1"/>
  <c r="H156" i="18"/>
  <c r="H157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H8" i="18" s="1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H101" i="17"/>
  <c r="H100" i="17" s="1"/>
  <c r="G106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M17" i="20" l="1"/>
  <c r="H203" i="18"/>
  <c r="H202" i="18"/>
  <c r="H105" i="20"/>
  <c r="H110" i="20" s="1"/>
  <c r="H107" i="20" s="1"/>
  <c r="H106" i="20"/>
  <c r="H109" i="20" s="1"/>
  <c r="L130" i="20"/>
  <c r="K103" i="20"/>
  <c r="H112" i="20"/>
  <c r="H114" i="20"/>
  <c r="J38" i="20"/>
  <c r="J40" i="20"/>
  <c r="J43" i="20" s="1"/>
  <c r="J44" i="20" s="1"/>
  <c r="G128" i="20"/>
  <c r="G133" i="20" s="1"/>
  <c r="I104" i="20"/>
  <c r="O68" i="20"/>
  <c r="AI43" i="21"/>
  <c r="AJ42" i="21"/>
  <c r="AJ41" i="21" s="1"/>
  <c r="AK15" i="21"/>
  <c r="AJ16" i="21"/>
  <c r="AK33" i="21"/>
  <c r="AK34" i="21" s="1"/>
  <c r="AI25" i="21"/>
  <c r="AJ24" i="21"/>
  <c r="I73" i="17"/>
  <c r="J75" i="17"/>
  <c r="I74" i="17"/>
  <c r="M67" i="17"/>
  <c r="M66" i="17" s="1"/>
  <c r="L65" i="17"/>
  <c r="O57" i="17"/>
  <c r="N58" i="17"/>
  <c r="K4" i="17"/>
  <c r="K70" i="17" s="1"/>
  <c r="L101" i="20"/>
  <c r="L108" i="20" s="1"/>
  <c r="M127" i="20"/>
  <c r="K162" i="20"/>
  <c r="J163" i="20"/>
  <c r="K171" i="20"/>
  <c r="J172" i="20"/>
  <c r="M78" i="20"/>
  <c r="M36" i="20"/>
  <c r="K42" i="20"/>
  <c r="K37" i="20"/>
  <c r="N54" i="20"/>
  <c r="M14" i="20"/>
  <c r="L20" i="20"/>
  <c r="L22" i="20" s="1"/>
  <c r="M34" i="20"/>
  <c r="N12" i="20"/>
  <c r="I222" i="18"/>
  <c r="I223" i="18" s="1"/>
  <c r="L216" i="18"/>
  <c r="K218" i="18"/>
  <c r="K220" i="18"/>
  <c r="K219" i="18"/>
  <c r="I201" i="18"/>
  <c r="H179" i="18"/>
  <c r="H180" i="18"/>
  <c r="I188" i="18"/>
  <c r="I189" i="18" s="1"/>
  <c r="I178" i="18"/>
  <c r="I165" i="18"/>
  <c r="I166" i="18" s="1"/>
  <c r="I156" i="18"/>
  <c r="I157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I8" i="18" s="1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I101" i="17"/>
  <c r="I100" i="17" s="1"/>
  <c r="H106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N17" i="20" l="1"/>
  <c r="I203" i="18"/>
  <c r="I202" i="18"/>
  <c r="L103" i="20"/>
  <c r="M130" i="20"/>
  <c r="K38" i="20"/>
  <c r="K40" i="20"/>
  <c r="K43" i="20" s="1"/>
  <c r="K44" i="20" s="1"/>
  <c r="G136" i="20"/>
  <c r="G131" i="20"/>
  <c r="G135" i="20"/>
  <c r="I102" i="20"/>
  <c r="O69" i="20"/>
  <c r="P68" i="20" s="1"/>
  <c r="AK42" i="21"/>
  <c r="AK41" i="21" s="1"/>
  <c r="AJ43" i="21"/>
  <c r="AK16" i="21"/>
  <c r="AL15" i="21"/>
  <c r="AL33" i="21"/>
  <c r="AL34" i="21" s="1"/>
  <c r="AJ25" i="21"/>
  <c r="AK24" i="21"/>
  <c r="J74" i="17"/>
  <c r="J73" i="17"/>
  <c r="K75" i="17"/>
  <c r="N67" i="17"/>
  <c r="N66" i="17" s="1"/>
  <c r="M65" i="17"/>
  <c r="P57" i="17"/>
  <c r="O58" i="17"/>
  <c r="L4" i="17"/>
  <c r="L70" i="17" s="1"/>
  <c r="M101" i="20"/>
  <c r="M108" i="20" s="1"/>
  <c r="N127" i="20"/>
  <c r="N128" i="20" s="1"/>
  <c r="L162" i="20"/>
  <c r="K163" i="20"/>
  <c r="L171" i="20"/>
  <c r="K172" i="20"/>
  <c r="N78" i="20"/>
  <c r="L37" i="20"/>
  <c r="N36" i="20"/>
  <c r="L42" i="20"/>
  <c r="O54" i="20"/>
  <c r="M20" i="20"/>
  <c r="M22" i="20" s="1"/>
  <c r="N14" i="20"/>
  <c r="N34" i="20"/>
  <c r="M42" i="20"/>
  <c r="O12" i="20"/>
  <c r="M216" i="18"/>
  <c r="L220" i="18"/>
  <c r="L219" i="18"/>
  <c r="L218" i="18"/>
  <c r="J222" i="18"/>
  <c r="J223" i="18" s="1"/>
  <c r="J201" i="18"/>
  <c r="I179" i="18"/>
  <c r="I180" i="18"/>
  <c r="J188" i="18"/>
  <c r="J189" i="18" s="1"/>
  <c r="J178" i="18"/>
  <c r="J65" i="18"/>
  <c r="J66" i="18" s="1"/>
  <c r="J165" i="18"/>
  <c r="J166" i="18" s="1"/>
  <c r="J156" i="18"/>
  <c r="J157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J8" i="18" s="1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101" i="17"/>
  <c r="J100" i="17" s="1"/>
  <c r="I106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O17" i="20" l="1"/>
  <c r="J202" i="18"/>
  <c r="J203" i="18"/>
  <c r="I105" i="20"/>
  <c r="I110" i="20" s="1"/>
  <c r="I107" i="20" s="1"/>
  <c r="I106" i="20"/>
  <c r="I109" i="20" s="1"/>
  <c r="N130" i="20"/>
  <c r="I112" i="20"/>
  <c r="I114" i="20"/>
  <c r="L38" i="20"/>
  <c r="L40" i="20"/>
  <c r="L43" i="20" s="1"/>
  <c r="L44" i="20" s="1"/>
  <c r="G132" i="20"/>
  <c r="H128" i="20" s="1"/>
  <c r="H131" i="20" s="1"/>
  <c r="G137" i="20"/>
  <c r="J104" i="20"/>
  <c r="Q68" i="20"/>
  <c r="Q69" i="20" s="1"/>
  <c r="R68" i="20" s="1"/>
  <c r="P69" i="20"/>
  <c r="AK43" i="21"/>
  <c r="AL42" i="21"/>
  <c r="AL41" i="21" s="1"/>
  <c r="AL16" i="21"/>
  <c r="AM15" i="21"/>
  <c r="AM33" i="21"/>
  <c r="AM34" i="21" s="1"/>
  <c r="AK25" i="21"/>
  <c r="AL24" i="21"/>
  <c r="L75" i="17"/>
  <c r="K73" i="17"/>
  <c r="K74" i="17"/>
  <c r="O67" i="17"/>
  <c r="O66" i="17" s="1"/>
  <c r="N65" i="17"/>
  <c r="P58" i="17"/>
  <c r="Q57" i="17"/>
  <c r="M4" i="17"/>
  <c r="M70" i="17" s="1"/>
  <c r="N101" i="20"/>
  <c r="N108" i="20" s="1"/>
  <c r="O127" i="20"/>
  <c r="M162" i="20"/>
  <c r="L163" i="20"/>
  <c r="L172" i="20"/>
  <c r="M171" i="20"/>
  <c r="O78" i="20"/>
  <c r="O36" i="20"/>
  <c r="M37" i="20"/>
  <c r="P54" i="20"/>
  <c r="N20" i="20"/>
  <c r="N22" i="20" s="1"/>
  <c r="O14" i="20"/>
  <c r="O34" i="20"/>
  <c r="P12" i="20"/>
  <c r="K222" i="18"/>
  <c r="K223" i="18" s="1"/>
  <c r="N216" i="18"/>
  <c r="M218" i="18"/>
  <c r="M220" i="18"/>
  <c r="M219" i="18"/>
  <c r="K65" i="18"/>
  <c r="K66" i="18" s="1"/>
  <c r="K201" i="18"/>
  <c r="J180" i="18"/>
  <c r="J179" i="18"/>
  <c r="K188" i="18"/>
  <c r="K189" i="18" s="1"/>
  <c r="K178" i="18"/>
  <c r="K165" i="18"/>
  <c r="K166" i="18" s="1"/>
  <c r="K156" i="18"/>
  <c r="K157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L65" i="18"/>
  <c r="L66" i="18" s="1"/>
  <c r="K34" i="18"/>
  <c r="J33" i="18"/>
  <c r="N38" i="18"/>
  <c r="M39" i="18"/>
  <c r="K47" i="18"/>
  <c r="K48" i="18" s="1"/>
  <c r="K7" i="18"/>
  <c r="K8" i="18" s="1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101" i="17"/>
  <c r="K100" i="17" s="1"/>
  <c r="J106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P17" i="20" l="1"/>
  <c r="K203" i="18"/>
  <c r="K202" i="18"/>
  <c r="O130" i="20"/>
  <c r="H132" i="20"/>
  <c r="I128" i="20" s="1"/>
  <c r="I131" i="20" s="1"/>
  <c r="H133" i="20"/>
  <c r="H136" i="20" s="1"/>
  <c r="M40" i="20"/>
  <c r="M43" i="20" s="1"/>
  <c r="M44" i="20" s="1"/>
  <c r="M38" i="20"/>
  <c r="H135" i="20"/>
  <c r="J102" i="20"/>
  <c r="R69" i="20"/>
  <c r="S68" i="20" s="1"/>
  <c r="S69" i="20" s="1"/>
  <c r="T68" i="20" s="1"/>
  <c r="T69" i="20" s="1"/>
  <c r="U68" i="20" s="1"/>
  <c r="AM42" i="21"/>
  <c r="AM41" i="21" s="1"/>
  <c r="AL43" i="21"/>
  <c r="AM16" i="21"/>
  <c r="AN15" i="21"/>
  <c r="AN33" i="21"/>
  <c r="AN34" i="21" s="1"/>
  <c r="AM24" i="21"/>
  <c r="AL25" i="21"/>
  <c r="L74" i="17"/>
  <c r="L73" i="17"/>
  <c r="M75" i="17"/>
  <c r="O65" i="17"/>
  <c r="P67" i="17"/>
  <c r="P66" i="17" s="1"/>
  <c r="Q58" i="17"/>
  <c r="R57" i="17"/>
  <c r="N4" i="17"/>
  <c r="N70" i="17" s="1"/>
  <c r="O101" i="20"/>
  <c r="O108" i="20" s="1"/>
  <c r="P127" i="20"/>
  <c r="N162" i="20"/>
  <c r="M163" i="20"/>
  <c r="M172" i="20"/>
  <c r="N171" i="20"/>
  <c r="P78" i="20"/>
  <c r="P36" i="20"/>
  <c r="N37" i="20"/>
  <c r="N42" i="20"/>
  <c r="Q54" i="20"/>
  <c r="P14" i="20"/>
  <c r="O20" i="20"/>
  <c r="O22" i="20" s="1"/>
  <c r="P34" i="20"/>
  <c r="Q12" i="20"/>
  <c r="O216" i="18"/>
  <c r="N220" i="18"/>
  <c r="N219" i="18"/>
  <c r="N218" i="18"/>
  <c r="L222" i="18"/>
  <c r="L223" i="18" s="1"/>
  <c r="L201" i="18"/>
  <c r="K179" i="18"/>
  <c r="K180" i="18"/>
  <c r="L188" i="18"/>
  <c r="L189" i="18" s="1"/>
  <c r="L178" i="18"/>
  <c r="L165" i="18"/>
  <c r="L166" i="18" s="1"/>
  <c r="L156" i="18"/>
  <c r="L157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L8" i="18" s="1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101" i="17"/>
  <c r="L100" i="17" s="1"/>
  <c r="K106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Q17" i="20" l="1"/>
  <c r="L203" i="18"/>
  <c r="L202" i="18"/>
  <c r="J105" i="20"/>
  <c r="J110" i="20" s="1"/>
  <c r="J107" i="20" s="1"/>
  <c r="J106" i="20"/>
  <c r="J109" i="20" s="1"/>
  <c r="P130" i="20"/>
  <c r="J112" i="20"/>
  <c r="J114" i="20"/>
  <c r="I133" i="20"/>
  <c r="N38" i="20"/>
  <c r="N40" i="20"/>
  <c r="N43" i="20" s="1"/>
  <c r="N44" i="20" s="1"/>
  <c r="I132" i="20"/>
  <c r="J128" i="20" s="1"/>
  <c r="J131" i="20" s="1"/>
  <c r="H137" i="20"/>
  <c r="U69" i="20"/>
  <c r="V68" i="20" s="1"/>
  <c r="AM43" i="21"/>
  <c r="AN42" i="21"/>
  <c r="AN41" i="21" s="1"/>
  <c r="AN16" i="21"/>
  <c r="AO15" i="21"/>
  <c r="AO33" i="21"/>
  <c r="AO34" i="21" s="1"/>
  <c r="AM25" i="21"/>
  <c r="AN24" i="21"/>
  <c r="N75" i="17"/>
  <c r="M74" i="17"/>
  <c r="M73" i="17"/>
  <c r="P65" i="17"/>
  <c r="Q67" i="17"/>
  <c r="Q66" i="17" s="1"/>
  <c r="R58" i="17"/>
  <c r="S57" i="17"/>
  <c r="O4" i="17"/>
  <c r="O70" i="17" s="1"/>
  <c r="P101" i="20"/>
  <c r="P108" i="20" s="1"/>
  <c r="Q127" i="20"/>
  <c r="O162" i="20"/>
  <c r="N163" i="20"/>
  <c r="O171" i="20"/>
  <c r="N172" i="20"/>
  <c r="Q78" i="20"/>
  <c r="O37" i="20"/>
  <c r="Q36" i="20"/>
  <c r="O42" i="20"/>
  <c r="R54" i="20"/>
  <c r="Q14" i="20"/>
  <c r="P20" i="20"/>
  <c r="P22" i="20" s="1"/>
  <c r="Q34" i="20"/>
  <c r="R12" i="20"/>
  <c r="M222" i="18"/>
  <c r="M223" i="18" s="1"/>
  <c r="P216" i="18"/>
  <c r="O220" i="18"/>
  <c r="O219" i="18"/>
  <c r="O218" i="18"/>
  <c r="M201" i="18"/>
  <c r="L180" i="18"/>
  <c r="L179" i="18"/>
  <c r="M188" i="18"/>
  <c r="M189" i="18" s="1"/>
  <c r="M178" i="18"/>
  <c r="M165" i="18"/>
  <c r="M166" i="18" s="1"/>
  <c r="M156" i="18"/>
  <c r="M157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M8" i="18" s="1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101" i="17"/>
  <c r="M100" i="17" s="1"/>
  <c r="L106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R17" i="20" l="1"/>
  <c r="M203" i="18"/>
  <c r="M202" i="18"/>
  <c r="J133" i="20"/>
  <c r="K104" i="20"/>
  <c r="Q130" i="20"/>
  <c r="J132" i="20"/>
  <c r="K128" i="20" s="1"/>
  <c r="K133" i="20" s="1"/>
  <c r="O38" i="20"/>
  <c r="O40" i="20"/>
  <c r="O43" i="20" s="1"/>
  <c r="O44" i="20" s="1"/>
  <c r="I136" i="20"/>
  <c r="I135" i="20"/>
  <c r="K102" i="20"/>
  <c r="K105" i="20" s="1"/>
  <c r="K110" i="20" s="1"/>
  <c r="V69" i="20"/>
  <c r="W68" i="20" s="1"/>
  <c r="AN43" i="21"/>
  <c r="AO42" i="21"/>
  <c r="AO41" i="21" s="1"/>
  <c r="AO16" i="21"/>
  <c r="AP15" i="21"/>
  <c r="AP33" i="21"/>
  <c r="AP34" i="21" s="1"/>
  <c r="AO24" i="21"/>
  <c r="AN25" i="21"/>
  <c r="N73" i="17"/>
  <c r="N74" i="17"/>
  <c r="O75" i="17"/>
  <c r="R67" i="17"/>
  <c r="R66" i="17" s="1"/>
  <c r="Q65" i="17"/>
  <c r="T57" i="17"/>
  <c r="S58" i="17"/>
  <c r="P4" i="17"/>
  <c r="P70" i="17" s="1"/>
  <c r="Q101" i="20"/>
  <c r="Q108" i="20" s="1"/>
  <c r="R127" i="20"/>
  <c r="P162" i="20"/>
  <c r="O163" i="20"/>
  <c r="P171" i="20"/>
  <c r="O172" i="20"/>
  <c r="R78" i="20"/>
  <c r="R36" i="20"/>
  <c r="P37" i="20"/>
  <c r="P42" i="20"/>
  <c r="S54" i="20"/>
  <c r="Q20" i="20"/>
  <c r="Q22" i="20" s="1"/>
  <c r="R14" i="20"/>
  <c r="R34" i="20"/>
  <c r="Q42" i="20"/>
  <c r="S12" i="20"/>
  <c r="Q216" i="18"/>
  <c r="P220" i="18"/>
  <c r="P219" i="18"/>
  <c r="P218" i="18"/>
  <c r="N222" i="18"/>
  <c r="N201" i="18"/>
  <c r="M179" i="18"/>
  <c r="M180" i="18"/>
  <c r="N188" i="18"/>
  <c r="N189" i="18" s="1"/>
  <c r="N178" i="18"/>
  <c r="N165" i="18"/>
  <c r="N166" i="18" s="1"/>
  <c r="N156" i="18"/>
  <c r="N157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N8" i="18" s="1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101" i="17"/>
  <c r="N100" i="17" s="1"/>
  <c r="M106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S17" i="20" l="1"/>
  <c r="K107" i="20"/>
  <c r="N202" i="18"/>
  <c r="N203" i="18"/>
  <c r="K106" i="20"/>
  <c r="K109" i="20" s="1"/>
  <c r="R130" i="20"/>
  <c r="K112" i="20"/>
  <c r="K114" i="20"/>
  <c r="K131" i="20"/>
  <c r="K132" i="20" s="1"/>
  <c r="L128" i="20" s="1"/>
  <c r="L131" i="20" s="1"/>
  <c r="P38" i="20"/>
  <c r="P40" i="20"/>
  <c r="P43" i="20" s="1"/>
  <c r="P44" i="20" s="1"/>
  <c r="I137" i="20"/>
  <c r="L104" i="20"/>
  <c r="W69" i="20"/>
  <c r="X68" i="20" s="1"/>
  <c r="X69" i="20" s="1"/>
  <c r="Y68" i="20" s="1"/>
  <c r="AO43" i="21"/>
  <c r="AP42" i="21"/>
  <c r="AP41" i="21" s="1"/>
  <c r="AP16" i="21"/>
  <c r="AQ15" i="21"/>
  <c r="AQ33" i="21"/>
  <c r="AQ34" i="21" s="1"/>
  <c r="AO25" i="21"/>
  <c r="AP24" i="21"/>
  <c r="P75" i="17"/>
  <c r="O73" i="17"/>
  <c r="O74" i="17"/>
  <c r="S67" i="17"/>
  <c r="S66" i="17" s="1"/>
  <c r="R65" i="17"/>
  <c r="T58" i="17"/>
  <c r="U57" i="17"/>
  <c r="Q4" i="17"/>
  <c r="Q70" i="17" s="1"/>
  <c r="R101" i="20"/>
  <c r="R108" i="20" s="1"/>
  <c r="S127" i="20"/>
  <c r="Q162" i="20"/>
  <c r="P163" i="20"/>
  <c r="P172" i="20"/>
  <c r="Q171" i="20"/>
  <c r="S78" i="20"/>
  <c r="Q37" i="20"/>
  <c r="S36" i="20"/>
  <c r="T54" i="20"/>
  <c r="R20" i="20"/>
  <c r="R22" i="20" s="1"/>
  <c r="S14" i="20"/>
  <c r="S34" i="20"/>
  <c r="R42" i="20"/>
  <c r="T12" i="20"/>
  <c r="O222" i="18"/>
  <c r="N223" i="18"/>
  <c r="R216" i="18"/>
  <c r="Q218" i="18"/>
  <c r="Q220" i="18"/>
  <c r="Q219" i="18"/>
  <c r="O201" i="18"/>
  <c r="N180" i="18"/>
  <c r="N179" i="18"/>
  <c r="O188" i="18"/>
  <c r="O189" i="18" s="1"/>
  <c r="O178" i="18"/>
  <c r="O165" i="18"/>
  <c r="O166" i="18" s="1"/>
  <c r="O156" i="18"/>
  <c r="O157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O8" i="18" s="1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101" i="17"/>
  <c r="O100" i="17" s="1"/>
  <c r="N106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T17" i="20" l="1"/>
  <c r="O203" i="18"/>
  <c r="O202" i="18"/>
  <c r="S130" i="20"/>
  <c r="L133" i="20"/>
  <c r="Q40" i="20"/>
  <c r="Q43" i="20" s="1"/>
  <c r="Q44" i="20" s="1"/>
  <c r="Q38" i="20"/>
  <c r="L132" i="20"/>
  <c r="M128" i="20" s="1"/>
  <c r="M131" i="20" s="1"/>
  <c r="J136" i="20"/>
  <c r="J135" i="20"/>
  <c r="L102" i="20"/>
  <c r="Y69" i="20"/>
  <c r="Z68" i="20" s="1"/>
  <c r="Z69" i="20" s="1"/>
  <c r="AA68" i="20" s="1"/>
  <c r="AQ42" i="21"/>
  <c r="AQ41" i="21" s="1"/>
  <c r="AP43" i="21"/>
  <c r="AQ16" i="21"/>
  <c r="AR15" i="21"/>
  <c r="AR33" i="21"/>
  <c r="AR34" i="21" s="1"/>
  <c r="AQ24" i="21"/>
  <c r="AP25" i="21"/>
  <c r="P73" i="17"/>
  <c r="P74" i="17"/>
  <c r="Q75" i="17"/>
  <c r="S65" i="17"/>
  <c r="T67" i="17"/>
  <c r="T66" i="17" s="1"/>
  <c r="U58" i="17"/>
  <c r="V57" i="17"/>
  <c r="R4" i="17"/>
  <c r="R70" i="17" s="1"/>
  <c r="S101" i="20"/>
  <c r="S108" i="20" s="1"/>
  <c r="T127" i="20"/>
  <c r="R162" i="20"/>
  <c r="Q163" i="20"/>
  <c r="Q172" i="20"/>
  <c r="R171" i="20"/>
  <c r="T78" i="20"/>
  <c r="T36" i="20"/>
  <c r="R37" i="20"/>
  <c r="U54" i="20"/>
  <c r="T14" i="20"/>
  <c r="S20" i="20"/>
  <c r="S22" i="20" s="1"/>
  <c r="T34" i="20"/>
  <c r="U12" i="20"/>
  <c r="P222" i="18"/>
  <c r="O223" i="18"/>
  <c r="S216" i="18"/>
  <c r="R220" i="18"/>
  <c r="R219" i="18"/>
  <c r="R218" i="18"/>
  <c r="P201" i="18"/>
  <c r="O179" i="18"/>
  <c r="O180" i="18"/>
  <c r="P188" i="18"/>
  <c r="P189" i="18" s="1"/>
  <c r="P178" i="18"/>
  <c r="P165" i="18"/>
  <c r="P166" i="18" s="1"/>
  <c r="P156" i="18"/>
  <c r="P157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P8" i="18" s="1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101" i="17"/>
  <c r="P100" i="17" s="1"/>
  <c r="O106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U17" i="20" l="1"/>
  <c r="P202" i="18"/>
  <c r="P203" i="18"/>
  <c r="L106" i="20"/>
  <c r="L109" i="20" s="1"/>
  <c r="L105" i="20"/>
  <c r="L110" i="20" s="1"/>
  <c r="L107" i="20" s="1"/>
  <c r="L112" i="20"/>
  <c r="T130" i="20"/>
  <c r="L114" i="20"/>
  <c r="M132" i="20"/>
  <c r="N133" i="20"/>
  <c r="N131" i="20" s="1"/>
  <c r="R38" i="20"/>
  <c r="R40" i="20"/>
  <c r="R43" i="20" s="1"/>
  <c r="R44" i="20" s="1"/>
  <c r="M133" i="20"/>
  <c r="J137" i="20"/>
  <c r="K136" i="20"/>
  <c r="K135" i="20"/>
  <c r="AA69" i="20"/>
  <c r="AB68" i="20" s="1"/>
  <c r="AQ43" i="21"/>
  <c r="AR42" i="21"/>
  <c r="AR41" i="21" s="1"/>
  <c r="AR16" i="21"/>
  <c r="AS15" i="21"/>
  <c r="AS33" i="21"/>
  <c r="AS34" i="21" s="1"/>
  <c r="AQ25" i="21"/>
  <c r="AR24" i="21"/>
  <c r="R75" i="17"/>
  <c r="Q74" i="17"/>
  <c r="Q73" i="17"/>
  <c r="T65" i="17"/>
  <c r="U67" i="17"/>
  <c r="U66" i="17" s="1"/>
  <c r="W57" i="17"/>
  <c r="V58" i="17"/>
  <c r="S4" i="17"/>
  <c r="S70" i="17" s="1"/>
  <c r="T101" i="20"/>
  <c r="T108" i="20" s="1"/>
  <c r="U127" i="20"/>
  <c r="S162" i="20"/>
  <c r="R163" i="20"/>
  <c r="S171" i="20"/>
  <c r="R172" i="20"/>
  <c r="U78" i="20"/>
  <c r="U36" i="20"/>
  <c r="S37" i="20"/>
  <c r="S42" i="20"/>
  <c r="V54" i="20"/>
  <c r="T20" i="20"/>
  <c r="T22" i="20" s="1"/>
  <c r="U14" i="20"/>
  <c r="U34" i="20"/>
  <c r="T42" i="20"/>
  <c r="V12" i="20"/>
  <c r="Q222" i="18"/>
  <c r="P223" i="18"/>
  <c r="T216" i="18"/>
  <c r="S218" i="18"/>
  <c r="S220" i="18"/>
  <c r="S219" i="18"/>
  <c r="Q201" i="18"/>
  <c r="P180" i="18"/>
  <c r="P179" i="18"/>
  <c r="Q188" i="18"/>
  <c r="Q189" i="18" s="1"/>
  <c r="Q178" i="18"/>
  <c r="Q165" i="18"/>
  <c r="Q166" i="18" s="1"/>
  <c r="Q156" i="18"/>
  <c r="Q157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Q8" i="18" s="1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101" i="17"/>
  <c r="Q100" i="17" s="1"/>
  <c r="P106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V17" i="20" l="1"/>
  <c r="Q202" i="18"/>
  <c r="Q203" i="18"/>
  <c r="U130" i="20"/>
  <c r="N132" i="20"/>
  <c r="O128" i="20" s="1"/>
  <c r="O133" i="20" s="1"/>
  <c r="O131" i="20" s="1"/>
  <c r="S38" i="20"/>
  <c r="S40" i="20"/>
  <c r="S43" i="20" s="1"/>
  <c r="S44" i="20" s="1"/>
  <c r="M103" i="20"/>
  <c r="M104" i="20"/>
  <c r="K137" i="20"/>
  <c r="M102" i="20"/>
  <c r="AB69" i="20"/>
  <c r="AC68" i="20" s="1"/>
  <c r="AS42" i="21"/>
  <c r="AS41" i="21" s="1"/>
  <c r="AR43" i="21"/>
  <c r="AS16" i="21"/>
  <c r="AT15" i="21"/>
  <c r="AT33" i="21"/>
  <c r="AT34" i="21" s="1"/>
  <c r="AR25" i="21"/>
  <c r="AS24" i="21"/>
  <c r="R74" i="17"/>
  <c r="S75" i="17"/>
  <c r="R73" i="17"/>
  <c r="V67" i="17"/>
  <c r="V66" i="17" s="1"/>
  <c r="U65" i="17"/>
  <c r="X57" i="17"/>
  <c r="W58" i="17"/>
  <c r="T4" i="17"/>
  <c r="T70" i="17" s="1"/>
  <c r="U101" i="20"/>
  <c r="U108" i="20" s="1"/>
  <c r="V127" i="20"/>
  <c r="T162" i="20"/>
  <c r="S163" i="20"/>
  <c r="S172" i="20"/>
  <c r="T171" i="20"/>
  <c r="V78" i="20"/>
  <c r="T37" i="20"/>
  <c r="V36" i="20"/>
  <c r="W54" i="20"/>
  <c r="V14" i="20"/>
  <c r="U20" i="20"/>
  <c r="U22" i="20" s="1"/>
  <c r="V34" i="20"/>
  <c r="U42" i="20"/>
  <c r="W12" i="20"/>
  <c r="R222" i="18"/>
  <c r="Q223" i="18"/>
  <c r="U216" i="18"/>
  <c r="T220" i="18"/>
  <c r="T218" i="18"/>
  <c r="T219" i="18"/>
  <c r="R201" i="18"/>
  <c r="Q179" i="18"/>
  <c r="Q180" i="18"/>
  <c r="R188" i="18"/>
  <c r="R189" i="18" s="1"/>
  <c r="R178" i="18"/>
  <c r="R165" i="18"/>
  <c r="R166" i="18" s="1"/>
  <c r="R156" i="18"/>
  <c r="R157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R8" i="18" s="1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101" i="17"/>
  <c r="R100" i="17" s="1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W17" i="20" l="1"/>
  <c r="R202" i="18"/>
  <c r="R203" i="18"/>
  <c r="M106" i="20"/>
  <c r="M109" i="20" s="1"/>
  <c r="M105" i="20"/>
  <c r="M110" i="20" s="1"/>
  <c r="M107" i="20" s="1"/>
  <c r="M114" i="20"/>
  <c r="M112" i="20"/>
  <c r="V130" i="20"/>
  <c r="T38" i="20"/>
  <c r="T40" i="20"/>
  <c r="T43" i="20" s="1"/>
  <c r="T44" i="20" s="1"/>
  <c r="O132" i="20"/>
  <c r="P128" i="20" s="1"/>
  <c r="P133" i="20" s="1"/>
  <c r="P131" i="20" s="1"/>
  <c r="L136" i="20"/>
  <c r="L135" i="20"/>
  <c r="AD68" i="20"/>
  <c r="AD69" i="20" s="1"/>
  <c r="AE68" i="20" s="1"/>
  <c r="AE69" i="20" s="1"/>
  <c r="AF68" i="20" s="1"/>
  <c r="AF69" i="20" s="1"/>
  <c r="AG68" i="20" s="1"/>
  <c r="AG69" i="20" s="1"/>
  <c r="AH68" i="20" s="1"/>
  <c r="AH69" i="20" s="1"/>
  <c r="AI68" i="20" s="1"/>
  <c r="AI69" i="20" s="1"/>
  <c r="AJ68" i="20" s="1"/>
  <c r="AJ69" i="20" s="1"/>
  <c r="AC69" i="20"/>
  <c r="AS43" i="21"/>
  <c r="AT42" i="21"/>
  <c r="AT41" i="21" s="1"/>
  <c r="AT16" i="21"/>
  <c r="AU15" i="21"/>
  <c r="AU33" i="21"/>
  <c r="AU34" i="21" s="1"/>
  <c r="AS25" i="21"/>
  <c r="AT24" i="21"/>
  <c r="S73" i="17"/>
  <c r="S74" i="17"/>
  <c r="T75" i="17"/>
  <c r="W67" i="17"/>
  <c r="W66" i="17" s="1"/>
  <c r="V65" i="17"/>
  <c r="X58" i="17"/>
  <c r="Y57" i="17"/>
  <c r="U4" i="17"/>
  <c r="U70" i="17" s="1"/>
  <c r="V101" i="20"/>
  <c r="V108" i="20" s="1"/>
  <c r="W127" i="20"/>
  <c r="U162" i="20"/>
  <c r="T163" i="20"/>
  <c r="T172" i="20"/>
  <c r="U171" i="20"/>
  <c r="W78" i="20"/>
  <c r="W36" i="20"/>
  <c r="U37" i="20"/>
  <c r="X54" i="20"/>
  <c r="V20" i="20"/>
  <c r="V22" i="20" s="1"/>
  <c r="W14" i="20"/>
  <c r="W34" i="20"/>
  <c r="X12" i="20"/>
  <c r="S222" i="18"/>
  <c r="R223" i="18"/>
  <c r="V216" i="18"/>
  <c r="U218" i="18"/>
  <c r="U219" i="18"/>
  <c r="U220" i="18"/>
  <c r="S201" i="18"/>
  <c r="R180" i="18"/>
  <c r="R179" i="18"/>
  <c r="S188" i="18"/>
  <c r="S189" i="18" s="1"/>
  <c r="S178" i="18"/>
  <c r="S165" i="18"/>
  <c r="S166" i="18" s="1"/>
  <c r="S156" i="18"/>
  <c r="S157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S8" i="18" s="1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101" i="17"/>
  <c r="S100" i="17" s="1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X17" i="20" l="1"/>
  <c r="S202" i="18"/>
  <c r="S203" i="18"/>
  <c r="W130" i="20"/>
  <c r="P132" i="20"/>
  <c r="Q128" i="20" s="1"/>
  <c r="Q133" i="20" s="1"/>
  <c r="Q131" i="20" s="1"/>
  <c r="U40" i="20"/>
  <c r="U43" i="20" s="1"/>
  <c r="U44" i="20" s="1"/>
  <c r="U38" i="20"/>
  <c r="N103" i="20"/>
  <c r="L137" i="20"/>
  <c r="M136" i="20"/>
  <c r="N102" i="20"/>
  <c r="N105" i="20" s="1"/>
  <c r="N110" i="20" s="1"/>
  <c r="AU42" i="21"/>
  <c r="AU41" i="21" s="1"/>
  <c r="AT43" i="21"/>
  <c r="AU16" i="21"/>
  <c r="AV15" i="21"/>
  <c r="AV33" i="21"/>
  <c r="AV34" i="21" s="1"/>
  <c r="AU24" i="21"/>
  <c r="AT25" i="21"/>
  <c r="T74" i="17"/>
  <c r="T73" i="17"/>
  <c r="U75" i="17"/>
  <c r="W65" i="17"/>
  <c r="X67" i="17"/>
  <c r="X66" i="17" s="1"/>
  <c r="Z57" i="17"/>
  <c r="Y58" i="17"/>
  <c r="V4" i="17"/>
  <c r="V70" i="17" s="1"/>
  <c r="W101" i="20"/>
  <c r="W108" i="20" s="1"/>
  <c r="X127" i="20"/>
  <c r="V162" i="20"/>
  <c r="U163" i="20"/>
  <c r="U172" i="20"/>
  <c r="V171" i="20"/>
  <c r="X78" i="20"/>
  <c r="AK68" i="20"/>
  <c r="AK69" i="20" s="1"/>
  <c r="V37" i="20"/>
  <c r="V42" i="20"/>
  <c r="X36" i="20"/>
  <c r="Y54" i="20"/>
  <c r="W20" i="20"/>
  <c r="W22" i="20" s="1"/>
  <c r="X14" i="20"/>
  <c r="X34" i="20"/>
  <c r="Y12" i="20"/>
  <c r="T222" i="18"/>
  <c r="S223" i="18"/>
  <c r="W216" i="18"/>
  <c r="V220" i="18"/>
  <c r="V219" i="18"/>
  <c r="V218" i="18"/>
  <c r="T201" i="18"/>
  <c r="S179" i="18"/>
  <c r="S180" i="18"/>
  <c r="T188" i="18"/>
  <c r="T189" i="18" s="1"/>
  <c r="T178" i="18"/>
  <c r="T165" i="18"/>
  <c r="T166" i="18" s="1"/>
  <c r="T156" i="18"/>
  <c r="T157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T8" i="18" s="1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101" i="17"/>
  <c r="T100" i="17" s="1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Y17" i="20" l="1"/>
  <c r="T202" i="18"/>
  <c r="T203" i="18"/>
  <c r="N106" i="20"/>
  <c r="N109" i="20" s="1"/>
  <c r="N112" i="20"/>
  <c r="X130" i="20"/>
  <c r="V40" i="20"/>
  <c r="V43" i="20" s="1"/>
  <c r="V44" i="20" s="1"/>
  <c r="V38" i="20"/>
  <c r="Q132" i="20"/>
  <c r="R128" i="20" s="1"/>
  <c r="R133" i="20" s="1"/>
  <c r="R131" i="20" s="1"/>
  <c r="M135" i="20"/>
  <c r="M137" i="20" s="1"/>
  <c r="AU43" i="21"/>
  <c r="AV42" i="21"/>
  <c r="AV41" i="21" s="1"/>
  <c r="AV16" i="21"/>
  <c r="AW15" i="21"/>
  <c r="AW33" i="21"/>
  <c r="AW34" i="21" s="1"/>
  <c r="AU25" i="21"/>
  <c r="AV24" i="21"/>
  <c r="U74" i="17"/>
  <c r="U73" i="17"/>
  <c r="V75" i="17"/>
  <c r="X65" i="17"/>
  <c r="Y67" i="17"/>
  <c r="Y66" i="17" s="1"/>
  <c r="AA57" i="17"/>
  <c r="Z58" i="17"/>
  <c r="W4" i="17"/>
  <c r="W70" i="17" s="1"/>
  <c r="X101" i="20"/>
  <c r="X108" i="20" s="1"/>
  <c r="Y127" i="20"/>
  <c r="W162" i="20"/>
  <c r="V163" i="20"/>
  <c r="W171" i="20"/>
  <c r="V172" i="20"/>
  <c r="Y78" i="20"/>
  <c r="AL68" i="20"/>
  <c r="AL69" i="20" s="1"/>
  <c r="W37" i="20"/>
  <c r="W42" i="20"/>
  <c r="Y36" i="20"/>
  <c r="Z54" i="20"/>
  <c r="X20" i="20"/>
  <c r="X22" i="20" s="1"/>
  <c r="Y14" i="20"/>
  <c r="Y34" i="20"/>
  <c r="Z12" i="20"/>
  <c r="U222" i="18"/>
  <c r="T223" i="18"/>
  <c r="X216" i="18"/>
  <c r="W218" i="18"/>
  <c r="W220" i="18"/>
  <c r="W219" i="18"/>
  <c r="U201" i="18"/>
  <c r="T179" i="18"/>
  <c r="T180" i="18"/>
  <c r="U188" i="18"/>
  <c r="U189" i="18" s="1"/>
  <c r="U178" i="18"/>
  <c r="U165" i="18"/>
  <c r="U166" i="18" s="1"/>
  <c r="U156" i="18"/>
  <c r="U157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U8" i="18" s="1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101" i="17"/>
  <c r="U100" i="17" s="1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Z17" i="20" l="1"/>
  <c r="U203" i="18"/>
  <c r="U202" i="18"/>
  <c r="Y130" i="20"/>
  <c r="W38" i="20"/>
  <c r="W40" i="20"/>
  <c r="W43" i="20" s="1"/>
  <c r="W44" i="20" s="1"/>
  <c r="R132" i="20"/>
  <c r="S128" i="20" s="1"/>
  <c r="S133" i="20" s="1"/>
  <c r="S131" i="20" s="1"/>
  <c r="O103" i="20"/>
  <c r="O102" i="20"/>
  <c r="AV43" i="21"/>
  <c r="AW42" i="21"/>
  <c r="AW41" i="21" s="1"/>
  <c r="AW16" i="21"/>
  <c r="AX15" i="21"/>
  <c r="AX16" i="21" s="1"/>
  <c r="AX33" i="21"/>
  <c r="AX34" i="21" s="1"/>
  <c r="AV25" i="21"/>
  <c r="AW24" i="21"/>
  <c r="W75" i="17"/>
  <c r="V74" i="17"/>
  <c r="V73" i="17"/>
  <c r="Z67" i="17"/>
  <c r="Z66" i="17" s="1"/>
  <c r="Y65" i="17"/>
  <c r="AB57" i="17"/>
  <c r="AA58" i="17"/>
  <c r="X4" i="17"/>
  <c r="X70" i="17" s="1"/>
  <c r="Y101" i="20"/>
  <c r="Y108" i="20" s="1"/>
  <c r="Z127" i="20"/>
  <c r="X162" i="20"/>
  <c r="W163" i="20"/>
  <c r="X171" i="20"/>
  <c r="W172" i="20"/>
  <c r="Z78" i="20"/>
  <c r="AM68" i="20"/>
  <c r="X37" i="20"/>
  <c r="X42" i="20"/>
  <c r="Z36" i="20"/>
  <c r="AA54" i="20"/>
  <c r="Z14" i="20"/>
  <c r="Y20" i="20"/>
  <c r="Y22" i="20" s="1"/>
  <c r="Z34" i="20"/>
  <c r="AA12" i="20"/>
  <c r="V222" i="18"/>
  <c r="U223" i="18"/>
  <c r="Y216" i="18"/>
  <c r="X218" i="18"/>
  <c r="X220" i="18"/>
  <c r="X219" i="18"/>
  <c r="V201" i="18"/>
  <c r="U179" i="18"/>
  <c r="U180" i="18"/>
  <c r="V188" i="18"/>
  <c r="V189" i="18" s="1"/>
  <c r="V178" i="18"/>
  <c r="V165" i="18"/>
  <c r="V166" i="18" s="1"/>
  <c r="V156" i="18"/>
  <c r="V157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V8" i="18" s="1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101" i="17"/>
  <c r="V100" i="17" s="1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AA17" i="20" l="1"/>
  <c r="V202" i="18"/>
  <c r="V203" i="18"/>
  <c r="O106" i="20"/>
  <c r="O109" i="20" s="1"/>
  <c r="O112" i="20"/>
  <c r="Z130" i="20"/>
  <c r="X40" i="20"/>
  <c r="X43" i="20" s="1"/>
  <c r="X44" i="20" s="1"/>
  <c r="X38" i="20"/>
  <c r="S132" i="20"/>
  <c r="T128" i="20" s="1"/>
  <c r="T133" i="20" s="1"/>
  <c r="T131" i="20" s="1"/>
  <c r="P103" i="20"/>
  <c r="AM69" i="20"/>
  <c r="AN68" i="20" s="1"/>
  <c r="AW43" i="21"/>
  <c r="AX42" i="21"/>
  <c r="AX41" i="21" s="1"/>
  <c r="AY33" i="21"/>
  <c r="AY34" i="21" s="1"/>
  <c r="AW25" i="21"/>
  <c r="AX24" i="21"/>
  <c r="X75" i="17"/>
  <c r="W74" i="17"/>
  <c r="W73" i="17"/>
  <c r="AA67" i="17"/>
  <c r="AA66" i="17" s="1"/>
  <c r="Z65" i="17"/>
  <c r="AC57" i="17"/>
  <c r="AB58" i="17"/>
  <c r="Y4" i="17"/>
  <c r="Y70" i="17" s="1"/>
  <c r="Z101" i="20"/>
  <c r="Z108" i="20" s="1"/>
  <c r="AA127" i="20"/>
  <c r="Y162" i="20"/>
  <c r="X163" i="20"/>
  <c r="X172" i="20"/>
  <c r="Y171" i="20"/>
  <c r="AA78" i="20"/>
  <c r="AA36" i="20"/>
  <c r="Y37" i="20"/>
  <c r="Y42" i="20"/>
  <c r="AB54" i="20"/>
  <c r="AA14" i="20"/>
  <c r="Z20" i="20"/>
  <c r="Z22" i="20" s="1"/>
  <c r="AA34" i="20"/>
  <c r="AB12" i="20"/>
  <c r="W222" i="18"/>
  <c r="V223" i="18"/>
  <c r="Z216" i="18"/>
  <c r="Y220" i="18"/>
  <c r="Y219" i="18"/>
  <c r="Y218" i="18"/>
  <c r="W201" i="18"/>
  <c r="V180" i="18"/>
  <c r="V179" i="18"/>
  <c r="W188" i="18"/>
  <c r="W189" i="18" s="1"/>
  <c r="W178" i="18"/>
  <c r="W165" i="18"/>
  <c r="W166" i="18" s="1"/>
  <c r="W156" i="18"/>
  <c r="W157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W8" i="18" s="1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101" i="17"/>
  <c r="W100" i="17" s="1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AN69" i="20" l="1"/>
  <c r="AO68" i="20" s="1"/>
  <c r="BM69" i="20" s="1"/>
  <c r="CV69" i="20"/>
  <c r="AV69" i="20"/>
  <c r="AT69" i="20"/>
  <c r="BW69" i="20"/>
  <c r="AO69" i="20"/>
  <c r="CA69" i="20"/>
  <c r="BP69" i="20"/>
  <c r="AB17" i="20"/>
  <c r="W203" i="18"/>
  <c r="W202" i="18"/>
  <c r="AA130" i="20"/>
  <c r="Y40" i="20"/>
  <c r="Y43" i="20" s="1"/>
  <c r="Y44" i="20" s="1"/>
  <c r="Y38" i="20"/>
  <c r="T132" i="20"/>
  <c r="U128" i="20" s="1"/>
  <c r="U133" i="20" s="1"/>
  <c r="U131" i="20" s="1"/>
  <c r="P102" i="20"/>
  <c r="AY42" i="21"/>
  <c r="AY41" i="21" s="1"/>
  <c r="AX43" i="21"/>
  <c r="AZ33" i="21"/>
  <c r="AZ34" i="21" s="1"/>
  <c r="AY24" i="21"/>
  <c r="AX25" i="21"/>
  <c r="X74" i="17"/>
  <c r="Y75" i="17"/>
  <c r="X73" i="17"/>
  <c r="AA65" i="17"/>
  <c r="AB67" i="17"/>
  <c r="AB66" i="17" s="1"/>
  <c r="AC58" i="17"/>
  <c r="AD57" i="17"/>
  <c r="Z4" i="17"/>
  <c r="Z70" i="17" s="1"/>
  <c r="AA101" i="20"/>
  <c r="AA108" i="20" s="1"/>
  <c r="AB127" i="20"/>
  <c r="Z162" i="20"/>
  <c r="Y163" i="20"/>
  <c r="Y172" i="20"/>
  <c r="Z171" i="20"/>
  <c r="AB78" i="20"/>
  <c r="Z42" i="20"/>
  <c r="Z37" i="20"/>
  <c r="AB36" i="20"/>
  <c r="AC54" i="20"/>
  <c r="AB14" i="20"/>
  <c r="AA20" i="20"/>
  <c r="AA22" i="20" s="1"/>
  <c r="AB34" i="20"/>
  <c r="AC12" i="20"/>
  <c r="X222" i="18"/>
  <c r="W223" i="18"/>
  <c r="AA216" i="18"/>
  <c r="Z220" i="18"/>
  <c r="Z219" i="18"/>
  <c r="Z218" i="18"/>
  <c r="X201" i="18"/>
  <c r="W179" i="18"/>
  <c r="W180" i="18"/>
  <c r="X188" i="18"/>
  <c r="X189" i="18" s="1"/>
  <c r="X178" i="18"/>
  <c r="X165" i="18"/>
  <c r="X166" i="18" s="1"/>
  <c r="X156" i="18"/>
  <c r="X157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X8" i="18" s="1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101" i="17"/>
  <c r="X100" i="17" s="1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DW69" i="20" l="1"/>
  <c r="BG69" i="20"/>
  <c r="BR69" i="20"/>
  <c r="DU69" i="20"/>
  <c r="DF69" i="20"/>
  <c r="AQ69" i="20"/>
  <c r="BX69" i="20"/>
  <c r="DC69" i="20"/>
  <c r="BE69" i="20"/>
  <c r="DH69" i="20"/>
  <c r="BA69" i="20"/>
  <c r="BH69" i="20"/>
  <c r="BL69" i="20"/>
  <c r="DO69" i="20"/>
  <c r="CP69" i="20"/>
  <c r="CH69" i="20"/>
  <c r="AS69" i="20"/>
  <c r="CJ69" i="20"/>
  <c r="CG69" i="20"/>
  <c r="AR69" i="20"/>
  <c r="CW69" i="20"/>
  <c r="BO69" i="20"/>
  <c r="DQ69" i="20"/>
  <c r="BV69" i="20"/>
  <c r="CY69" i="20"/>
  <c r="BB69" i="20"/>
  <c r="BC69" i="20"/>
  <c r="AW69" i="20"/>
  <c r="CK69" i="20"/>
  <c r="AP69" i="20"/>
  <c r="DE69" i="20"/>
  <c r="DZ69" i="20"/>
  <c r="BK69" i="20"/>
  <c r="DY69" i="20"/>
  <c r="CS69" i="20"/>
  <c r="BZ69" i="20"/>
  <c r="CE69" i="20"/>
  <c r="AX69" i="20"/>
  <c r="DG69" i="20"/>
  <c r="BI69" i="20"/>
  <c r="AY69" i="20"/>
  <c r="DL69" i="20"/>
  <c r="CM69" i="20"/>
  <c r="BF69" i="20"/>
  <c r="CN69" i="20"/>
  <c r="CZ69" i="20"/>
  <c r="CO69" i="20"/>
  <c r="DX69" i="20"/>
  <c r="CB69" i="20"/>
  <c r="BD69" i="20"/>
  <c r="BJ69" i="20"/>
  <c r="DI69" i="20"/>
  <c r="DJ69" i="20"/>
  <c r="DK69" i="20"/>
  <c r="DP69" i="20"/>
  <c r="BU69" i="20"/>
  <c r="AU69" i="20"/>
  <c r="DB69" i="20"/>
  <c r="CU69" i="20"/>
  <c r="DA69" i="20"/>
  <c r="DM69" i="20"/>
  <c r="BY69" i="20"/>
  <c r="BS69" i="20"/>
  <c r="CR69" i="20"/>
  <c r="CC69" i="20"/>
  <c r="CX69" i="20"/>
  <c r="BQ69" i="20"/>
  <c r="DT69" i="20"/>
  <c r="BT69" i="20"/>
  <c r="DN69" i="20"/>
  <c r="CI69" i="20"/>
  <c r="CT69" i="20"/>
  <c r="BN69" i="20"/>
  <c r="CL69" i="20"/>
  <c r="DR69" i="20"/>
  <c r="DS69" i="20"/>
  <c r="AZ69" i="20"/>
  <c r="DV69" i="20"/>
  <c r="CD69" i="20"/>
  <c r="CQ69" i="20"/>
  <c r="DD69" i="20"/>
  <c r="CF69" i="20"/>
  <c r="AC17" i="20"/>
  <c r="X202" i="18"/>
  <c r="X203" i="18"/>
  <c r="P106" i="20"/>
  <c r="P109" i="20" s="1"/>
  <c r="P112" i="20"/>
  <c r="AB130" i="20"/>
  <c r="U132" i="20"/>
  <c r="V128" i="20" s="1"/>
  <c r="V133" i="20" s="1"/>
  <c r="V131" i="20" s="1"/>
  <c r="Z38" i="20"/>
  <c r="Z40" i="20"/>
  <c r="Z43" i="20" s="1"/>
  <c r="Z44" i="20" s="1"/>
  <c r="AY43" i="21"/>
  <c r="AZ42" i="21"/>
  <c r="AZ41" i="21" s="1"/>
  <c r="BA33" i="21"/>
  <c r="BA34" i="21" s="1"/>
  <c r="AY25" i="21"/>
  <c r="AZ24" i="21"/>
  <c r="Z75" i="17"/>
  <c r="Y74" i="17"/>
  <c r="Y73" i="17"/>
  <c r="AB65" i="17"/>
  <c r="AC67" i="17"/>
  <c r="AC66" i="17" s="1"/>
  <c r="AE57" i="17"/>
  <c r="AD58" i="17"/>
  <c r="AA4" i="17"/>
  <c r="AA70" i="17" s="1"/>
  <c r="AB101" i="20"/>
  <c r="AB108" i="20" s="1"/>
  <c r="AC127" i="20"/>
  <c r="AA162" i="20"/>
  <c r="Z163" i="20"/>
  <c r="AA171" i="20"/>
  <c r="Z172" i="20"/>
  <c r="AC78" i="20"/>
  <c r="AA37" i="20"/>
  <c r="AA42" i="20"/>
  <c r="AC36" i="20"/>
  <c r="AD54" i="20"/>
  <c r="AB20" i="20"/>
  <c r="AB22" i="20" s="1"/>
  <c r="AC14" i="20"/>
  <c r="AC34" i="20"/>
  <c r="AB42" i="20"/>
  <c r="AD12" i="20"/>
  <c r="Y222" i="18"/>
  <c r="X223" i="18"/>
  <c r="AB216" i="18"/>
  <c r="AA218" i="18"/>
  <c r="AA220" i="18"/>
  <c r="AA219" i="18"/>
  <c r="Y201" i="18"/>
  <c r="X180" i="18"/>
  <c r="X179" i="18"/>
  <c r="Y188" i="18"/>
  <c r="Y189" i="18" s="1"/>
  <c r="Y178" i="18"/>
  <c r="Y165" i="18"/>
  <c r="Y166" i="18" s="1"/>
  <c r="Y156" i="18"/>
  <c r="Y157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Y8" i="18" s="1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101" i="17"/>
  <c r="Y100" i="17" s="1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AD17" i="20" l="1"/>
  <c r="Y202" i="18"/>
  <c r="Y203" i="18"/>
  <c r="AC130" i="20"/>
  <c r="V132" i="20"/>
  <c r="W128" i="20" s="1"/>
  <c r="W133" i="20" s="1"/>
  <c r="W131" i="20" s="1"/>
  <c r="AA38" i="20"/>
  <c r="AA40" i="20"/>
  <c r="AA43" i="20" s="1"/>
  <c r="AA44" i="20" s="1"/>
  <c r="Q103" i="20"/>
  <c r="Q102" i="20"/>
  <c r="BA42" i="21"/>
  <c r="BA41" i="21" s="1"/>
  <c r="AZ43" i="21"/>
  <c r="BB33" i="21"/>
  <c r="BB34" i="21" s="1"/>
  <c r="AZ25" i="21"/>
  <c r="BA24" i="21"/>
  <c r="Z74" i="17"/>
  <c r="Z73" i="17"/>
  <c r="AA75" i="17"/>
  <c r="AD67" i="17"/>
  <c r="AD66" i="17" s="1"/>
  <c r="AC65" i="17"/>
  <c r="AE58" i="17"/>
  <c r="AF57" i="17"/>
  <c r="AB4" i="17"/>
  <c r="AB70" i="17" s="1"/>
  <c r="AC101" i="20"/>
  <c r="AC108" i="20" s="1"/>
  <c r="AD127" i="20"/>
  <c r="AB162" i="20"/>
  <c r="AA163" i="20"/>
  <c r="AA172" i="20"/>
  <c r="AB171" i="20"/>
  <c r="AD78" i="20"/>
  <c r="AD36" i="20"/>
  <c r="AB37" i="20"/>
  <c r="AE54" i="20"/>
  <c r="AC20" i="20"/>
  <c r="AC22" i="20" s="1"/>
  <c r="AD14" i="20"/>
  <c r="AD34" i="20"/>
  <c r="AC42" i="20"/>
  <c r="AE12" i="20"/>
  <c r="Z222" i="18"/>
  <c r="Y223" i="18"/>
  <c r="AC216" i="18"/>
  <c r="AB220" i="18"/>
  <c r="AB218" i="18"/>
  <c r="AB219" i="18"/>
  <c r="Z201" i="18"/>
  <c r="Y179" i="18"/>
  <c r="Y180" i="18"/>
  <c r="Z188" i="18"/>
  <c r="Z189" i="18" s="1"/>
  <c r="Z178" i="18"/>
  <c r="Z165" i="18"/>
  <c r="Z166" i="18" s="1"/>
  <c r="Z156" i="18"/>
  <c r="Z157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Z8" i="18" s="1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101" i="17"/>
  <c r="Z100" i="17" s="1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AE17" i="20" l="1"/>
  <c r="Z202" i="18"/>
  <c r="Z203" i="18"/>
  <c r="Q106" i="20"/>
  <c r="Q109" i="20" s="1"/>
  <c r="Q112" i="20"/>
  <c r="AD130" i="20"/>
  <c r="AB40" i="20"/>
  <c r="AB43" i="20" s="1"/>
  <c r="AB44" i="20" s="1"/>
  <c r="AB38" i="20"/>
  <c r="W132" i="20"/>
  <c r="X128" i="20" s="1"/>
  <c r="X131" i="20" s="1"/>
  <c r="BA43" i="21"/>
  <c r="BB42" i="21"/>
  <c r="BB41" i="21" s="1"/>
  <c r="BC33" i="21"/>
  <c r="BC34" i="21" s="1"/>
  <c r="BA25" i="21"/>
  <c r="BB24" i="21"/>
  <c r="AB75" i="17"/>
  <c r="AA73" i="17"/>
  <c r="AA74" i="17"/>
  <c r="AE67" i="17"/>
  <c r="AE66" i="17" s="1"/>
  <c r="AD65" i="17"/>
  <c r="AF58" i="17"/>
  <c r="AG57" i="17"/>
  <c r="AC4" i="17"/>
  <c r="AC70" i="17" s="1"/>
  <c r="AD101" i="20"/>
  <c r="AD108" i="20" s="1"/>
  <c r="AE127" i="20"/>
  <c r="AC162" i="20"/>
  <c r="AB163" i="20"/>
  <c r="AB172" i="20"/>
  <c r="AC171" i="20"/>
  <c r="AE78" i="20"/>
  <c r="AE36" i="20"/>
  <c r="AC37" i="20"/>
  <c r="AF54" i="20"/>
  <c r="AE14" i="20"/>
  <c r="AD20" i="20"/>
  <c r="AD22" i="20" s="1"/>
  <c r="AE34" i="20"/>
  <c r="AF12" i="20"/>
  <c r="AA222" i="18"/>
  <c r="Z223" i="18"/>
  <c r="AD216" i="18"/>
  <c r="AC218" i="18"/>
  <c r="AC219" i="18"/>
  <c r="AC220" i="18"/>
  <c r="AA201" i="18"/>
  <c r="Z180" i="18"/>
  <c r="Z179" i="18"/>
  <c r="AA188" i="18"/>
  <c r="AA189" i="18" s="1"/>
  <c r="AA178" i="18"/>
  <c r="AA165" i="18"/>
  <c r="AA166" i="18" s="1"/>
  <c r="AA156" i="18"/>
  <c r="AA157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A8" i="18" s="1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101" i="17"/>
  <c r="AA100" i="17" s="1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AF17" i="20" l="1"/>
  <c r="AA203" i="18"/>
  <c r="AA202" i="18"/>
  <c r="X133" i="20"/>
  <c r="R103" i="20"/>
  <c r="AE130" i="20"/>
  <c r="X132" i="20"/>
  <c r="Y128" i="20" s="1"/>
  <c r="Y131" i="20" s="1"/>
  <c r="AC40" i="20"/>
  <c r="AC43" i="20" s="1"/>
  <c r="AC44" i="20" s="1"/>
  <c r="AC38" i="20"/>
  <c r="R102" i="20"/>
  <c r="BC42" i="21"/>
  <c r="BC41" i="21" s="1"/>
  <c r="BB43" i="21"/>
  <c r="BD33" i="21"/>
  <c r="BD34" i="21" s="1"/>
  <c r="BC24" i="21"/>
  <c r="BB25" i="21"/>
  <c r="AB74" i="17"/>
  <c r="AB73" i="17"/>
  <c r="AC75" i="17"/>
  <c r="AE65" i="17"/>
  <c r="AF67" i="17"/>
  <c r="AF66" i="17" s="1"/>
  <c r="AG58" i="17"/>
  <c r="AH57" i="17"/>
  <c r="AD4" i="17"/>
  <c r="AD70" i="17" s="1"/>
  <c r="AE101" i="20"/>
  <c r="AE108" i="20" s="1"/>
  <c r="AF127" i="20"/>
  <c r="AD162" i="20"/>
  <c r="AC163" i="20"/>
  <c r="AC172" i="20"/>
  <c r="AD171" i="20"/>
  <c r="AF78" i="20"/>
  <c r="AF36" i="20"/>
  <c r="AD37" i="20"/>
  <c r="AD42" i="20"/>
  <c r="AG54" i="20"/>
  <c r="AF14" i="20"/>
  <c r="AE20" i="20"/>
  <c r="AE22" i="20" s="1"/>
  <c r="AF34" i="20"/>
  <c r="AE42" i="20"/>
  <c r="AG12" i="20"/>
  <c r="AB222" i="18"/>
  <c r="AA223" i="18"/>
  <c r="AE216" i="18"/>
  <c r="AD220" i="18"/>
  <c r="AD219" i="18"/>
  <c r="AD218" i="18"/>
  <c r="AB201" i="18"/>
  <c r="AA179" i="18"/>
  <c r="AA180" i="18"/>
  <c r="AB188" i="18"/>
  <c r="AB189" i="18" s="1"/>
  <c r="AB178" i="18"/>
  <c r="AB165" i="18"/>
  <c r="AB166" i="18" s="1"/>
  <c r="AB156" i="18"/>
  <c r="AB157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B8" i="18" s="1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101" i="17"/>
  <c r="AB100" i="17" s="1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AG17" i="20" l="1"/>
  <c r="AB203" i="18"/>
  <c r="AB202" i="18"/>
  <c r="R106" i="20"/>
  <c r="R109" i="20" s="1"/>
  <c r="S103" i="20"/>
  <c r="R112" i="20"/>
  <c r="AF130" i="20"/>
  <c r="Y132" i="20"/>
  <c r="Z128" i="20" s="1"/>
  <c r="Z131" i="20" s="1"/>
  <c r="Y133" i="20"/>
  <c r="AD38" i="20"/>
  <c r="AD40" i="20"/>
  <c r="AD43" i="20" s="1"/>
  <c r="AD44" i="20" s="1"/>
  <c r="BC43" i="21"/>
  <c r="BD42" i="21"/>
  <c r="BD41" i="21" s="1"/>
  <c r="BE33" i="21"/>
  <c r="BE34" i="21" s="1"/>
  <c r="BC25" i="21"/>
  <c r="BD24" i="21"/>
  <c r="AC74" i="17"/>
  <c r="AC73" i="17"/>
  <c r="AD75" i="17"/>
  <c r="AF65" i="17"/>
  <c r="AG67" i="17"/>
  <c r="AG66" i="17" s="1"/>
  <c r="AI57" i="17"/>
  <c r="AH58" i="17"/>
  <c r="AE4" i="17"/>
  <c r="AE70" i="17" s="1"/>
  <c r="AF101" i="20"/>
  <c r="AF108" i="20" s="1"/>
  <c r="AG127" i="20"/>
  <c r="AE162" i="20"/>
  <c r="AD163" i="20"/>
  <c r="AE171" i="20"/>
  <c r="AD172" i="20"/>
  <c r="AG78" i="20"/>
  <c r="AG36" i="20"/>
  <c r="AE37" i="20"/>
  <c r="AH54" i="20"/>
  <c r="AF20" i="20"/>
  <c r="AF22" i="20" s="1"/>
  <c r="AG14" i="20"/>
  <c r="AG34" i="20"/>
  <c r="AH12" i="20"/>
  <c r="AC222" i="18"/>
  <c r="AB223" i="18"/>
  <c r="AF216" i="18"/>
  <c r="AE218" i="18"/>
  <c r="AE219" i="18"/>
  <c r="AE220" i="18"/>
  <c r="AC201" i="18"/>
  <c r="AB180" i="18"/>
  <c r="AB179" i="18"/>
  <c r="AC188" i="18"/>
  <c r="AC189" i="18" s="1"/>
  <c r="AC178" i="18"/>
  <c r="AC165" i="18"/>
  <c r="AC166" i="18" s="1"/>
  <c r="AC156" i="18"/>
  <c r="AC157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C8" i="18" s="1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101" i="17"/>
  <c r="AC100" i="17" s="1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AH17" i="20" l="1"/>
  <c r="AC203" i="18"/>
  <c r="AC202" i="18"/>
  <c r="Z133" i="20"/>
  <c r="AG130" i="20"/>
  <c r="AE38" i="20"/>
  <c r="AE40" i="20"/>
  <c r="AE43" i="20" s="1"/>
  <c r="AE44" i="20" s="1"/>
  <c r="Z132" i="20"/>
  <c r="AA128" i="20" s="1"/>
  <c r="AA131" i="20" s="1"/>
  <c r="S102" i="20"/>
  <c r="BD43" i="21"/>
  <c r="BE42" i="21"/>
  <c r="BE41" i="21" s="1"/>
  <c r="BF33" i="21"/>
  <c r="BF34" i="21" s="1"/>
  <c r="BD25" i="21"/>
  <c r="BE24" i="21"/>
  <c r="AE75" i="17"/>
  <c r="AD74" i="17"/>
  <c r="AD73" i="17"/>
  <c r="AH67" i="17"/>
  <c r="AH66" i="17" s="1"/>
  <c r="AG65" i="17"/>
  <c r="AJ57" i="17"/>
  <c r="AI58" i="17"/>
  <c r="AF4" i="17"/>
  <c r="AF70" i="17" s="1"/>
  <c r="AG101" i="20"/>
  <c r="AG108" i="20" s="1"/>
  <c r="AH127" i="20"/>
  <c r="AF162" i="20"/>
  <c r="AE163" i="20"/>
  <c r="AF171" i="20"/>
  <c r="AE172" i="20"/>
  <c r="AH78" i="20"/>
  <c r="AF37" i="20"/>
  <c r="AF42" i="20"/>
  <c r="AH36" i="20"/>
  <c r="AI54" i="20"/>
  <c r="AG20" i="20"/>
  <c r="AG22" i="20" s="1"/>
  <c r="AH14" i="20"/>
  <c r="AH34" i="20"/>
  <c r="AI12" i="20"/>
  <c r="AD222" i="18"/>
  <c r="AC223" i="18"/>
  <c r="AG216" i="18"/>
  <c r="AF220" i="18"/>
  <c r="AF218" i="18"/>
  <c r="AF219" i="18"/>
  <c r="AD201" i="18"/>
  <c r="AC179" i="18"/>
  <c r="AC180" i="18"/>
  <c r="AD188" i="18"/>
  <c r="AD189" i="18" s="1"/>
  <c r="AD178" i="18"/>
  <c r="AD165" i="18"/>
  <c r="AD166" i="18" s="1"/>
  <c r="AD156" i="18"/>
  <c r="AD157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D8" i="18" s="1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101" i="17"/>
  <c r="AD100" i="17" s="1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AI17" i="20" l="1"/>
  <c r="AD202" i="18"/>
  <c r="AD203" i="18"/>
  <c r="S106" i="20"/>
  <c r="S109" i="20" s="1"/>
  <c r="AH130" i="20"/>
  <c r="T103" i="20"/>
  <c r="S112" i="20"/>
  <c r="AA133" i="20"/>
  <c r="AA132" i="20"/>
  <c r="AB128" i="20" s="1"/>
  <c r="AB131" i="20" s="1"/>
  <c r="AF40" i="20"/>
  <c r="AF43" i="20" s="1"/>
  <c r="AF44" i="20" s="1"/>
  <c r="AF38" i="20"/>
  <c r="BE43" i="21"/>
  <c r="BF42" i="21"/>
  <c r="BF41" i="21" s="1"/>
  <c r="BG33" i="21"/>
  <c r="BG34" i="21" s="1"/>
  <c r="BE25" i="21"/>
  <c r="BF24" i="21"/>
  <c r="AE74" i="17"/>
  <c r="AF75" i="17"/>
  <c r="AE73" i="17"/>
  <c r="AI67" i="17"/>
  <c r="AI66" i="17" s="1"/>
  <c r="AH65" i="17"/>
  <c r="AK57" i="17"/>
  <c r="AJ58" i="17"/>
  <c r="AG4" i="17"/>
  <c r="AG70" i="17" s="1"/>
  <c r="AH101" i="20"/>
  <c r="AH108" i="20" s="1"/>
  <c r="AI127" i="20"/>
  <c r="AG162" i="20"/>
  <c r="AF163" i="20"/>
  <c r="AF172" i="20"/>
  <c r="AG171" i="20"/>
  <c r="AI78" i="20"/>
  <c r="AG37" i="20"/>
  <c r="AI36" i="20"/>
  <c r="AG42" i="20"/>
  <c r="AJ54" i="20"/>
  <c r="AI14" i="20"/>
  <c r="AH20" i="20"/>
  <c r="AH22" i="20" s="1"/>
  <c r="AI34" i="20"/>
  <c r="AJ12" i="20"/>
  <c r="AE222" i="18"/>
  <c r="AD223" i="18"/>
  <c r="AH216" i="18"/>
  <c r="AG220" i="18"/>
  <c r="AG219" i="18"/>
  <c r="AG218" i="18"/>
  <c r="AE201" i="18"/>
  <c r="AD180" i="18"/>
  <c r="AD179" i="18"/>
  <c r="AE188" i="18"/>
  <c r="AE189" i="18" s="1"/>
  <c r="AE178" i="18"/>
  <c r="AE165" i="18"/>
  <c r="AE166" i="18" s="1"/>
  <c r="AE156" i="18"/>
  <c r="AE157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E8" i="18" s="1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101" i="17"/>
  <c r="AE100" i="17" s="1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AJ17" i="20" l="1"/>
  <c r="AE202" i="18"/>
  <c r="AE203" i="18"/>
  <c r="AI130" i="20"/>
  <c r="AB132" i="20"/>
  <c r="AC128" i="20" s="1"/>
  <c r="AC131" i="20" s="1"/>
  <c r="AD129" i="20" s="1"/>
  <c r="AB133" i="20"/>
  <c r="AG40" i="20"/>
  <c r="AG43" i="20" s="1"/>
  <c r="AG44" i="20" s="1"/>
  <c r="AG38" i="20"/>
  <c r="T102" i="20"/>
  <c r="BG42" i="21"/>
  <c r="BG41" i="21" s="1"/>
  <c r="BF43" i="21"/>
  <c r="BH33" i="21"/>
  <c r="BH34" i="21" s="1"/>
  <c r="BG24" i="21"/>
  <c r="BF25" i="21"/>
  <c r="AG75" i="17"/>
  <c r="AF73" i="17"/>
  <c r="AF74" i="17"/>
  <c r="AI65" i="17"/>
  <c r="AJ67" i="17"/>
  <c r="AJ66" i="17" s="1"/>
  <c r="AL57" i="17"/>
  <c r="AK58" i="17"/>
  <c r="AH4" i="17"/>
  <c r="AH70" i="17" s="1"/>
  <c r="AI101" i="20"/>
  <c r="AI108" i="20" s="1"/>
  <c r="AJ127" i="20"/>
  <c r="AH162" i="20"/>
  <c r="AG163" i="20"/>
  <c r="AG172" i="20"/>
  <c r="AH171" i="20"/>
  <c r="AJ78" i="20"/>
  <c r="AJ36" i="20"/>
  <c r="AH37" i="20"/>
  <c r="AH42" i="20"/>
  <c r="AK54" i="20"/>
  <c r="AJ14" i="20"/>
  <c r="AI20" i="20"/>
  <c r="AI22" i="20" s="1"/>
  <c r="AJ34" i="20"/>
  <c r="AI42" i="20"/>
  <c r="AK12" i="20"/>
  <c r="AF222" i="18"/>
  <c r="AE223" i="18"/>
  <c r="AI216" i="18"/>
  <c r="AH220" i="18"/>
  <c r="AH218" i="18"/>
  <c r="AH219" i="18"/>
  <c r="AF201" i="18"/>
  <c r="AE179" i="18"/>
  <c r="AE180" i="18"/>
  <c r="AF188" i="18"/>
  <c r="AF189" i="18" s="1"/>
  <c r="AF178" i="18"/>
  <c r="AF165" i="18"/>
  <c r="AF166" i="18" s="1"/>
  <c r="AF156" i="18"/>
  <c r="AF157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F8" i="18" s="1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101" i="17"/>
  <c r="AF100" i="17" s="1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AK17" i="20" l="1"/>
  <c r="AF202" i="18"/>
  <c r="AF203" i="18"/>
  <c r="T106" i="20"/>
  <c r="T109" i="20" s="1"/>
  <c r="T112" i="20"/>
  <c r="AJ130" i="20"/>
  <c r="AC132" i="20"/>
  <c r="AD128" i="20" s="1"/>
  <c r="AD133" i="20" s="1"/>
  <c r="AH40" i="20"/>
  <c r="AH43" i="20" s="1"/>
  <c r="AH44" i="20" s="1"/>
  <c r="AH38" i="20"/>
  <c r="AC133" i="20"/>
  <c r="U103" i="20"/>
  <c r="BG43" i="21"/>
  <c r="BH42" i="21"/>
  <c r="BH41" i="21" s="1"/>
  <c r="BI33" i="21"/>
  <c r="BI34" i="21" s="1"/>
  <c r="BG25" i="21"/>
  <c r="BH24" i="21"/>
  <c r="AH75" i="17"/>
  <c r="AG74" i="17"/>
  <c r="AG73" i="17"/>
  <c r="AJ65" i="17"/>
  <c r="AK67" i="17"/>
  <c r="AK66" i="17" s="1"/>
  <c r="AL58" i="17"/>
  <c r="AM57" i="17"/>
  <c r="AI4" i="17"/>
  <c r="AI70" i="17" s="1"/>
  <c r="AJ101" i="20"/>
  <c r="AJ108" i="20" s="1"/>
  <c r="AK127" i="20"/>
  <c r="AI162" i="20"/>
  <c r="AH163" i="20"/>
  <c r="AI171" i="20"/>
  <c r="AH172" i="20"/>
  <c r="AK78" i="20"/>
  <c r="AK36" i="20"/>
  <c r="AI37" i="20"/>
  <c r="AL54" i="20"/>
  <c r="AJ20" i="20"/>
  <c r="AJ22" i="20" s="1"/>
  <c r="AK14" i="20"/>
  <c r="AK34" i="20"/>
  <c r="AL12" i="20"/>
  <c r="AG222" i="18"/>
  <c r="AF223" i="18"/>
  <c r="AJ216" i="18"/>
  <c r="AI220" i="18"/>
  <c r="AI219" i="18"/>
  <c r="AI218" i="18"/>
  <c r="AG201" i="18"/>
  <c r="AF179" i="18"/>
  <c r="AF180" i="18"/>
  <c r="AG188" i="18"/>
  <c r="AG189" i="18" s="1"/>
  <c r="AG178" i="18"/>
  <c r="AG165" i="18"/>
  <c r="AG166" i="18" s="1"/>
  <c r="AG156" i="18"/>
  <c r="AG157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I39" i="18"/>
  <c r="AG47" i="18"/>
  <c r="AG48" i="18" s="1"/>
  <c r="AG7" i="18"/>
  <c r="AG8" i="18" s="1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101" i="17"/>
  <c r="AG100" i="17" s="1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AL17" i="20" l="1"/>
  <c r="AG202" i="18"/>
  <c r="AG203" i="18"/>
  <c r="AK130" i="20"/>
  <c r="AD131" i="20"/>
  <c r="AE129" i="20" s="1"/>
  <c r="AI38" i="20"/>
  <c r="AI40" i="20"/>
  <c r="AI43" i="20" s="1"/>
  <c r="AI44" i="20" s="1"/>
  <c r="U102" i="20"/>
  <c r="BH43" i="21"/>
  <c r="BI42" i="21"/>
  <c r="BI41" i="21" s="1"/>
  <c r="BJ33" i="21"/>
  <c r="BJ34" i="21" s="1"/>
  <c r="BH25" i="21"/>
  <c r="BI24" i="21"/>
  <c r="AH74" i="17"/>
  <c r="AH73" i="17"/>
  <c r="AI75" i="17"/>
  <c r="AL67" i="17"/>
  <c r="AL66" i="17" s="1"/>
  <c r="AK65" i="17"/>
  <c r="AN57" i="17"/>
  <c r="AM58" i="17"/>
  <c r="AJ4" i="17"/>
  <c r="AJ70" i="17" s="1"/>
  <c r="AK101" i="20"/>
  <c r="AK108" i="20" s="1"/>
  <c r="AL127" i="20"/>
  <c r="AJ162" i="20"/>
  <c r="AI163" i="20"/>
  <c r="AI172" i="20"/>
  <c r="AJ171" i="20"/>
  <c r="AL78" i="20"/>
  <c r="AL36" i="20"/>
  <c r="AJ37" i="20"/>
  <c r="AJ42" i="20"/>
  <c r="AM54" i="20"/>
  <c r="AK20" i="20"/>
  <c r="AK22" i="20" s="1"/>
  <c r="AL14" i="20"/>
  <c r="AL34" i="20"/>
  <c r="AM12" i="20"/>
  <c r="AH222" i="18"/>
  <c r="AG223" i="18"/>
  <c r="AK216" i="18"/>
  <c r="AJ220" i="18"/>
  <c r="AJ219" i="18"/>
  <c r="AJ218" i="18"/>
  <c r="AH201" i="18"/>
  <c r="AG179" i="18"/>
  <c r="AG180" i="18"/>
  <c r="AH188" i="18"/>
  <c r="AH189" i="18" s="1"/>
  <c r="AH178" i="18"/>
  <c r="AH165" i="18"/>
  <c r="AH166" i="18" s="1"/>
  <c r="AH156" i="18"/>
  <c r="AH157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H8" i="18" s="1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101" i="17"/>
  <c r="AH100" i="17" s="1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AH202" i="18" l="1"/>
  <c r="AH203" i="18"/>
  <c r="AD132" i="20"/>
  <c r="AE128" i="20" s="1"/>
  <c r="U106" i="20"/>
  <c r="U109" i="20" s="1"/>
  <c r="U112" i="20"/>
  <c r="AL130" i="20"/>
  <c r="AE133" i="20"/>
  <c r="AJ40" i="20"/>
  <c r="AJ43" i="20" s="1"/>
  <c r="AJ44" i="20" s="1"/>
  <c r="AJ38" i="20"/>
  <c r="BI43" i="21"/>
  <c r="BJ42" i="21"/>
  <c r="BJ41" i="21" s="1"/>
  <c r="BK33" i="21"/>
  <c r="BK34" i="21" s="1"/>
  <c r="BI25" i="21"/>
  <c r="BJ24" i="21"/>
  <c r="AI73" i="17"/>
  <c r="AJ75" i="17"/>
  <c r="AI74" i="17"/>
  <c r="AM67" i="17"/>
  <c r="AM66" i="17" s="1"/>
  <c r="AL65" i="17"/>
  <c r="AN58" i="17"/>
  <c r="AO57" i="17"/>
  <c r="AK4" i="17"/>
  <c r="AK70" i="17" s="1"/>
  <c r="AL101" i="20"/>
  <c r="AL108" i="20" s="1"/>
  <c r="AM127" i="20"/>
  <c r="AK162" i="20"/>
  <c r="AK163" i="20" s="1"/>
  <c r="AJ163" i="20"/>
  <c r="AJ172" i="20"/>
  <c r="AK171" i="20"/>
  <c r="AK172" i="20" s="1"/>
  <c r="AM78" i="20"/>
  <c r="AK37" i="20"/>
  <c r="AK42" i="20"/>
  <c r="AM36" i="20"/>
  <c r="AN54" i="20"/>
  <c r="AL20" i="20"/>
  <c r="AL22" i="20" s="1"/>
  <c r="AM14" i="20"/>
  <c r="AM34" i="20"/>
  <c r="AN12" i="20"/>
  <c r="AI222" i="18"/>
  <c r="AH223" i="18"/>
  <c r="AL216" i="18"/>
  <c r="AK219" i="18"/>
  <c r="AK220" i="18"/>
  <c r="AK218" i="18"/>
  <c r="AI201" i="18"/>
  <c r="AH180" i="18"/>
  <c r="AH179" i="18"/>
  <c r="AI188" i="18"/>
  <c r="AI189" i="18" s="1"/>
  <c r="AI178" i="18"/>
  <c r="AI165" i="18"/>
  <c r="AI166" i="18" s="1"/>
  <c r="AI156" i="18"/>
  <c r="AI157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I8" i="18" s="1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101" i="17"/>
  <c r="AI100" i="17" s="1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AN17" i="20" l="1"/>
  <c r="AI203" i="18"/>
  <c r="AI202" i="18"/>
  <c r="AE131" i="20"/>
  <c r="AE132" i="20" s="1"/>
  <c r="AF128" i="20" s="1"/>
  <c r="AF131" i="20" s="1"/>
  <c r="AG129" i="20" s="1"/>
  <c r="AM130" i="20"/>
  <c r="AK40" i="20"/>
  <c r="AK43" i="20" s="1"/>
  <c r="AK44" i="20" s="1"/>
  <c r="AK38" i="20"/>
  <c r="V103" i="20"/>
  <c r="V102" i="20"/>
  <c r="BK42" i="21"/>
  <c r="BK41" i="21" s="1"/>
  <c r="BJ43" i="21"/>
  <c r="BL33" i="21"/>
  <c r="BL34" i="21" s="1"/>
  <c r="BK24" i="21"/>
  <c r="BJ25" i="21"/>
  <c r="AJ74" i="17"/>
  <c r="AJ73" i="17"/>
  <c r="AK75" i="17"/>
  <c r="AM65" i="17"/>
  <c r="AN67" i="17"/>
  <c r="AN66" i="17" s="1"/>
  <c r="AO58" i="17"/>
  <c r="AP57" i="17"/>
  <c r="AL4" i="17"/>
  <c r="AL70" i="17" s="1"/>
  <c r="AM101" i="20"/>
  <c r="AM108" i="20" s="1"/>
  <c r="AN127" i="20"/>
  <c r="AN78" i="20"/>
  <c r="AL37" i="20"/>
  <c r="AL42" i="20"/>
  <c r="AN36" i="20"/>
  <c r="AO54" i="20"/>
  <c r="AN14" i="20"/>
  <c r="AM20" i="20"/>
  <c r="AN34" i="20"/>
  <c r="AM42" i="20"/>
  <c r="AO12" i="20"/>
  <c r="AJ222" i="18"/>
  <c r="AI223" i="18"/>
  <c r="AM216" i="18"/>
  <c r="AL220" i="18"/>
  <c r="AL219" i="18"/>
  <c r="AL218" i="18"/>
  <c r="AJ201" i="18"/>
  <c r="AI179" i="18"/>
  <c r="AI180" i="18"/>
  <c r="AJ188" i="18"/>
  <c r="AJ189" i="18" s="1"/>
  <c r="AJ178" i="18"/>
  <c r="AJ165" i="18"/>
  <c r="AJ166" i="18" s="1"/>
  <c r="AJ156" i="18"/>
  <c r="AJ157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J8" i="18" s="1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101" i="17"/>
  <c r="AJ100" i="17" s="1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AF132" i="20" l="1"/>
  <c r="AG128" i="20" s="1"/>
  <c r="AG133" i="20" s="1"/>
  <c r="AG131" i="20" s="1"/>
  <c r="AH129" i="20" s="1"/>
  <c r="AJ202" i="18"/>
  <c r="AJ203" i="18"/>
  <c r="AF133" i="20"/>
  <c r="V106" i="20"/>
  <c r="V109" i="20" s="1"/>
  <c r="AN130" i="20"/>
  <c r="V112" i="20"/>
  <c r="AL40" i="20"/>
  <c r="AL43" i="20" s="1"/>
  <c r="AL44" i="20" s="1"/>
  <c r="AL38" i="20"/>
  <c r="BK43" i="21"/>
  <c r="BL42" i="21"/>
  <c r="BL41" i="21" s="1"/>
  <c r="BM33" i="21"/>
  <c r="BM34" i="21" s="1"/>
  <c r="BK25" i="21"/>
  <c r="BL24" i="21"/>
  <c r="AL75" i="17"/>
  <c r="AK74" i="17"/>
  <c r="AK73" i="17"/>
  <c r="AN65" i="17"/>
  <c r="AO67" i="17"/>
  <c r="AO66" i="17" s="1"/>
  <c r="AQ57" i="17"/>
  <c r="AP58" i="17"/>
  <c r="AM4" i="17"/>
  <c r="AM70" i="17" s="1"/>
  <c r="AN101" i="20"/>
  <c r="AN108" i="20" s="1"/>
  <c r="AO127" i="20"/>
  <c r="AO78" i="20"/>
  <c r="AO36" i="20"/>
  <c r="AM37" i="20"/>
  <c r="AP54" i="20"/>
  <c r="AN20" i="20"/>
  <c r="AN22" i="20" s="1"/>
  <c r="AO14" i="20"/>
  <c r="AO34" i="20"/>
  <c r="AP12" i="20"/>
  <c r="AK222" i="18"/>
  <c r="AJ223" i="18"/>
  <c r="AN216" i="18"/>
  <c r="AM220" i="18"/>
  <c r="AM219" i="18"/>
  <c r="AM218" i="18"/>
  <c r="AK201" i="18"/>
  <c r="AJ180" i="18"/>
  <c r="AJ179" i="18"/>
  <c r="AK188" i="18"/>
  <c r="AK189" i="18" s="1"/>
  <c r="AK178" i="18"/>
  <c r="AK165" i="18"/>
  <c r="AK166" i="18" s="1"/>
  <c r="AK156" i="18"/>
  <c r="AK157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K8" i="18" s="1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101" i="17"/>
  <c r="AK100" i="17" s="1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AP17" i="20" l="1"/>
  <c r="AK203" i="18"/>
  <c r="AK202" i="18"/>
  <c r="AG132" i="20"/>
  <c r="AH128" i="20" s="1"/>
  <c r="AH133" i="20" s="1"/>
  <c r="AO130" i="20"/>
  <c r="AM38" i="20"/>
  <c r="AM40" i="20"/>
  <c r="AM43" i="20" s="1"/>
  <c r="AM44" i="20" s="1"/>
  <c r="W103" i="20"/>
  <c r="W102" i="20"/>
  <c r="BL43" i="21"/>
  <c r="BM42" i="21"/>
  <c r="BM41" i="21" s="1"/>
  <c r="BN33" i="21"/>
  <c r="BN34" i="21" s="1"/>
  <c r="BL25" i="21"/>
  <c r="BM24" i="21"/>
  <c r="AL74" i="17"/>
  <c r="AL73" i="17"/>
  <c r="AM75" i="17"/>
  <c r="AP67" i="17"/>
  <c r="AP66" i="17" s="1"/>
  <c r="AO65" i="17"/>
  <c r="AQ58" i="17"/>
  <c r="AR57" i="17"/>
  <c r="AN4" i="17"/>
  <c r="AN70" i="17" s="1"/>
  <c r="AO101" i="20"/>
  <c r="AO108" i="20" s="1"/>
  <c r="AP127" i="20"/>
  <c r="AP78" i="20"/>
  <c r="AP36" i="20"/>
  <c r="AN42" i="20"/>
  <c r="AN37" i="20"/>
  <c r="AQ54" i="20"/>
  <c r="AO20" i="20"/>
  <c r="AP14" i="20"/>
  <c r="AP34" i="20"/>
  <c r="AQ12" i="20"/>
  <c r="AL222" i="18"/>
  <c r="AK223" i="18"/>
  <c r="AO216" i="18"/>
  <c r="AN220" i="18"/>
  <c r="AN219" i="18"/>
  <c r="AN218" i="18"/>
  <c r="AL201" i="18"/>
  <c r="AK179" i="18"/>
  <c r="AK180" i="18"/>
  <c r="AL188" i="18"/>
  <c r="AL189" i="18" s="1"/>
  <c r="AL178" i="18"/>
  <c r="AL165" i="18"/>
  <c r="AL166" i="18" s="1"/>
  <c r="AL156" i="18"/>
  <c r="AL157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L8" i="18" s="1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101" i="17"/>
  <c r="AL100" i="17" s="1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AQ17" i="20" l="1"/>
  <c r="AL202" i="18"/>
  <c r="AL203" i="18"/>
  <c r="AH131" i="20"/>
  <c r="AI129" i="20" s="1"/>
  <c r="W106" i="20"/>
  <c r="W109" i="20" s="1"/>
  <c r="AP130" i="20"/>
  <c r="W112" i="20"/>
  <c r="AN40" i="20"/>
  <c r="AN43" i="20" s="1"/>
  <c r="AN44" i="20" s="1"/>
  <c r="AN38" i="20"/>
  <c r="BM43" i="21"/>
  <c r="BN42" i="21"/>
  <c r="BN41" i="21" s="1"/>
  <c r="BO33" i="21"/>
  <c r="BO34" i="21" s="1"/>
  <c r="BM25" i="21"/>
  <c r="BN24" i="21"/>
  <c r="AM74" i="17"/>
  <c r="AM73" i="17"/>
  <c r="AN75" i="17"/>
  <c r="AQ67" i="17"/>
  <c r="AQ66" i="17" s="1"/>
  <c r="AP65" i="17"/>
  <c r="AR58" i="17"/>
  <c r="AS57" i="17"/>
  <c r="AO4" i="17"/>
  <c r="AO70" i="17" s="1"/>
  <c r="AP101" i="20"/>
  <c r="AP108" i="20" s="1"/>
  <c r="AQ127" i="20"/>
  <c r="AQ78" i="20"/>
  <c r="AQ36" i="20"/>
  <c r="AO42" i="20"/>
  <c r="AO37" i="20"/>
  <c r="AR54" i="20"/>
  <c r="AQ14" i="20"/>
  <c r="AP20" i="20"/>
  <c r="AP22" i="20" s="1"/>
  <c r="AQ34" i="20"/>
  <c r="AR12" i="20"/>
  <c r="AM222" i="18"/>
  <c r="AL223" i="18"/>
  <c r="AP216" i="18"/>
  <c r="AO220" i="18"/>
  <c r="AO219" i="18"/>
  <c r="AO218" i="18"/>
  <c r="AM201" i="18"/>
  <c r="AL180" i="18"/>
  <c r="AL179" i="18"/>
  <c r="AM188" i="18"/>
  <c r="AM189" i="18" s="1"/>
  <c r="AM178" i="18"/>
  <c r="AM165" i="18"/>
  <c r="AM166" i="18" s="1"/>
  <c r="AM156" i="18"/>
  <c r="AM157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M8" i="18" s="1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101" i="17"/>
  <c r="AM100" i="17" s="1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AR17" i="20" l="1"/>
  <c r="AM203" i="18"/>
  <c r="AM202" i="18"/>
  <c r="AH132" i="20"/>
  <c r="AI128" i="20" s="1"/>
  <c r="AQ130" i="20"/>
  <c r="AO40" i="20"/>
  <c r="AO43" i="20" s="1"/>
  <c r="AO44" i="20" s="1"/>
  <c r="AO38" i="20"/>
  <c r="X103" i="20"/>
  <c r="X102" i="20"/>
  <c r="BO42" i="21"/>
  <c r="BO41" i="21" s="1"/>
  <c r="BN43" i="21"/>
  <c r="BP33" i="21"/>
  <c r="BP34" i="21" s="1"/>
  <c r="BO24" i="21"/>
  <c r="BN25" i="21"/>
  <c r="AO75" i="17"/>
  <c r="AN74" i="17"/>
  <c r="AN73" i="17"/>
  <c r="AQ65" i="17"/>
  <c r="AR67" i="17"/>
  <c r="AR66" i="17" s="1"/>
  <c r="AT57" i="17"/>
  <c r="AS58" i="17"/>
  <c r="AP4" i="17"/>
  <c r="AP70" i="17" s="1"/>
  <c r="AQ101" i="20"/>
  <c r="AQ108" i="20" s="1"/>
  <c r="AR127" i="20"/>
  <c r="AR78" i="20"/>
  <c r="AR36" i="20"/>
  <c r="AP42" i="20"/>
  <c r="AP37" i="20"/>
  <c r="AS54" i="20"/>
  <c r="AR14" i="20"/>
  <c r="AQ20" i="20"/>
  <c r="AQ22" i="20" s="1"/>
  <c r="AR34" i="20"/>
  <c r="AS12" i="20"/>
  <c r="AN222" i="18"/>
  <c r="AM223" i="18"/>
  <c r="AQ216" i="18"/>
  <c r="AP219" i="18"/>
  <c r="AP218" i="18"/>
  <c r="AP220" i="18"/>
  <c r="AN201" i="18"/>
  <c r="AM179" i="18"/>
  <c r="AM180" i="18"/>
  <c r="AN188" i="18"/>
  <c r="AN189" i="18" s="1"/>
  <c r="AN178" i="18"/>
  <c r="AN165" i="18"/>
  <c r="AN166" i="18" s="1"/>
  <c r="AN156" i="18"/>
  <c r="AN157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N8" i="18" s="1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101" i="17"/>
  <c r="AN100" i="17" s="1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AS17" i="20" l="1"/>
  <c r="AN202" i="18"/>
  <c r="AN203" i="18"/>
  <c r="AI133" i="20"/>
  <c r="AI131" i="20" s="1"/>
  <c r="AJ129" i="20" s="1"/>
  <c r="X106" i="20"/>
  <c r="X109" i="20" s="1"/>
  <c r="AR130" i="20"/>
  <c r="X112" i="20"/>
  <c r="AP40" i="20"/>
  <c r="AP43" i="20" s="1"/>
  <c r="AP44" i="20" s="1"/>
  <c r="AP38" i="20"/>
  <c r="Y103" i="20"/>
  <c r="BO43" i="21"/>
  <c r="BP42" i="21"/>
  <c r="BP41" i="21" s="1"/>
  <c r="BQ33" i="21"/>
  <c r="BQ34" i="21" s="1"/>
  <c r="BO25" i="21"/>
  <c r="BP24" i="21"/>
  <c r="AP75" i="17"/>
  <c r="AO74" i="17"/>
  <c r="AO73" i="17"/>
  <c r="AR65" i="17"/>
  <c r="AS67" i="17"/>
  <c r="AS66" i="17" s="1"/>
  <c r="AT58" i="17"/>
  <c r="AU57" i="17"/>
  <c r="AQ4" i="17"/>
  <c r="AQ70" i="17" s="1"/>
  <c r="AR101" i="20"/>
  <c r="AR108" i="20" s="1"/>
  <c r="AS127" i="20"/>
  <c r="AS78" i="20"/>
  <c r="AQ42" i="20"/>
  <c r="AQ37" i="20"/>
  <c r="AS36" i="20"/>
  <c r="AT54" i="20"/>
  <c r="AS14" i="20"/>
  <c r="AR20" i="20"/>
  <c r="AR22" i="20" s="1"/>
  <c r="AS34" i="20"/>
  <c r="AT12" i="20"/>
  <c r="AO222" i="18"/>
  <c r="AN223" i="18"/>
  <c r="AR216" i="18"/>
  <c r="AQ220" i="18"/>
  <c r="AQ219" i="18"/>
  <c r="AQ218" i="18"/>
  <c r="AO201" i="18"/>
  <c r="AN179" i="18"/>
  <c r="AN180" i="18"/>
  <c r="AO188" i="18"/>
  <c r="AO189" i="18" s="1"/>
  <c r="AO178" i="18"/>
  <c r="AO165" i="18"/>
  <c r="AO166" i="18" s="1"/>
  <c r="AO156" i="18"/>
  <c r="AO157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O8" i="18" s="1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101" i="17"/>
  <c r="AO100" i="17" s="1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AT17" i="20" l="1"/>
  <c r="AO203" i="18"/>
  <c r="AO202" i="18"/>
  <c r="AI132" i="20"/>
  <c r="AJ128" i="20" s="1"/>
  <c r="AJ133" i="20" s="1"/>
  <c r="AS130" i="20"/>
  <c r="AQ38" i="20"/>
  <c r="AQ40" i="20"/>
  <c r="AQ43" i="20" s="1"/>
  <c r="AQ44" i="20" s="1"/>
  <c r="Y102" i="20"/>
  <c r="BP43" i="21"/>
  <c r="BQ42" i="21"/>
  <c r="BQ41" i="21" s="1"/>
  <c r="BR33" i="21"/>
  <c r="BR34" i="21" s="1"/>
  <c r="BP25" i="21"/>
  <c r="BQ24" i="21"/>
  <c r="AP74" i="17"/>
  <c r="AP73" i="17"/>
  <c r="AQ75" i="17"/>
  <c r="AT67" i="17"/>
  <c r="AT66" i="17" s="1"/>
  <c r="AS65" i="17"/>
  <c r="AV57" i="17"/>
  <c r="AU58" i="17"/>
  <c r="AR4" i="17"/>
  <c r="AR70" i="17" s="1"/>
  <c r="AS101" i="20"/>
  <c r="AS108" i="20" s="1"/>
  <c r="AT127" i="20"/>
  <c r="AT78" i="20"/>
  <c r="AT36" i="20"/>
  <c r="AR42" i="20"/>
  <c r="AR37" i="20"/>
  <c r="AU54" i="20"/>
  <c r="AS20" i="20"/>
  <c r="AS22" i="20" s="1"/>
  <c r="AT14" i="20"/>
  <c r="AT34" i="20"/>
  <c r="AU12" i="20"/>
  <c r="AP222" i="18"/>
  <c r="AO223" i="18"/>
  <c r="AS216" i="18"/>
  <c r="AR220" i="18"/>
  <c r="AR219" i="18"/>
  <c r="AR218" i="18"/>
  <c r="AP201" i="18"/>
  <c r="AO179" i="18"/>
  <c r="AO180" i="18"/>
  <c r="AP188" i="18"/>
  <c r="AP189" i="18" s="1"/>
  <c r="AP178" i="18"/>
  <c r="AP165" i="18"/>
  <c r="AP166" i="18" s="1"/>
  <c r="AP156" i="18"/>
  <c r="AP157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P8" i="18" s="1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101" i="17"/>
  <c r="AP100" i="17" s="1"/>
  <c r="AM158" i="16"/>
  <c r="AM159" i="16" s="1"/>
  <c r="AM141" i="16"/>
  <c r="AM142" i="16" s="1"/>
  <c r="AM124" i="16"/>
  <c r="AM125" i="16" s="1"/>
  <c r="AM108" i="16"/>
  <c r="AM109" i="16" s="1"/>
  <c r="AU17" i="20" l="1"/>
  <c r="AP202" i="18"/>
  <c r="AP203" i="18"/>
  <c r="AJ131" i="20"/>
  <c r="AK129" i="20" s="1"/>
  <c r="Y106" i="20"/>
  <c r="Y109" i="20" s="1"/>
  <c r="AT130" i="20"/>
  <c r="Y112" i="20"/>
  <c r="AR40" i="20"/>
  <c r="AR43" i="20" s="1"/>
  <c r="AR44" i="20" s="1"/>
  <c r="AR38" i="20"/>
  <c r="BQ43" i="21"/>
  <c r="BR42" i="21"/>
  <c r="BR41" i="21" s="1"/>
  <c r="BS33" i="21"/>
  <c r="BS34" i="21" s="1"/>
  <c r="BQ25" i="21"/>
  <c r="BR24" i="21"/>
  <c r="AR75" i="17"/>
  <c r="AQ74" i="17"/>
  <c r="AQ73" i="17"/>
  <c r="AU67" i="17"/>
  <c r="AU66" i="17" s="1"/>
  <c r="AT65" i="17"/>
  <c r="AV58" i="17"/>
  <c r="AW57" i="17"/>
  <c r="AW58" i="17" s="1"/>
  <c r="AS4" i="17"/>
  <c r="AS70" i="17" s="1"/>
  <c r="AT101" i="20"/>
  <c r="AT108" i="20" s="1"/>
  <c r="AU127" i="20"/>
  <c r="AU78" i="20"/>
  <c r="AS42" i="20"/>
  <c r="AS37" i="20"/>
  <c r="AU36" i="20"/>
  <c r="AV54" i="20"/>
  <c r="AU14" i="20"/>
  <c r="AT20" i="20"/>
  <c r="AT22" i="20" s="1"/>
  <c r="AU34" i="20"/>
  <c r="AV12" i="20"/>
  <c r="AQ222" i="18"/>
  <c r="AP223" i="18"/>
  <c r="AT216" i="18"/>
  <c r="AS219" i="18"/>
  <c r="AS220" i="18"/>
  <c r="AS218" i="18"/>
  <c r="AQ201" i="18"/>
  <c r="AP180" i="18"/>
  <c r="AP179" i="18"/>
  <c r="AQ188" i="18"/>
  <c r="AQ189" i="18" s="1"/>
  <c r="AQ178" i="18"/>
  <c r="AQ165" i="18"/>
  <c r="AQ166" i="18" s="1"/>
  <c r="AQ156" i="18"/>
  <c r="AQ157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Q8" i="18" s="1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101" i="17"/>
  <c r="AQ100" i="17" s="1"/>
  <c r="AN158" i="16"/>
  <c r="AN159" i="16" s="1"/>
  <c r="AN141" i="16"/>
  <c r="AN142" i="16" s="1"/>
  <c r="AN124" i="16"/>
  <c r="AN125" i="16" s="1"/>
  <c r="AN108" i="16"/>
  <c r="AN109" i="16" s="1"/>
  <c r="AV17" i="20" l="1"/>
  <c r="AQ202" i="18"/>
  <c r="AQ203" i="18"/>
  <c r="AJ132" i="20"/>
  <c r="AK128" i="20" s="1"/>
  <c r="AU130" i="20"/>
  <c r="AS40" i="20"/>
  <c r="AS43" i="20" s="1"/>
  <c r="AS44" i="20" s="1"/>
  <c r="AS38" i="20"/>
  <c r="Z103" i="20"/>
  <c r="Z102" i="20"/>
  <c r="BS42" i="21"/>
  <c r="BS41" i="21" s="1"/>
  <c r="BR43" i="21"/>
  <c r="BT33" i="21"/>
  <c r="BT34" i="21" s="1"/>
  <c r="BS24" i="21"/>
  <c r="BR25" i="21"/>
  <c r="AR73" i="17"/>
  <c r="AS75" i="17"/>
  <c r="AR74" i="17"/>
  <c r="AU65" i="17"/>
  <c r="AV67" i="17"/>
  <c r="AV66" i="17" s="1"/>
  <c r="AT4" i="17"/>
  <c r="AT70" i="17" s="1"/>
  <c r="AU101" i="20"/>
  <c r="AU108" i="20" s="1"/>
  <c r="AV127" i="20"/>
  <c r="AV78" i="20"/>
  <c r="AV36" i="20"/>
  <c r="AT42" i="20"/>
  <c r="AT37" i="20"/>
  <c r="AW54" i="20"/>
  <c r="AU20" i="20"/>
  <c r="AU22" i="20" s="1"/>
  <c r="AV14" i="20"/>
  <c r="AV34" i="20"/>
  <c r="AW12" i="20"/>
  <c r="AR222" i="18"/>
  <c r="AQ223" i="18"/>
  <c r="AU216" i="18"/>
  <c r="AT218" i="18"/>
  <c r="AT219" i="18"/>
  <c r="AT220" i="18"/>
  <c r="AR201" i="18"/>
  <c r="AQ179" i="18"/>
  <c r="AQ180" i="18"/>
  <c r="AR188" i="18"/>
  <c r="AR189" i="18" s="1"/>
  <c r="AR178" i="18"/>
  <c r="AR165" i="18"/>
  <c r="AR166" i="18" s="1"/>
  <c r="AR156" i="18"/>
  <c r="AR157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R8" i="18" s="1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101" i="17"/>
  <c r="AR100" i="17" s="1"/>
  <c r="AW17" i="20" l="1"/>
  <c r="AR203" i="18"/>
  <c r="AR202" i="18"/>
  <c r="AK133" i="20"/>
  <c r="AK131" i="20" s="1"/>
  <c r="AL129" i="20" s="1"/>
  <c r="Z106" i="20"/>
  <c r="Z109" i="20" s="1"/>
  <c r="AV130" i="20"/>
  <c r="Z112" i="20"/>
  <c r="AT40" i="20"/>
  <c r="AT43" i="20" s="1"/>
  <c r="AT44" i="20" s="1"/>
  <c r="AT38" i="20"/>
  <c r="BS43" i="21"/>
  <c r="BT42" i="21"/>
  <c r="BT41" i="21" s="1"/>
  <c r="BU33" i="21"/>
  <c r="BU34" i="21" s="1"/>
  <c r="BS25" i="21"/>
  <c r="BT24" i="21"/>
  <c r="AS74" i="17"/>
  <c r="AS73" i="17"/>
  <c r="AT75" i="17"/>
  <c r="AV65" i="17"/>
  <c r="AW67" i="17"/>
  <c r="AW66" i="17" s="1"/>
  <c r="AU4" i="17"/>
  <c r="AU70" i="17" s="1"/>
  <c r="AV101" i="20"/>
  <c r="AV108" i="20" s="1"/>
  <c r="AW127" i="20"/>
  <c r="AW78" i="20"/>
  <c r="AU42" i="20"/>
  <c r="AU37" i="20"/>
  <c r="AW36" i="20"/>
  <c r="AX54" i="20"/>
  <c r="AW14" i="20"/>
  <c r="AV20" i="20"/>
  <c r="AV22" i="20" s="1"/>
  <c r="AW34" i="20"/>
  <c r="AX12" i="20"/>
  <c r="AS222" i="18"/>
  <c r="AR223" i="18"/>
  <c r="AV216" i="18"/>
  <c r="AU220" i="18"/>
  <c r="AU219" i="18"/>
  <c r="AU218" i="18"/>
  <c r="AS201" i="18"/>
  <c r="AR180" i="18"/>
  <c r="AR179" i="18"/>
  <c r="AS188" i="18"/>
  <c r="AS189" i="18" s="1"/>
  <c r="AS178" i="18"/>
  <c r="AS165" i="18"/>
  <c r="AS166" i="18" s="1"/>
  <c r="AS156" i="18"/>
  <c r="AS157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U39" i="18"/>
  <c r="AS47" i="18"/>
  <c r="AS48" i="18" s="1"/>
  <c r="AS7" i="18"/>
  <c r="AS8" i="18" s="1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101" i="17"/>
  <c r="AS100" i="17" s="1"/>
  <c r="AX17" i="20" l="1"/>
  <c r="AS203" i="18"/>
  <c r="AS202" i="18"/>
  <c r="AK132" i="20"/>
  <c r="AL128" i="20" s="1"/>
  <c r="AL133" i="20" s="1"/>
  <c r="AW130" i="20"/>
  <c r="AU38" i="20"/>
  <c r="AU40" i="20"/>
  <c r="AU43" i="20" s="1"/>
  <c r="AU44" i="20" s="1"/>
  <c r="AA103" i="20"/>
  <c r="AA102" i="20"/>
  <c r="BU42" i="21"/>
  <c r="BU41" i="21" s="1"/>
  <c r="BT43" i="21"/>
  <c r="BV33" i="21"/>
  <c r="BV34" i="21" s="1"/>
  <c r="BT25" i="21"/>
  <c r="BU24" i="21"/>
  <c r="AU75" i="17"/>
  <c r="AT74" i="17"/>
  <c r="AT73" i="17"/>
  <c r="AX67" i="17"/>
  <c r="AX66" i="17" s="1"/>
  <c r="AW65" i="17"/>
  <c r="AV4" i="17"/>
  <c r="AV70" i="17" s="1"/>
  <c r="AW101" i="20"/>
  <c r="AW108" i="20" s="1"/>
  <c r="AX127" i="20"/>
  <c r="AX78" i="20"/>
  <c r="AX36" i="20"/>
  <c r="AV42" i="20"/>
  <c r="AV37" i="20"/>
  <c r="AY54" i="20"/>
  <c r="AW20" i="20"/>
  <c r="AW22" i="20" s="1"/>
  <c r="AX14" i="20"/>
  <c r="AX34" i="20"/>
  <c r="AY12" i="20"/>
  <c r="AT222" i="18"/>
  <c r="AS223" i="18"/>
  <c r="AW216" i="18"/>
  <c r="AV220" i="18"/>
  <c r="AV219" i="18"/>
  <c r="AV218" i="18"/>
  <c r="AT201" i="18"/>
  <c r="AS179" i="18"/>
  <c r="AS180" i="18"/>
  <c r="AT188" i="18"/>
  <c r="AT189" i="18" s="1"/>
  <c r="AT178" i="18"/>
  <c r="AT165" i="18"/>
  <c r="AT166" i="18" s="1"/>
  <c r="AT156" i="18"/>
  <c r="AT157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V39" i="18"/>
  <c r="AT47" i="18"/>
  <c r="AT48" i="18" s="1"/>
  <c r="AT7" i="18"/>
  <c r="AT8" i="18" s="1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101" i="17"/>
  <c r="AT100" i="17" s="1"/>
  <c r="AY17" i="20" l="1"/>
  <c r="AT202" i="18"/>
  <c r="AT203" i="18"/>
  <c r="AL131" i="20"/>
  <c r="AM129" i="20" s="1"/>
  <c r="AA106" i="20"/>
  <c r="AA109" i="20" s="1"/>
  <c r="AA112" i="20"/>
  <c r="AX130" i="20"/>
  <c r="AV40" i="20"/>
  <c r="AV43" i="20" s="1"/>
  <c r="AV44" i="20" s="1"/>
  <c r="AV38" i="20"/>
  <c r="BU43" i="21"/>
  <c r="BV42" i="21"/>
  <c r="BV41" i="21" s="1"/>
  <c r="BW33" i="21"/>
  <c r="BW34" i="21" s="1"/>
  <c r="BU25" i="21"/>
  <c r="BV24" i="21"/>
  <c r="AU74" i="17"/>
  <c r="AU73" i="17"/>
  <c r="AV75" i="17"/>
  <c r="AY67" i="17"/>
  <c r="AY66" i="17" s="1"/>
  <c r="AX65" i="17"/>
  <c r="AW4" i="17"/>
  <c r="AW70" i="17" s="1"/>
  <c r="AX101" i="20"/>
  <c r="AX108" i="20" s="1"/>
  <c r="AY127" i="20"/>
  <c r="AY78" i="20"/>
  <c r="AW42" i="20"/>
  <c r="AW37" i="20"/>
  <c r="AY36" i="20"/>
  <c r="AZ54" i="20"/>
  <c r="AX20" i="20"/>
  <c r="AX22" i="20" s="1"/>
  <c r="AY14" i="20"/>
  <c r="AY34" i="20"/>
  <c r="AZ12" i="20"/>
  <c r="AU222" i="18"/>
  <c r="AT223" i="18"/>
  <c r="AX216" i="18"/>
  <c r="AW220" i="18"/>
  <c r="AW219" i="18"/>
  <c r="AW218" i="18"/>
  <c r="AU201" i="18"/>
  <c r="AT180" i="18"/>
  <c r="AT179" i="18"/>
  <c r="AU188" i="18"/>
  <c r="AU189" i="18" s="1"/>
  <c r="AU178" i="18"/>
  <c r="AU165" i="18"/>
  <c r="AU166" i="18" s="1"/>
  <c r="AU156" i="18"/>
  <c r="AU157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W39" i="18"/>
  <c r="AU47" i="18"/>
  <c r="AU48" i="18" s="1"/>
  <c r="AU7" i="18"/>
  <c r="AU8" i="18" s="1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101" i="17"/>
  <c r="AU100" i="17" s="1"/>
  <c r="AZ17" i="20" l="1"/>
  <c r="AU203" i="18"/>
  <c r="AU202" i="18"/>
  <c r="AL132" i="20"/>
  <c r="AM128" i="20" s="1"/>
  <c r="AM133" i="20" s="1"/>
  <c r="AY130" i="20"/>
  <c r="AW40" i="20"/>
  <c r="AW43" i="20" s="1"/>
  <c r="AW44" i="20" s="1"/>
  <c r="AW38" i="20"/>
  <c r="AB103" i="20"/>
  <c r="AB102" i="20"/>
  <c r="BW42" i="21"/>
  <c r="BW41" i="21" s="1"/>
  <c r="BV43" i="21"/>
  <c r="BX33" i="21"/>
  <c r="BX34" i="21" s="1"/>
  <c r="BW24" i="21"/>
  <c r="BV25" i="21"/>
  <c r="AV74" i="17"/>
  <c r="AV73" i="17"/>
  <c r="AW75" i="17"/>
  <c r="AY65" i="17"/>
  <c r="AZ67" i="17"/>
  <c r="AZ66" i="17" s="1"/>
  <c r="AX4" i="17"/>
  <c r="AX70" i="17" s="1"/>
  <c r="AY101" i="20"/>
  <c r="AY108" i="20" s="1"/>
  <c r="AZ127" i="20"/>
  <c r="AZ78" i="20"/>
  <c r="AZ36" i="20"/>
  <c r="AX42" i="20"/>
  <c r="AX37" i="20"/>
  <c r="BA54" i="20"/>
  <c r="AZ14" i="20"/>
  <c r="AY20" i="20"/>
  <c r="AY22" i="20" s="1"/>
  <c r="AZ34" i="20"/>
  <c r="BA12" i="20"/>
  <c r="AV222" i="18"/>
  <c r="AU223" i="18"/>
  <c r="AY216" i="18"/>
  <c r="AX218" i="18"/>
  <c r="AX219" i="18"/>
  <c r="AX220" i="18"/>
  <c r="AV201" i="18"/>
  <c r="AU179" i="18"/>
  <c r="AU180" i="18"/>
  <c r="AV188" i="18"/>
  <c r="AV189" i="18" s="1"/>
  <c r="AV178" i="18"/>
  <c r="AV165" i="18"/>
  <c r="AV166" i="18" s="1"/>
  <c r="AV156" i="18"/>
  <c r="AV157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X39" i="18"/>
  <c r="AV47" i="18"/>
  <c r="AV48" i="18" s="1"/>
  <c r="AV7" i="18"/>
  <c r="AV8" i="18" s="1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101" i="17"/>
  <c r="AV100" i="17" s="1"/>
  <c r="BA17" i="20" l="1"/>
  <c r="AV202" i="18"/>
  <c r="AV203" i="18"/>
  <c r="AM131" i="20"/>
  <c r="AN129" i="20" s="1"/>
  <c r="AB106" i="20"/>
  <c r="AB109" i="20" s="1"/>
  <c r="AZ130" i="20"/>
  <c r="AB112" i="20"/>
  <c r="AX40" i="20"/>
  <c r="AX43" i="20" s="1"/>
  <c r="AX44" i="20" s="1"/>
  <c r="AX38" i="20"/>
  <c r="AC103" i="20"/>
  <c r="BW43" i="21"/>
  <c r="BX42" i="21"/>
  <c r="BX41" i="21" s="1"/>
  <c r="BY33" i="21"/>
  <c r="BY34" i="21" s="1"/>
  <c r="BW25" i="21"/>
  <c r="BX24" i="21"/>
  <c r="AX75" i="17"/>
  <c r="AW74" i="17"/>
  <c r="AW73" i="17"/>
  <c r="BA67" i="17"/>
  <c r="BA66" i="17" s="1"/>
  <c r="AZ65" i="17"/>
  <c r="AY4" i="17"/>
  <c r="AY70" i="17" s="1"/>
  <c r="AZ101" i="20"/>
  <c r="AZ108" i="20" s="1"/>
  <c r="BA127" i="20"/>
  <c r="BA78" i="20"/>
  <c r="BA36" i="20"/>
  <c r="AY42" i="20"/>
  <c r="AY37" i="20"/>
  <c r="BB54" i="20"/>
  <c r="BA14" i="20"/>
  <c r="AZ20" i="20"/>
  <c r="AZ22" i="20" s="1"/>
  <c r="BA34" i="20"/>
  <c r="BB12" i="20"/>
  <c r="AW222" i="18"/>
  <c r="AV223" i="18"/>
  <c r="AZ216" i="18"/>
  <c r="AY220" i="18"/>
  <c r="AY219" i="18"/>
  <c r="AY218" i="18"/>
  <c r="AW201" i="18"/>
  <c r="AV179" i="18"/>
  <c r="AV180" i="18"/>
  <c r="AW188" i="18"/>
  <c r="AW189" i="18" s="1"/>
  <c r="AW178" i="18"/>
  <c r="AW165" i="18"/>
  <c r="AW166" i="18" s="1"/>
  <c r="AW156" i="18"/>
  <c r="AW157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Y39" i="18"/>
  <c r="AW47" i="18"/>
  <c r="AW48" i="18" s="1"/>
  <c r="AW7" i="18"/>
  <c r="AW8" i="18" s="1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101" i="17"/>
  <c r="AW100" i="17" s="1"/>
  <c r="BB17" i="20" l="1"/>
  <c r="AW203" i="18"/>
  <c r="AW202" i="18"/>
  <c r="AM132" i="20"/>
  <c r="AN128" i="20" s="1"/>
  <c r="AN133" i="20" s="1"/>
  <c r="BA130" i="20"/>
  <c r="AY38" i="20"/>
  <c r="AY40" i="20"/>
  <c r="AY43" i="20" s="1"/>
  <c r="AY44" i="20" s="1"/>
  <c r="AC102" i="20"/>
  <c r="BX43" i="21"/>
  <c r="BY42" i="21"/>
  <c r="BY41" i="21" s="1"/>
  <c r="BZ33" i="21"/>
  <c r="BZ34" i="21" s="1"/>
  <c r="BX25" i="21"/>
  <c r="BY24" i="21"/>
  <c r="AX73" i="17"/>
  <c r="AY75" i="17"/>
  <c r="AX74" i="17"/>
  <c r="BB67" i="17"/>
  <c r="BB66" i="17" s="1"/>
  <c r="BA65" i="17"/>
  <c r="AZ4" i="17"/>
  <c r="AZ70" i="17" s="1"/>
  <c r="BA101" i="20"/>
  <c r="BA108" i="20" s="1"/>
  <c r="BB127" i="20"/>
  <c r="BB78" i="20"/>
  <c r="BB36" i="20"/>
  <c r="AZ42" i="20"/>
  <c r="AZ37" i="20"/>
  <c r="BC54" i="20"/>
  <c r="BB14" i="20"/>
  <c r="BA20" i="20"/>
  <c r="BA22" i="20" s="1"/>
  <c r="BB34" i="20"/>
  <c r="BC12" i="20"/>
  <c r="AX222" i="18"/>
  <c r="AW223" i="18"/>
  <c r="BA216" i="18"/>
  <c r="AZ220" i="18"/>
  <c r="AZ219" i="18"/>
  <c r="AZ218" i="18"/>
  <c r="AX201" i="18"/>
  <c r="AW179" i="18"/>
  <c r="AW180" i="18"/>
  <c r="AX188" i="18"/>
  <c r="AX189" i="18" s="1"/>
  <c r="AX178" i="18"/>
  <c r="AX165" i="18"/>
  <c r="AX166" i="18" s="1"/>
  <c r="AX156" i="18"/>
  <c r="AX157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Z39" i="18"/>
  <c r="AX47" i="18"/>
  <c r="AX48" i="18" s="1"/>
  <c r="AX7" i="18"/>
  <c r="AX8" i="18" s="1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101" i="17"/>
  <c r="AX100" i="17" s="1"/>
  <c r="BC17" i="20" l="1"/>
  <c r="AX202" i="18"/>
  <c r="AX203" i="18"/>
  <c r="AN131" i="20"/>
  <c r="AO129" i="20" s="1"/>
  <c r="AC106" i="20"/>
  <c r="AC109" i="20" s="1"/>
  <c r="BB130" i="20"/>
  <c r="AC112" i="20"/>
  <c r="AZ38" i="20"/>
  <c r="AZ40" i="20"/>
  <c r="AZ43" i="20" s="1"/>
  <c r="AZ44" i="20" s="1"/>
  <c r="BY43" i="21"/>
  <c r="BZ42" i="21"/>
  <c r="BZ41" i="21" s="1"/>
  <c r="CA33" i="21"/>
  <c r="CA34" i="21" s="1"/>
  <c r="BY25" i="21"/>
  <c r="BZ24" i="21"/>
  <c r="AY73" i="17"/>
  <c r="AY74" i="17"/>
  <c r="AZ75" i="17"/>
  <c r="BC67" i="17"/>
  <c r="BC66" i="17" s="1"/>
  <c r="BB65" i="17"/>
  <c r="BA4" i="17"/>
  <c r="BA70" i="17" s="1"/>
  <c r="BB101" i="20"/>
  <c r="BB108" i="20" s="1"/>
  <c r="BC127" i="20"/>
  <c r="BC78" i="20"/>
  <c r="BC36" i="20"/>
  <c r="BA42" i="20"/>
  <c r="BA37" i="20"/>
  <c r="BD54" i="20"/>
  <c r="BB20" i="20"/>
  <c r="BB22" i="20" s="1"/>
  <c r="BC14" i="20"/>
  <c r="BC34" i="20"/>
  <c r="BD12" i="20"/>
  <c r="AY222" i="18"/>
  <c r="AX223" i="18"/>
  <c r="BB216" i="18"/>
  <c r="BA219" i="18"/>
  <c r="BA220" i="18"/>
  <c r="BA218" i="18"/>
  <c r="AY201" i="18"/>
  <c r="AX180" i="18"/>
  <c r="AX179" i="18"/>
  <c r="AY188" i="18"/>
  <c r="AY189" i="18" s="1"/>
  <c r="AY178" i="18"/>
  <c r="AY165" i="18"/>
  <c r="AY166" i="18" s="1"/>
  <c r="AY156" i="18"/>
  <c r="AY157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A39" i="18"/>
  <c r="AY47" i="18"/>
  <c r="AY48" i="18" s="1"/>
  <c r="AY7" i="18"/>
  <c r="AY8" i="18" s="1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101" i="17"/>
  <c r="AY100" i="17" s="1"/>
  <c r="BD17" i="20" l="1"/>
  <c r="AY203" i="18"/>
  <c r="AY202" i="18"/>
  <c r="AD103" i="20"/>
  <c r="AN132" i="20"/>
  <c r="AO128" i="20" s="1"/>
  <c r="AO133" i="20" s="1"/>
  <c r="BC130" i="20"/>
  <c r="BA40" i="20"/>
  <c r="BA43" i="20" s="1"/>
  <c r="BA44" i="20" s="1"/>
  <c r="BA38" i="20"/>
  <c r="AD102" i="20"/>
  <c r="CA42" i="21"/>
  <c r="CA41" i="21" s="1"/>
  <c r="BZ43" i="21"/>
  <c r="CB33" i="21"/>
  <c r="CB34" i="21" s="1"/>
  <c r="CA24" i="21"/>
  <c r="BZ25" i="21"/>
  <c r="BA75" i="17"/>
  <c r="AZ73" i="17"/>
  <c r="AZ74" i="17"/>
  <c r="BC65" i="17"/>
  <c r="BD67" i="17"/>
  <c r="BD66" i="17" s="1"/>
  <c r="BB4" i="17"/>
  <c r="BB70" i="17" s="1"/>
  <c r="BC101" i="20"/>
  <c r="BC108" i="20" s="1"/>
  <c r="BD127" i="20"/>
  <c r="BD78" i="20"/>
  <c r="BB42" i="20"/>
  <c r="BB37" i="20"/>
  <c r="BD36" i="20"/>
  <c r="BE54" i="20"/>
  <c r="BD14" i="20"/>
  <c r="BC20" i="20"/>
  <c r="BC22" i="20" s="1"/>
  <c r="BD34" i="20"/>
  <c r="BE12" i="20"/>
  <c r="AZ222" i="18"/>
  <c r="AY223" i="18"/>
  <c r="BC216" i="18"/>
  <c r="BB220" i="18"/>
  <c r="BB218" i="18"/>
  <c r="BB219" i="18"/>
  <c r="AZ201" i="18"/>
  <c r="AY179" i="18"/>
  <c r="AY180" i="18"/>
  <c r="AZ188" i="18"/>
  <c r="AZ189" i="18" s="1"/>
  <c r="AZ178" i="18"/>
  <c r="AZ165" i="18"/>
  <c r="AZ166" i="18" s="1"/>
  <c r="AZ156" i="18"/>
  <c r="AZ157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B39" i="18"/>
  <c r="AZ47" i="18"/>
  <c r="AZ48" i="18" s="1"/>
  <c r="AZ7" i="18"/>
  <c r="AZ8" i="18" s="1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101" i="17"/>
  <c r="AZ100" i="17" s="1"/>
  <c r="BE17" i="20" l="1"/>
  <c r="AZ203" i="18"/>
  <c r="AZ202" i="18"/>
  <c r="AO131" i="20"/>
  <c r="AP129" i="20" s="1"/>
  <c r="AD106" i="20"/>
  <c r="AD109" i="20" s="1"/>
  <c r="AD112" i="20"/>
  <c r="BD130" i="20"/>
  <c r="BB40" i="20"/>
  <c r="BB43" i="20" s="1"/>
  <c r="BB38" i="20"/>
  <c r="CA43" i="21"/>
  <c r="CB42" i="21"/>
  <c r="CB41" i="21" s="1"/>
  <c r="CC33" i="21"/>
  <c r="CC34" i="21" s="1"/>
  <c r="CA25" i="21"/>
  <c r="CB24" i="21"/>
  <c r="BB75" i="17"/>
  <c r="BA74" i="17"/>
  <c r="BA73" i="17"/>
  <c r="BD65" i="17"/>
  <c r="BE67" i="17"/>
  <c r="BE66" i="17" s="1"/>
  <c r="BC4" i="17"/>
  <c r="BC70" i="17" s="1"/>
  <c r="BD101" i="20"/>
  <c r="BD108" i="20" s="1"/>
  <c r="BE127" i="20"/>
  <c r="BE78" i="20"/>
  <c r="BB44" i="20"/>
  <c r="BE36" i="20"/>
  <c r="BC42" i="20"/>
  <c r="BC37" i="20"/>
  <c r="BF54" i="20"/>
  <c r="BE14" i="20"/>
  <c r="BD20" i="20"/>
  <c r="BD22" i="20" s="1"/>
  <c r="BE34" i="20"/>
  <c r="BF12" i="20"/>
  <c r="BA222" i="18"/>
  <c r="AZ223" i="18"/>
  <c r="BD216" i="18"/>
  <c r="BC220" i="18"/>
  <c r="BC219" i="18"/>
  <c r="BC218" i="18"/>
  <c r="BA201" i="18"/>
  <c r="AZ180" i="18"/>
  <c r="AZ179" i="18"/>
  <c r="BA188" i="18"/>
  <c r="BA189" i="18" s="1"/>
  <c r="BA178" i="18"/>
  <c r="BA165" i="18"/>
  <c r="BA166" i="18" s="1"/>
  <c r="BA156" i="18"/>
  <c r="BA157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C39" i="18"/>
  <c r="BA47" i="18"/>
  <c r="BA48" i="18" s="1"/>
  <c r="BA7" i="18"/>
  <c r="BA8" i="18" s="1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101" i="17"/>
  <c r="BA100" i="17" s="1"/>
  <c r="BF17" i="20" l="1"/>
  <c r="BA203" i="18"/>
  <c r="BA202" i="18"/>
  <c r="AE103" i="20"/>
  <c r="AO132" i="20"/>
  <c r="AP128" i="20" s="1"/>
  <c r="AP133" i="20" s="1"/>
  <c r="BE130" i="20"/>
  <c r="BC38" i="20"/>
  <c r="BC40" i="20"/>
  <c r="BC43" i="20" s="1"/>
  <c r="BC44" i="20" s="1"/>
  <c r="AE102" i="20"/>
  <c r="CB43" i="21"/>
  <c r="CC42" i="21"/>
  <c r="CC41" i="21" s="1"/>
  <c r="CD33" i="21"/>
  <c r="CD34" i="21" s="1"/>
  <c r="CB25" i="21"/>
  <c r="CC24" i="21"/>
  <c r="BC75" i="17"/>
  <c r="BB73" i="17"/>
  <c r="BB74" i="17"/>
  <c r="BF67" i="17"/>
  <c r="BF66" i="17" s="1"/>
  <c r="BE65" i="17"/>
  <c r="BD4" i="17"/>
  <c r="BD70" i="17" s="1"/>
  <c r="BE101" i="20"/>
  <c r="BE108" i="20" s="1"/>
  <c r="BF127" i="20"/>
  <c r="BF78" i="20"/>
  <c r="BF36" i="20"/>
  <c r="BD42" i="20"/>
  <c r="BD37" i="20"/>
  <c r="BG54" i="20"/>
  <c r="BF14" i="20"/>
  <c r="BE20" i="20"/>
  <c r="BE22" i="20" s="1"/>
  <c r="BF34" i="20"/>
  <c r="BG12" i="20"/>
  <c r="BB222" i="18"/>
  <c r="BA223" i="18"/>
  <c r="BE216" i="18"/>
  <c r="BD220" i="18"/>
  <c r="BD219" i="18"/>
  <c r="BD218" i="18"/>
  <c r="BB201" i="18"/>
  <c r="BA179" i="18"/>
  <c r="BA180" i="18"/>
  <c r="BB188" i="18"/>
  <c r="BB189" i="18" s="1"/>
  <c r="BB178" i="18"/>
  <c r="BB165" i="18"/>
  <c r="BB166" i="18" s="1"/>
  <c r="BB156" i="18"/>
  <c r="BB157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D39" i="18"/>
  <c r="BB47" i="18"/>
  <c r="BB48" i="18" s="1"/>
  <c r="BB7" i="18"/>
  <c r="BB8" i="18" s="1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101" i="17"/>
  <c r="BB100" i="17" s="1"/>
  <c r="BG17" i="20" l="1"/>
  <c r="BB202" i="18"/>
  <c r="BB203" i="18"/>
  <c r="AP131" i="20"/>
  <c r="AQ129" i="20" s="1"/>
  <c r="AE106" i="20"/>
  <c r="AE109" i="20" s="1"/>
  <c r="AE112" i="20"/>
  <c r="BF130" i="20"/>
  <c r="BD40" i="20"/>
  <c r="BD43" i="20" s="1"/>
  <c r="BD44" i="20" s="1"/>
  <c r="BD38" i="20"/>
  <c r="AF103" i="20"/>
  <c r="CC43" i="21"/>
  <c r="CD42" i="21"/>
  <c r="CD41" i="21" s="1"/>
  <c r="CE33" i="21"/>
  <c r="CE34" i="21" s="1"/>
  <c r="CC25" i="21"/>
  <c r="CD24" i="21"/>
  <c r="BC73" i="17"/>
  <c r="BC74" i="17"/>
  <c r="BD75" i="17"/>
  <c r="BG67" i="17"/>
  <c r="BG66" i="17" s="1"/>
  <c r="BF65" i="17"/>
  <c r="BE4" i="17"/>
  <c r="BE70" i="17" s="1"/>
  <c r="BF101" i="20"/>
  <c r="BF108" i="20" s="1"/>
  <c r="BG127" i="20"/>
  <c r="BG78" i="20"/>
  <c r="BG36" i="20"/>
  <c r="BE42" i="20"/>
  <c r="BE37" i="20"/>
  <c r="BH54" i="20"/>
  <c r="BF20" i="20"/>
  <c r="BF22" i="20" s="1"/>
  <c r="BG14" i="20"/>
  <c r="BG34" i="20"/>
  <c r="BH12" i="20"/>
  <c r="BC222" i="18"/>
  <c r="BB223" i="18"/>
  <c r="BF216" i="18"/>
  <c r="BE220" i="18"/>
  <c r="BE219" i="18"/>
  <c r="BE218" i="18"/>
  <c r="BC201" i="18"/>
  <c r="BB180" i="18"/>
  <c r="BB179" i="18"/>
  <c r="BC188" i="18"/>
  <c r="BC189" i="18" s="1"/>
  <c r="BC178" i="18"/>
  <c r="BC165" i="18"/>
  <c r="BC166" i="18" s="1"/>
  <c r="BC156" i="18"/>
  <c r="BC157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E39" i="18"/>
  <c r="BC47" i="18"/>
  <c r="BC48" i="18" s="1"/>
  <c r="BC7" i="18"/>
  <c r="BC8" i="18" s="1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101" i="17"/>
  <c r="BC100" i="17" s="1"/>
  <c r="BH17" i="20" l="1"/>
  <c r="BC203" i="18"/>
  <c r="BC202" i="18"/>
  <c r="AP132" i="20"/>
  <c r="AQ128" i="20" s="1"/>
  <c r="AQ133" i="20" s="1"/>
  <c r="BG130" i="20"/>
  <c r="BE40" i="20"/>
  <c r="BE43" i="20" s="1"/>
  <c r="BE44" i="20" s="1"/>
  <c r="BE38" i="20"/>
  <c r="AF102" i="20"/>
  <c r="CE42" i="21"/>
  <c r="CE41" i="21" s="1"/>
  <c r="CD43" i="21"/>
  <c r="CF33" i="21"/>
  <c r="CF34" i="21" s="1"/>
  <c r="CE24" i="21"/>
  <c r="CD25" i="21"/>
  <c r="BD73" i="17"/>
  <c r="BD74" i="17"/>
  <c r="BE75" i="17"/>
  <c r="BG65" i="17"/>
  <c r="BH67" i="17"/>
  <c r="BH66" i="17" s="1"/>
  <c r="BF4" i="17"/>
  <c r="BF70" i="17" s="1"/>
  <c r="BG101" i="20"/>
  <c r="BH127" i="20"/>
  <c r="BH78" i="20"/>
  <c r="BH36" i="20"/>
  <c r="BF42" i="20"/>
  <c r="BF37" i="20"/>
  <c r="BI54" i="20"/>
  <c r="BH14" i="20"/>
  <c r="BG20" i="20"/>
  <c r="BG22" i="20" s="1"/>
  <c r="BH34" i="20"/>
  <c r="BI12" i="20"/>
  <c r="BD222" i="18"/>
  <c r="BC223" i="18"/>
  <c r="BG216" i="18"/>
  <c r="BF219" i="18"/>
  <c r="BF218" i="18"/>
  <c r="BF220" i="18"/>
  <c r="BD201" i="18"/>
  <c r="BC179" i="18"/>
  <c r="BC180" i="18"/>
  <c r="BD188" i="18"/>
  <c r="BD189" i="18" s="1"/>
  <c r="BD178" i="18"/>
  <c r="BD165" i="18"/>
  <c r="BD166" i="18" s="1"/>
  <c r="BD156" i="18"/>
  <c r="BD157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F39" i="18"/>
  <c r="BD47" i="18"/>
  <c r="BD48" i="18" s="1"/>
  <c r="BD7" i="18"/>
  <c r="BD8" i="18" s="1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101" i="17"/>
  <c r="BD100" i="17" s="1"/>
  <c r="BI17" i="20" l="1"/>
  <c r="BD202" i="18"/>
  <c r="BD203" i="18"/>
  <c r="AQ131" i="20"/>
  <c r="AR129" i="20" s="1"/>
  <c r="AF106" i="20"/>
  <c r="AF109" i="20" s="1"/>
  <c r="AF112" i="20"/>
  <c r="BH130" i="20"/>
  <c r="BF40" i="20"/>
  <c r="BF43" i="20" s="1"/>
  <c r="BF38" i="20"/>
  <c r="CE43" i="21"/>
  <c r="CF42" i="21"/>
  <c r="CF41" i="21" s="1"/>
  <c r="CG33" i="21"/>
  <c r="CG34" i="21" s="1"/>
  <c r="CE25" i="21"/>
  <c r="CF24" i="21"/>
  <c r="BF75" i="17"/>
  <c r="BE73" i="17"/>
  <c r="BE74" i="17"/>
  <c r="BH65" i="17"/>
  <c r="BI67" i="17"/>
  <c r="BI66" i="17" s="1"/>
  <c r="BG4" i="17"/>
  <c r="BG70" i="17" s="1"/>
  <c r="BH101" i="20"/>
  <c r="BH108" i="20" s="1"/>
  <c r="BI127" i="20"/>
  <c r="BI78" i="20"/>
  <c r="BF44" i="20"/>
  <c r="BG42" i="20"/>
  <c r="BG37" i="20"/>
  <c r="BI36" i="20"/>
  <c r="BJ54" i="20"/>
  <c r="BI14" i="20"/>
  <c r="BH20" i="20"/>
  <c r="BH22" i="20" s="1"/>
  <c r="BI34" i="20"/>
  <c r="BJ12" i="20"/>
  <c r="BE222" i="18"/>
  <c r="BD223" i="18"/>
  <c r="BH216" i="18"/>
  <c r="BG220" i="18"/>
  <c r="BG219" i="18"/>
  <c r="BG218" i="18"/>
  <c r="BE201" i="18"/>
  <c r="BD179" i="18"/>
  <c r="BD180" i="18"/>
  <c r="BE188" i="18"/>
  <c r="BE189" i="18" s="1"/>
  <c r="BE178" i="18"/>
  <c r="BE165" i="18"/>
  <c r="BE166" i="18" s="1"/>
  <c r="BE156" i="18"/>
  <c r="BE157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G39" i="18"/>
  <c r="BE47" i="18"/>
  <c r="BE48" i="18" s="1"/>
  <c r="BE7" i="18"/>
  <c r="BE8" i="18" s="1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101" i="17"/>
  <c r="BE100" i="17" s="1"/>
  <c r="BJ17" i="20" l="1"/>
  <c r="BE202" i="18"/>
  <c r="BE203" i="18"/>
  <c r="AQ132" i="20"/>
  <c r="AR128" i="20" s="1"/>
  <c r="AR133" i="20" s="1"/>
  <c r="AG103" i="20"/>
  <c r="BI130" i="20"/>
  <c r="BH103" i="20"/>
  <c r="BG38" i="20"/>
  <c r="BG40" i="20"/>
  <c r="BG43" i="20" s="1"/>
  <c r="BG44" i="20" s="1"/>
  <c r="AG102" i="20"/>
  <c r="CF43" i="21"/>
  <c r="CG42" i="21"/>
  <c r="CG41" i="21" s="1"/>
  <c r="CH33" i="21"/>
  <c r="CH34" i="21" s="1"/>
  <c r="CF25" i="21"/>
  <c r="CG24" i="21"/>
  <c r="BF74" i="17"/>
  <c r="BG75" i="17"/>
  <c r="BF73" i="17"/>
  <c r="BJ67" i="17"/>
  <c r="BJ66" i="17" s="1"/>
  <c r="BI65" i="17"/>
  <c r="BH4" i="17"/>
  <c r="BH70" i="17" s="1"/>
  <c r="BI101" i="20"/>
  <c r="BI108" i="20" s="1"/>
  <c r="BJ127" i="20"/>
  <c r="BJ78" i="20"/>
  <c r="BJ36" i="20"/>
  <c r="BH42" i="20"/>
  <c r="BH37" i="20"/>
  <c r="BK54" i="20"/>
  <c r="BK56" i="20" s="1"/>
  <c r="BI20" i="20"/>
  <c r="BI22" i="20" s="1"/>
  <c r="BJ14" i="20"/>
  <c r="BJ34" i="20"/>
  <c r="BK12" i="20"/>
  <c r="BF222" i="18"/>
  <c r="BE223" i="18"/>
  <c r="BI216" i="18"/>
  <c r="BH220" i="18"/>
  <c r="BH219" i="18"/>
  <c r="BH218" i="18"/>
  <c r="BF201" i="18"/>
  <c r="BE179" i="18"/>
  <c r="BE180" i="18"/>
  <c r="BF188" i="18"/>
  <c r="BF189" i="18" s="1"/>
  <c r="BF178" i="18"/>
  <c r="BF165" i="18"/>
  <c r="BF166" i="18" s="1"/>
  <c r="BF156" i="18"/>
  <c r="BF157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H39" i="18"/>
  <c r="BF47" i="18"/>
  <c r="BF48" i="18" s="1"/>
  <c r="BF7" i="18"/>
  <c r="BF8" i="18" s="1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101" i="17"/>
  <c r="BF100" i="17" s="1"/>
  <c r="BK17" i="20" l="1"/>
  <c r="BF202" i="18"/>
  <c r="BF203" i="18"/>
  <c r="AR131" i="20"/>
  <c r="AS129" i="20" s="1"/>
  <c r="AG106" i="20"/>
  <c r="AG109" i="20" s="1"/>
  <c r="BI103" i="20"/>
  <c r="AG112" i="20"/>
  <c r="BJ130" i="20"/>
  <c r="BH40" i="20"/>
  <c r="BH43" i="20" s="1"/>
  <c r="BH44" i="20" s="1"/>
  <c r="BH38" i="20"/>
  <c r="CG43" i="21"/>
  <c r="CH42" i="21"/>
  <c r="CH41" i="21" s="1"/>
  <c r="CI33" i="21"/>
  <c r="CI34" i="21" s="1"/>
  <c r="CG25" i="21"/>
  <c r="CH24" i="21"/>
  <c r="BG74" i="17"/>
  <c r="BG73" i="17"/>
  <c r="BH75" i="17"/>
  <c r="BK67" i="17"/>
  <c r="BK66" i="17" s="1"/>
  <c r="BJ65" i="17"/>
  <c r="BI4" i="17"/>
  <c r="BI70" i="17" s="1"/>
  <c r="BJ101" i="20"/>
  <c r="BJ108" i="20" s="1"/>
  <c r="BK127" i="20"/>
  <c r="BK78" i="20"/>
  <c r="BI42" i="20"/>
  <c r="BI37" i="20"/>
  <c r="BK36" i="20"/>
  <c r="BL54" i="20"/>
  <c r="BL56" i="20" s="1"/>
  <c r="BJ20" i="20"/>
  <c r="BJ22" i="20" s="1"/>
  <c r="BK14" i="20"/>
  <c r="BK34" i="20"/>
  <c r="BL12" i="20"/>
  <c r="BG222" i="18"/>
  <c r="BF223" i="18"/>
  <c r="BJ216" i="18"/>
  <c r="BI219" i="18"/>
  <c r="BI220" i="18"/>
  <c r="BI218" i="18"/>
  <c r="BG201" i="18"/>
  <c r="BF180" i="18"/>
  <c r="BF179" i="18"/>
  <c r="BG188" i="18"/>
  <c r="BG189" i="18" s="1"/>
  <c r="BG178" i="18"/>
  <c r="BG165" i="18"/>
  <c r="BG166" i="18" s="1"/>
  <c r="BG156" i="18"/>
  <c r="BG157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I39" i="18"/>
  <c r="BG47" i="18"/>
  <c r="BG48" i="18" s="1"/>
  <c r="BG7" i="18"/>
  <c r="BG8" i="18" s="1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101" i="17"/>
  <c r="BG100" i="17" s="1"/>
  <c r="BL17" i="20" l="1"/>
  <c r="BG203" i="18"/>
  <c r="BG202" i="18"/>
  <c r="AR132" i="20"/>
  <c r="AS128" i="20" s="1"/>
  <c r="AS133" i="20" s="1"/>
  <c r="AH103" i="20"/>
  <c r="BK130" i="20"/>
  <c r="BJ103" i="20"/>
  <c r="BI40" i="20"/>
  <c r="BI43" i="20" s="1"/>
  <c r="BI44" i="20" s="1"/>
  <c r="BI38" i="20"/>
  <c r="AH102" i="20"/>
  <c r="CI42" i="21"/>
  <c r="CI41" i="21" s="1"/>
  <c r="CH43" i="21"/>
  <c r="CJ33" i="21"/>
  <c r="CJ34" i="21" s="1"/>
  <c r="CI24" i="21"/>
  <c r="CH25" i="21"/>
  <c r="BH73" i="17"/>
  <c r="BH74" i="17"/>
  <c r="BI75" i="17"/>
  <c r="BK65" i="17"/>
  <c r="BL67" i="17"/>
  <c r="BL66" i="17" s="1"/>
  <c r="BJ4" i="17"/>
  <c r="BJ70" i="17" s="1"/>
  <c r="BK101" i="20"/>
  <c r="BK108" i="20" s="1"/>
  <c r="BL127" i="20"/>
  <c r="BL78" i="20"/>
  <c r="BL36" i="20"/>
  <c r="BJ42" i="20"/>
  <c r="BJ37" i="20"/>
  <c r="BM54" i="20"/>
  <c r="BM56" i="20" s="1"/>
  <c r="BL14" i="20"/>
  <c r="BK20" i="20"/>
  <c r="BK22" i="20" s="1"/>
  <c r="BL34" i="20"/>
  <c r="BM12" i="20"/>
  <c r="BH222" i="18"/>
  <c r="BG223" i="18"/>
  <c r="BK216" i="18"/>
  <c r="BJ218" i="18"/>
  <c r="BJ219" i="18"/>
  <c r="BJ220" i="18"/>
  <c r="BH201" i="18"/>
  <c r="BG179" i="18"/>
  <c r="BG180" i="18"/>
  <c r="BH188" i="18"/>
  <c r="BH189" i="18" s="1"/>
  <c r="BH178" i="18"/>
  <c r="BH165" i="18"/>
  <c r="BH166" i="18" s="1"/>
  <c r="BH156" i="18"/>
  <c r="BH157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J39" i="18"/>
  <c r="BH47" i="18"/>
  <c r="BH48" i="18" s="1"/>
  <c r="BH7" i="18"/>
  <c r="BH8" i="18" s="1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101" i="17"/>
  <c r="BH100" i="17" s="1"/>
  <c r="BM17" i="20" l="1"/>
  <c r="BH202" i="18"/>
  <c r="BH203" i="18"/>
  <c r="AS131" i="20"/>
  <c r="AT129" i="20" s="1"/>
  <c r="AH106" i="20"/>
  <c r="AH109" i="20" s="1"/>
  <c r="BK103" i="20"/>
  <c r="AH112" i="20"/>
  <c r="BL130" i="20"/>
  <c r="BJ40" i="20"/>
  <c r="BJ43" i="20" s="1"/>
  <c r="BJ38" i="20"/>
  <c r="CI43" i="21"/>
  <c r="CJ42" i="21"/>
  <c r="CJ41" i="21" s="1"/>
  <c r="CK33" i="21"/>
  <c r="CK34" i="21" s="1"/>
  <c r="CI25" i="21"/>
  <c r="CJ24" i="21"/>
  <c r="BJ75" i="17"/>
  <c r="BI74" i="17"/>
  <c r="BI73" i="17"/>
  <c r="BL65" i="17"/>
  <c r="BM67" i="17"/>
  <c r="BM66" i="17" s="1"/>
  <c r="BK4" i="17"/>
  <c r="BK70" i="17" s="1"/>
  <c r="BL101" i="20"/>
  <c r="BL108" i="20" s="1"/>
  <c r="BM127" i="20"/>
  <c r="BM78" i="20"/>
  <c r="BJ44" i="20"/>
  <c r="BM36" i="20"/>
  <c r="BK42" i="20"/>
  <c r="BK37" i="20"/>
  <c r="BN54" i="20"/>
  <c r="BN56" i="20" s="1"/>
  <c r="BM14" i="20"/>
  <c r="BL20" i="20"/>
  <c r="BL22" i="20" s="1"/>
  <c r="BM34" i="20"/>
  <c r="BN12" i="20"/>
  <c r="BI222" i="18"/>
  <c r="BH223" i="18"/>
  <c r="BL216" i="18"/>
  <c r="BK220" i="18"/>
  <c r="BK219" i="18"/>
  <c r="BK218" i="18"/>
  <c r="BI201" i="18"/>
  <c r="BH180" i="18"/>
  <c r="BH179" i="18"/>
  <c r="BI188" i="18"/>
  <c r="BI189" i="18" s="1"/>
  <c r="BI178" i="18"/>
  <c r="BI165" i="18"/>
  <c r="BI166" i="18" s="1"/>
  <c r="BI156" i="18"/>
  <c r="BI157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K39" i="18"/>
  <c r="BI47" i="18"/>
  <c r="BI48" i="18" s="1"/>
  <c r="BI7" i="18"/>
  <c r="BI8" i="18" s="1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101" i="17"/>
  <c r="BI100" i="17" s="1"/>
  <c r="BN17" i="20" l="1"/>
  <c r="BI203" i="18"/>
  <c r="BI202" i="18"/>
  <c r="AS132" i="20"/>
  <c r="AT128" i="20" s="1"/>
  <c r="AT133" i="20" s="1"/>
  <c r="AI103" i="20"/>
  <c r="BM130" i="20"/>
  <c r="BL103" i="20"/>
  <c r="BK38" i="20"/>
  <c r="BK40" i="20"/>
  <c r="BK43" i="20" s="1"/>
  <c r="BK44" i="20" s="1"/>
  <c r="AI102" i="20"/>
  <c r="CJ43" i="21"/>
  <c r="CK42" i="21"/>
  <c r="CK41" i="21" s="1"/>
  <c r="CL33" i="21"/>
  <c r="CL34" i="21" s="1"/>
  <c r="CJ25" i="21"/>
  <c r="CK24" i="21"/>
  <c r="BJ73" i="17"/>
  <c r="BJ74" i="17"/>
  <c r="BK75" i="17"/>
  <c r="BN67" i="17"/>
  <c r="BN66" i="17" s="1"/>
  <c r="BM65" i="17"/>
  <c r="BL4" i="17"/>
  <c r="BL70" i="17" s="1"/>
  <c r="BM101" i="20"/>
  <c r="BM108" i="20" s="1"/>
  <c r="BN127" i="20"/>
  <c r="BN78" i="20"/>
  <c r="BN36" i="20"/>
  <c r="BL42" i="20"/>
  <c r="BL37" i="20"/>
  <c r="BO54" i="20"/>
  <c r="BO56" i="20" s="1"/>
  <c r="BN14" i="20"/>
  <c r="BM20" i="20"/>
  <c r="BM22" i="20" s="1"/>
  <c r="BN34" i="20"/>
  <c r="BO12" i="20"/>
  <c r="BJ222" i="18"/>
  <c r="BI223" i="18"/>
  <c r="BM216" i="18"/>
  <c r="BL220" i="18"/>
  <c r="BL219" i="18"/>
  <c r="BL218" i="18"/>
  <c r="BJ201" i="18"/>
  <c r="BI179" i="18"/>
  <c r="BI180" i="18"/>
  <c r="BJ188" i="18"/>
  <c r="BJ189" i="18" s="1"/>
  <c r="BJ178" i="18"/>
  <c r="BJ165" i="18"/>
  <c r="BJ166" i="18" s="1"/>
  <c r="BJ156" i="18"/>
  <c r="BJ157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L39" i="18"/>
  <c r="BJ47" i="18"/>
  <c r="BJ48" i="18" s="1"/>
  <c r="BJ7" i="18"/>
  <c r="BJ8" i="18" s="1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101" i="17"/>
  <c r="BJ100" i="17" s="1"/>
  <c r="BO17" i="20" l="1"/>
  <c r="BJ202" i="18"/>
  <c r="BJ203" i="18"/>
  <c r="AT131" i="20"/>
  <c r="AU129" i="20" s="1"/>
  <c r="AI106" i="20"/>
  <c r="AI109" i="20" s="1"/>
  <c r="BM103" i="20"/>
  <c r="AI112" i="20"/>
  <c r="BN130" i="20"/>
  <c r="BL40" i="20"/>
  <c r="BL43" i="20" s="1"/>
  <c r="BL44" i="20" s="1"/>
  <c r="BL38" i="20"/>
  <c r="CK43" i="21"/>
  <c r="CL42" i="21"/>
  <c r="CL41" i="21" s="1"/>
  <c r="CM33" i="21"/>
  <c r="CM34" i="21" s="1"/>
  <c r="CK25" i="21"/>
  <c r="CL24" i="21"/>
  <c r="BK74" i="17"/>
  <c r="BL75" i="17"/>
  <c r="BK73" i="17"/>
  <c r="BO67" i="17"/>
  <c r="BO66" i="17" s="1"/>
  <c r="BN65" i="17"/>
  <c r="BM4" i="17"/>
  <c r="BM70" i="17" s="1"/>
  <c r="BN101" i="20"/>
  <c r="BN108" i="20" s="1"/>
  <c r="BO127" i="20"/>
  <c r="BO78" i="20"/>
  <c r="BM42" i="20"/>
  <c r="BM37" i="20"/>
  <c r="BO36" i="20"/>
  <c r="BP54" i="20"/>
  <c r="BP56" i="20" s="1"/>
  <c r="BO14" i="20"/>
  <c r="BN20" i="20"/>
  <c r="BN22" i="20" s="1"/>
  <c r="BO34" i="20"/>
  <c r="BP12" i="20"/>
  <c r="BK222" i="18"/>
  <c r="BJ223" i="18"/>
  <c r="BN216" i="18"/>
  <c r="BM220" i="18"/>
  <c r="BM219" i="18"/>
  <c r="BM218" i="18"/>
  <c r="BK201" i="18"/>
  <c r="BJ180" i="18"/>
  <c r="BJ179" i="18"/>
  <c r="BK188" i="18"/>
  <c r="BK189" i="18" s="1"/>
  <c r="BK178" i="18"/>
  <c r="BK165" i="18"/>
  <c r="BK166" i="18" s="1"/>
  <c r="BK156" i="18"/>
  <c r="BK157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M39" i="18"/>
  <c r="BK47" i="18"/>
  <c r="BK48" i="18" s="1"/>
  <c r="BK7" i="18"/>
  <c r="BK8" i="18" s="1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101" i="17"/>
  <c r="BK100" i="17" s="1"/>
  <c r="BP17" i="20" l="1"/>
  <c r="BK203" i="18"/>
  <c r="BK202" i="18"/>
  <c r="AT132" i="20"/>
  <c r="AU128" i="20" s="1"/>
  <c r="AU133" i="20" s="1"/>
  <c r="BN103" i="20"/>
  <c r="BO130" i="20"/>
  <c r="BM40" i="20"/>
  <c r="BM43" i="20" s="1"/>
  <c r="BM44" i="20" s="1"/>
  <c r="BM38" i="20"/>
  <c r="AJ103" i="20"/>
  <c r="AJ102" i="20"/>
  <c r="CM42" i="21"/>
  <c r="CM41" i="21" s="1"/>
  <c r="CL43" i="21"/>
  <c r="CN33" i="21"/>
  <c r="CN34" i="21" s="1"/>
  <c r="CM24" i="21"/>
  <c r="CL25" i="21"/>
  <c r="BL73" i="17"/>
  <c r="BL74" i="17"/>
  <c r="BM75" i="17"/>
  <c r="BO65" i="17"/>
  <c r="BP67" i="17"/>
  <c r="BP66" i="17" s="1"/>
  <c r="BN4" i="17"/>
  <c r="BN70" i="17" s="1"/>
  <c r="BO101" i="20"/>
  <c r="BO108" i="20" s="1"/>
  <c r="BP127" i="20"/>
  <c r="BP78" i="20"/>
  <c r="BN42" i="20"/>
  <c r="BN37" i="20"/>
  <c r="BP36" i="20"/>
  <c r="BQ54" i="20"/>
  <c r="BQ56" i="20" s="1"/>
  <c r="BP14" i="20"/>
  <c r="BO20" i="20"/>
  <c r="BO22" i="20" s="1"/>
  <c r="BP34" i="20"/>
  <c r="BQ12" i="20"/>
  <c r="BL222" i="18"/>
  <c r="BK223" i="18"/>
  <c r="BO216" i="18"/>
  <c r="BN220" i="18"/>
  <c r="BN219" i="18"/>
  <c r="BN218" i="18"/>
  <c r="BL201" i="18"/>
  <c r="BK179" i="18"/>
  <c r="BK180" i="18"/>
  <c r="BL188" i="18"/>
  <c r="BL189" i="18" s="1"/>
  <c r="BL178" i="18"/>
  <c r="BL165" i="18"/>
  <c r="BL166" i="18" s="1"/>
  <c r="BL156" i="18"/>
  <c r="BL157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N39" i="18"/>
  <c r="BL47" i="18"/>
  <c r="BL48" i="18" s="1"/>
  <c r="BL7" i="18"/>
  <c r="BL8" i="18" s="1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101" i="17"/>
  <c r="BL100" i="17" s="1"/>
  <c r="BQ17" i="20" l="1"/>
  <c r="BL202" i="18"/>
  <c r="BL203" i="18"/>
  <c r="AU131" i="20"/>
  <c r="AV129" i="20" s="1"/>
  <c r="AJ106" i="20"/>
  <c r="BP130" i="20"/>
  <c r="BO103" i="20"/>
  <c r="AJ112" i="20"/>
  <c r="BN40" i="20"/>
  <c r="BN43" i="20" s="1"/>
  <c r="BN44" i="20" s="1"/>
  <c r="BN38" i="20"/>
  <c r="CM43" i="21"/>
  <c r="CN42" i="21"/>
  <c r="CN41" i="21" s="1"/>
  <c r="CO33" i="21"/>
  <c r="CO34" i="21" s="1"/>
  <c r="CM25" i="21"/>
  <c r="CN24" i="21"/>
  <c r="BN75" i="17"/>
  <c r="BM74" i="17"/>
  <c r="BM73" i="17"/>
  <c r="BQ67" i="17"/>
  <c r="BQ66" i="17" s="1"/>
  <c r="BP65" i="17"/>
  <c r="BO4" i="17"/>
  <c r="BO70" i="17" s="1"/>
  <c r="BP101" i="20"/>
  <c r="BP108" i="20" s="1"/>
  <c r="BQ127" i="20"/>
  <c r="BQ78" i="20"/>
  <c r="BO42" i="20"/>
  <c r="BO37" i="20"/>
  <c r="BQ36" i="20"/>
  <c r="BR54" i="20"/>
  <c r="BR56" i="20" s="1"/>
  <c r="BP20" i="20"/>
  <c r="BP22" i="20" s="1"/>
  <c r="BQ14" i="20"/>
  <c r="BQ34" i="20"/>
  <c r="BR12" i="20"/>
  <c r="BM222" i="18"/>
  <c r="BL223" i="18"/>
  <c r="BP216" i="18"/>
  <c r="BO220" i="18"/>
  <c r="BO219" i="18"/>
  <c r="BO218" i="18"/>
  <c r="BM201" i="18"/>
  <c r="BL179" i="18"/>
  <c r="BL180" i="18"/>
  <c r="BM188" i="18"/>
  <c r="BM189" i="18" s="1"/>
  <c r="BM178" i="18"/>
  <c r="BM165" i="18"/>
  <c r="BM166" i="18" s="1"/>
  <c r="BM156" i="18"/>
  <c r="BM157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O39" i="18"/>
  <c r="BM47" i="18"/>
  <c r="BM48" i="18" s="1"/>
  <c r="BM7" i="18"/>
  <c r="BM8" i="18" s="1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101" i="17"/>
  <c r="BM100" i="17" s="1"/>
  <c r="BR17" i="20" l="1"/>
  <c r="BM203" i="18"/>
  <c r="BM202" i="18"/>
  <c r="AU132" i="20"/>
  <c r="AV128" i="20" s="1"/>
  <c r="AV133" i="20" s="1"/>
  <c r="AJ109" i="20"/>
  <c r="AK103" i="20"/>
  <c r="BP103" i="20"/>
  <c r="BQ130" i="20"/>
  <c r="BO38" i="20"/>
  <c r="BO40" i="20"/>
  <c r="BO43" i="20" s="1"/>
  <c r="BO44" i="20" s="1"/>
  <c r="AK102" i="20"/>
  <c r="CN43" i="21"/>
  <c r="CO42" i="21"/>
  <c r="CN25" i="21"/>
  <c r="CO24" i="21"/>
  <c r="CO25" i="21" s="1"/>
  <c r="BN73" i="17"/>
  <c r="BN74" i="17"/>
  <c r="BO75" i="17"/>
  <c r="BR67" i="17"/>
  <c r="BR66" i="17" s="1"/>
  <c r="BQ65" i="17"/>
  <c r="BP4" i="17"/>
  <c r="BP70" i="17" s="1"/>
  <c r="BQ101" i="20"/>
  <c r="BQ108" i="20" s="1"/>
  <c r="BR127" i="20"/>
  <c r="BR78" i="20"/>
  <c r="BR36" i="20"/>
  <c r="BP42" i="20"/>
  <c r="BP37" i="20"/>
  <c r="BS54" i="20"/>
  <c r="BS56" i="20" s="1"/>
  <c r="BR14" i="20"/>
  <c r="BQ20" i="20"/>
  <c r="BQ22" i="20" s="1"/>
  <c r="BR34" i="20"/>
  <c r="BS12" i="20"/>
  <c r="BN222" i="18"/>
  <c r="BM223" i="18"/>
  <c r="BQ216" i="18"/>
  <c r="BP220" i="18"/>
  <c r="BP219" i="18"/>
  <c r="BP218" i="18"/>
  <c r="BN201" i="18"/>
  <c r="BM179" i="18"/>
  <c r="BM180" i="18"/>
  <c r="BN188" i="18"/>
  <c r="BN189" i="18" s="1"/>
  <c r="BN178" i="18"/>
  <c r="BN165" i="18"/>
  <c r="BN166" i="18" s="1"/>
  <c r="BN156" i="18"/>
  <c r="BN157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P39" i="18"/>
  <c r="BN47" i="18"/>
  <c r="BN48" i="18" s="1"/>
  <c r="BN7" i="18"/>
  <c r="BN8" i="18" s="1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101" i="17"/>
  <c r="BN100" i="17" s="1"/>
  <c r="BS17" i="20" l="1"/>
  <c r="AV131" i="20"/>
  <c r="AW129" i="20" s="1"/>
  <c r="BN202" i="18"/>
  <c r="BN203" i="18"/>
  <c r="AV132" i="20"/>
  <c r="AW128" i="20" s="1"/>
  <c r="AW133" i="20" s="1"/>
  <c r="AK106" i="20"/>
  <c r="BQ103" i="20"/>
  <c r="AK112" i="20"/>
  <c r="BR130" i="20"/>
  <c r="BP38" i="20"/>
  <c r="BP40" i="20"/>
  <c r="BP43" i="20" s="1"/>
  <c r="CO43" i="21"/>
  <c r="D46" i="21" s="1"/>
  <c r="CO41" i="21"/>
  <c r="BO74" i="17"/>
  <c r="BP75" i="17"/>
  <c r="BO73" i="17"/>
  <c r="BS67" i="17"/>
  <c r="BS66" i="17" s="1"/>
  <c r="BR65" i="17"/>
  <c r="BQ4" i="17"/>
  <c r="BQ70" i="17" s="1"/>
  <c r="BR101" i="20"/>
  <c r="BR108" i="20" s="1"/>
  <c r="BS127" i="20"/>
  <c r="BP44" i="20"/>
  <c r="BS78" i="20"/>
  <c r="BS36" i="20"/>
  <c r="BQ42" i="20"/>
  <c r="BQ37" i="20"/>
  <c r="BT54" i="20"/>
  <c r="BT56" i="20" s="1"/>
  <c r="BS14" i="20"/>
  <c r="BR20" i="20"/>
  <c r="BR22" i="20" s="1"/>
  <c r="BS34" i="20"/>
  <c r="BT12" i="20"/>
  <c r="BO222" i="18"/>
  <c r="BN223" i="18"/>
  <c r="BR216" i="18"/>
  <c r="BQ220" i="18"/>
  <c r="BQ219" i="18"/>
  <c r="BQ218" i="18"/>
  <c r="BO201" i="18"/>
  <c r="BN180" i="18"/>
  <c r="BN179" i="18"/>
  <c r="BO188" i="18"/>
  <c r="BO189" i="18" s="1"/>
  <c r="BO178" i="18"/>
  <c r="BO165" i="18"/>
  <c r="BO166" i="18" s="1"/>
  <c r="BO156" i="18"/>
  <c r="BO157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Q39" i="18"/>
  <c r="BO47" i="18"/>
  <c r="BO48" i="18" s="1"/>
  <c r="BO7" i="18"/>
  <c r="BO8" i="18" s="1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101" i="17"/>
  <c r="BO100" i="17" s="1"/>
  <c r="BT17" i="20" l="1"/>
  <c r="BO203" i="18"/>
  <c r="BO202" i="18"/>
  <c r="AW131" i="20"/>
  <c r="AX129" i="20" s="1"/>
  <c r="AK109" i="20"/>
  <c r="AL103" i="20"/>
  <c r="BR103" i="20"/>
  <c r="BT130" i="20"/>
  <c r="BQ40" i="20"/>
  <c r="BQ43" i="20" s="1"/>
  <c r="BQ44" i="20" s="1"/>
  <c r="BQ38" i="20"/>
  <c r="AL102" i="20"/>
  <c r="E46" i="21"/>
  <c r="F46" i="21"/>
  <c r="I46" i="21"/>
  <c r="G46" i="21"/>
  <c r="K46" i="21"/>
  <c r="H46" i="21"/>
  <c r="J46" i="21"/>
  <c r="BP73" i="17"/>
  <c r="BP74" i="17"/>
  <c r="BQ75" i="17"/>
  <c r="BS65" i="17"/>
  <c r="BT67" i="17"/>
  <c r="BT66" i="17" s="1"/>
  <c r="BR4" i="17"/>
  <c r="BR70" i="17" s="1"/>
  <c r="BS101" i="20"/>
  <c r="BS108" i="20" s="1"/>
  <c r="BT127" i="20"/>
  <c r="BT128" i="20" s="1"/>
  <c r="BT78" i="20"/>
  <c r="BT36" i="20"/>
  <c r="BR42" i="20"/>
  <c r="BR37" i="20"/>
  <c r="BU54" i="20"/>
  <c r="BU56" i="20" s="1"/>
  <c r="BT14" i="20"/>
  <c r="BS20" i="20"/>
  <c r="BS22" i="20" s="1"/>
  <c r="BT34" i="20"/>
  <c r="BU12" i="20"/>
  <c r="BP222" i="18"/>
  <c r="BO223" i="18"/>
  <c r="BS216" i="18"/>
  <c r="BR220" i="18"/>
  <c r="BR219" i="18"/>
  <c r="BR218" i="18"/>
  <c r="BP201" i="18"/>
  <c r="BO179" i="18"/>
  <c r="BO180" i="18"/>
  <c r="BP188" i="18"/>
  <c r="BP189" i="18" s="1"/>
  <c r="BP178" i="18"/>
  <c r="BP165" i="18"/>
  <c r="BP166" i="18" s="1"/>
  <c r="BP156" i="18"/>
  <c r="BP157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R39" i="18"/>
  <c r="BP47" i="18"/>
  <c r="BP48" i="18" s="1"/>
  <c r="BP7" i="18"/>
  <c r="BP8" i="18" s="1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101" i="17"/>
  <c r="BP100" i="17" s="1"/>
  <c r="BU17" i="20" l="1"/>
  <c r="BP203" i="18"/>
  <c r="BP202" i="18"/>
  <c r="AW132" i="20"/>
  <c r="AX128" i="20" s="1"/>
  <c r="AX133" i="20" s="1"/>
  <c r="AL106" i="20"/>
  <c r="AL112" i="20"/>
  <c r="BS103" i="20"/>
  <c r="BU130" i="20"/>
  <c r="BR40" i="20"/>
  <c r="BR43" i="20" s="1"/>
  <c r="BR44" i="20" s="1"/>
  <c r="BR38" i="20"/>
  <c r="BR75" i="17"/>
  <c r="BQ74" i="17"/>
  <c r="BQ73" i="17"/>
  <c r="BT65" i="17"/>
  <c r="BU67" i="17"/>
  <c r="BU66" i="17" s="1"/>
  <c r="BS4" i="17"/>
  <c r="BS70" i="17" s="1"/>
  <c r="BT101" i="20"/>
  <c r="BT108" i="20" s="1"/>
  <c r="BU127" i="20"/>
  <c r="BU128" i="20" s="1"/>
  <c r="BU78" i="20"/>
  <c r="BU36" i="20"/>
  <c r="BS42" i="20"/>
  <c r="BS37" i="20"/>
  <c r="BV54" i="20"/>
  <c r="BV56" i="20" s="1"/>
  <c r="BU14" i="20"/>
  <c r="BT20" i="20"/>
  <c r="BT22" i="20" s="1"/>
  <c r="BU34" i="20"/>
  <c r="BV12" i="20"/>
  <c r="BQ222" i="18"/>
  <c r="BP223" i="18"/>
  <c r="BT216" i="18"/>
  <c r="BS220" i="18"/>
  <c r="BS219" i="18"/>
  <c r="BS218" i="18"/>
  <c r="BQ201" i="18"/>
  <c r="BP180" i="18"/>
  <c r="BP179" i="18"/>
  <c r="BQ188" i="18"/>
  <c r="BQ189" i="18" s="1"/>
  <c r="BQ178" i="18"/>
  <c r="BQ165" i="18"/>
  <c r="BQ166" i="18" s="1"/>
  <c r="BQ156" i="18"/>
  <c r="BQ157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S39" i="18"/>
  <c r="BQ47" i="18"/>
  <c r="BQ48" i="18" s="1"/>
  <c r="BQ7" i="18"/>
  <c r="BQ8" i="18" s="1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101" i="17"/>
  <c r="BQ100" i="17" s="1"/>
  <c r="BV17" i="20" l="1"/>
  <c r="BQ203" i="18"/>
  <c r="BQ202" i="18"/>
  <c r="AX131" i="20"/>
  <c r="AY129" i="20" s="1"/>
  <c r="AL109" i="20"/>
  <c r="AM103" i="20"/>
  <c r="BT103" i="20"/>
  <c r="BV130" i="20"/>
  <c r="BS38" i="20"/>
  <c r="BS40" i="20"/>
  <c r="BS43" i="20" s="1"/>
  <c r="BS44" i="20" s="1"/>
  <c r="AM102" i="20"/>
  <c r="BS75" i="17"/>
  <c r="BR74" i="17"/>
  <c r="BR73" i="17"/>
  <c r="BV67" i="17"/>
  <c r="BV66" i="17" s="1"/>
  <c r="BU65" i="17"/>
  <c r="BT4" i="17"/>
  <c r="BT70" i="17" s="1"/>
  <c r="BU101" i="20"/>
  <c r="BU108" i="20" s="1"/>
  <c r="BV127" i="20"/>
  <c r="BV128" i="20" s="1"/>
  <c r="BV78" i="20"/>
  <c r="BT42" i="20"/>
  <c r="BT37" i="20"/>
  <c r="BV36" i="20"/>
  <c r="BW54" i="20"/>
  <c r="BW56" i="20" s="1"/>
  <c r="BV14" i="20"/>
  <c r="BU20" i="20"/>
  <c r="BU22" i="20" s="1"/>
  <c r="BV34" i="20"/>
  <c r="BW12" i="20"/>
  <c r="BR222" i="18"/>
  <c r="BQ223" i="18"/>
  <c r="BU216" i="18"/>
  <c r="BT220" i="18"/>
  <c r="BT219" i="18"/>
  <c r="BT218" i="18"/>
  <c r="BR201" i="18"/>
  <c r="BQ179" i="18"/>
  <c r="BQ180" i="18"/>
  <c r="BR188" i="18"/>
  <c r="BR189" i="18" s="1"/>
  <c r="BR178" i="18"/>
  <c r="BR165" i="18"/>
  <c r="BR166" i="18" s="1"/>
  <c r="BR156" i="18"/>
  <c r="BR157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T39" i="18"/>
  <c r="BR47" i="18"/>
  <c r="BR48" i="18" s="1"/>
  <c r="BR7" i="18"/>
  <c r="BR8" i="18" s="1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101" i="17"/>
  <c r="BR100" i="17" s="1"/>
  <c r="BW17" i="20" l="1"/>
  <c r="BR202" i="18"/>
  <c r="BR203" i="18"/>
  <c r="AX132" i="20"/>
  <c r="AY128" i="20" s="1"/>
  <c r="AY133" i="20" s="1"/>
  <c r="AM106" i="20"/>
  <c r="BW130" i="20"/>
  <c r="AM112" i="20"/>
  <c r="BU103" i="20"/>
  <c r="BT40" i="20"/>
  <c r="BT43" i="20" s="1"/>
  <c r="BT44" i="20" s="1"/>
  <c r="BT38" i="20"/>
  <c r="BS73" i="17"/>
  <c r="BS74" i="17"/>
  <c r="BT75" i="17"/>
  <c r="BW67" i="17"/>
  <c r="BW66" i="17" s="1"/>
  <c r="BV65" i="17"/>
  <c r="BU4" i="17"/>
  <c r="BU70" i="17" s="1"/>
  <c r="BV101" i="20"/>
  <c r="BV108" i="20" s="1"/>
  <c r="BW127" i="20"/>
  <c r="BW128" i="20" s="1"/>
  <c r="BW78" i="20"/>
  <c r="BW36" i="20"/>
  <c r="BU42" i="20"/>
  <c r="BU37" i="20"/>
  <c r="BX54" i="20"/>
  <c r="BX56" i="20" s="1"/>
  <c r="BV20" i="20"/>
  <c r="BV22" i="20" s="1"/>
  <c r="BW14" i="20"/>
  <c r="BW34" i="20"/>
  <c r="BX12" i="20"/>
  <c r="BS222" i="18"/>
  <c r="BR223" i="18"/>
  <c r="BV216" i="18"/>
  <c r="BU220" i="18"/>
  <c r="BU219" i="18"/>
  <c r="BU218" i="18"/>
  <c r="BS201" i="18"/>
  <c r="BR180" i="18"/>
  <c r="BR179" i="18"/>
  <c r="BS188" i="18"/>
  <c r="BS189" i="18" s="1"/>
  <c r="BS178" i="18"/>
  <c r="BS165" i="18"/>
  <c r="BS166" i="18" s="1"/>
  <c r="BS156" i="18"/>
  <c r="BS157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U39" i="18"/>
  <c r="BS47" i="18"/>
  <c r="BS48" i="18" s="1"/>
  <c r="BS7" i="18"/>
  <c r="BS8" i="18" s="1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101" i="17"/>
  <c r="BS100" i="17" s="1"/>
  <c r="BX17" i="20" l="1"/>
  <c r="BS203" i="18"/>
  <c r="BS202" i="18"/>
  <c r="AY131" i="20"/>
  <c r="AZ129" i="20" s="1"/>
  <c r="AM109" i="20"/>
  <c r="AN103" i="20"/>
  <c r="BV103" i="20"/>
  <c r="BX130" i="20"/>
  <c r="BU40" i="20"/>
  <c r="BU43" i="20" s="1"/>
  <c r="BU44" i="20" s="1"/>
  <c r="BU38" i="20"/>
  <c r="AN102" i="20"/>
  <c r="BT73" i="17"/>
  <c r="BT74" i="17"/>
  <c r="BU75" i="17"/>
  <c r="BW65" i="17"/>
  <c r="BX67" i="17"/>
  <c r="BX66" i="17" s="1"/>
  <c r="BV4" i="17"/>
  <c r="BV70" i="17" s="1"/>
  <c r="BW101" i="20"/>
  <c r="BW108" i="20" s="1"/>
  <c r="BX127" i="20"/>
  <c r="BX128" i="20" s="1"/>
  <c r="BX78" i="20"/>
  <c r="BX36" i="20"/>
  <c r="BV42" i="20"/>
  <c r="BV37" i="20"/>
  <c r="BY54" i="20"/>
  <c r="BY56" i="20" s="1"/>
  <c r="BX14" i="20"/>
  <c r="BW20" i="20"/>
  <c r="BW22" i="20" s="1"/>
  <c r="BX34" i="20"/>
  <c r="BY12" i="20"/>
  <c r="BT222" i="18"/>
  <c r="BS223" i="18"/>
  <c r="BW216" i="18"/>
  <c r="BV218" i="18"/>
  <c r="BV220" i="18"/>
  <c r="BV219" i="18"/>
  <c r="BT201" i="18"/>
  <c r="BS179" i="18"/>
  <c r="BS180" i="18"/>
  <c r="BT188" i="18"/>
  <c r="BT189" i="18" s="1"/>
  <c r="BT178" i="18"/>
  <c r="BT165" i="18"/>
  <c r="BT166" i="18" s="1"/>
  <c r="BT156" i="18"/>
  <c r="BT157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V39" i="18"/>
  <c r="BT47" i="18"/>
  <c r="BT48" i="18" s="1"/>
  <c r="BT7" i="18"/>
  <c r="BT8" i="18" s="1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101" i="17"/>
  <c r="BT100" i="17" s="1"/>
  <c r="BY17" i="20" l="1"/>
  <c r="BT202" i="18"/>
  <c r="BT203" i="18"/>
  <c r="AY132" i="20"/>
  <c r="AZ128" i="20" s="1"/>
  <c r="AZ133" i="20" s="1"/>
  <c r="AZ131" i="20" s="1"/>
  <c r="BA129" i="20" s="1"/>
  <c r="AN106" i="20"/>
  <c r="AN112" i="20"/>
  <c r="BW103" i="20"/>
  <c r="BY130" i="20"/>
  <c r="BV40" i="20"/>
  <c r="BV43" i="20" s="1"/>
  <c r="BV44" i="20" s="1"/>
  <c r="BV38" i="20"/>
  <c r="BV75" i="17"/>
  <c r="BU74" i="17"/>
  <c r="BU73" i="17"/>
  <c r="BX65" i="17"/>
  <c r="BY67" i="17"/>
  <c r="BY66" i="17" s="1"/>
  <c r="BW4" i="17"/>
  <c r="BW70" i="17" s="1"/>
  <c r="BX101" i="20"/>
  <c r="BX108" i="20" s="1"/>
  <c r="BY127" i="20"/>
  <c r="BY128" i="20" s="1"/>
  <c r="BY78" i="20"/>
  <c r="BY36" i="20"/>
  <c r="BW42" i="20"/>
  <c r="BW37" i="20"/>
  <c r="BZ54" i="20"/>
  <c r="BZ56" i="20" s="1"/>
  <c r="BY14" i="20"/>
  <c r="BX20" i="20"/>
  <c r="BX22" i="20" s="1"/>
  <c r="BY34" i="20"/>
  <c r="BZ12" i="20"/>
  <c r="BU222" i="18"/>
  <c r="BT223" i="18"/>
  <c r="BX216" i="18"/>
  <c r="BW220" i="18"/>
  <c r="BW219" i="18"/>
  <c r="BW218" i="18"/>
  <c r="BU201" i="18"/>
  <c r="BT179" i="18"/>
  <c r="BT180" i="18"/>
  <c r="BU188" i="18"/>
  <c r="BU189" i="18" s="1"/>
  <c r="BU178" i="18"/>
  <c r="BU165" i="18"/>
  <c r="BU166" i="18" s="1"/>
  <c r="BU156" i="18"/>
  <c r="BU157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S58" i="18"/>
  <c r="BT57" i="18"/>
  <c r="CA54" i="18"/>
  <c r="BV65" i="18"/>
  <c r="BV66" i="18" s="1"/>
  <c r="BU34" i="18"/>
  <c r="BT33" i="18"/>
  <c r="BX38" i="18"/>
  <c r="BW39" i="18"/>
  <c r="BU47" i="18"/>
  <c r="BU48" i="18" s="1"/>
  <c r="BU7" i="18"/>
  <c r="BU8" i="18" s="1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101" i="17"/>
  <c r="BU100" i="17" s="1"/>
  <c r="BZ17" i="20" l="1"/>
  <c r="BU202" i="18"/>
  <c r="BU203" i="18"/>
  <c r="AZ132" i="20"/>
  <c r="BA128" i="20" s="1"/>
  <c r="BA133" i="20" s="1"/>
  <c r="AN109" i="20"/>
  <c r="AO103" i="20"/>
  <c r="BX103" i="20"/>
  <c r="BZ130" i="20"/>
  <c r="BW38" i="20"/>
  <c r="BW40" i="20"/>
  <c r="BW43" i="20" s="1"/>
  <c r="AO102" i="20"/>
  <c r="BV74" i="17"/>
  <c r="BW75" i="17"/>
  <c r="BV73" i="17"/>
  <c r="BZ67" i="17"/>
  <c r="BZ66" i="17" s="1"/>
  <c r="BY65" i="17"/>
  <c r="BX4" i="17"/>
  <c r="BX70" i="17" s="1"/>
  <c r="BY101" i="20"/>
  <c r="BY108" i="20" s="1"/>
  <c r="BZ127" i="20"/>
  <c r="BZ128" i="20" s="1"/>
  <c r="BZ78" i="20"/>
  <c r="BW44" i="20"/>
  <c r="BZ36" i="20"/>
  <c r="BX42" i="20"/>
  <c r="BX37" i="20"/>
  <c r="CA54" i="20"/>
  <c r="CA56" i="20" s="1"/>
  <c r="BY20" i="20"/>
  <c r="BY22" i="20" s="1"/>
  <c r="BZ14" i="20"/>
  <c r="BZ34" i="20"/>
  <c r="CA12" i="20"/>
  <c r="BV222" i="18"/>
  <c r="BU223" i="18"/>
  <c r="BY216" i="18"/>
  <c r="BX220" i="18"/>
  <c r="BX219" i="18"/>
  <c r="BX218" i="18"/>
  <c r="BV201" i="18"/>
  <c r="BU179" i="18"/>
  <c r="BU180" i="18"/>
  <c r="BV188" i="18"/>
  <c r="BV189" i="18" s="1"/>
  <c r="BV178" i="18"/>
  <c r="BV165" i="18"/>
  <c r="BV166" i="18" s="1"/>
  <c r="BV156" i="18"/>
  <c r="BV157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T58" i="18"/>
  <c r="BU57" i="18"/>
  <c r="CB54" i="18"/>
  <c r="BW65" i="18"/>
  <c r="BW66" i="18" s="1"/>
  <c r="BV34" i="18"/>
  <c r="BU33" i="18"/>
  <c r="BY38" i="18"/>
  <c r="BX39" i="18"/>
  <c r="BV47" i="18"/>
  <c r="BV48" i="18" s="1"/>
  <c r="BV7" i="18"/>
  <c r="BV8" i="18" s="1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101" i="17"/>
  <c r="BV100" i="17" s="1"/>
  <c r="CA17" i="20" l="1"/>
  <c r="BV202" i="18"/>
  <c r="BV203" i="18"/>
  <c r="BA131" i="20"/>
  <c r="BB129" i="20" s="1"/>
  <c r="AO106" i="20"/>
  <c r="CA130" i="20"/>
  <c r="AO112" i="20"/>
  <c r="BY103" i="20"/>
  <c r="BX40" i="20"/>
  <c r="BX43" i="20" s="1"/>
  <c r="BX44" i="20" s="1"/>
  <c r="BX38" i="20"/>
  <c r="BX75" i="17"/>
  <c r="BW73" i="17"/>
  <c r="BW74" i="17"/>
  <c r="CA67" i="17"/>
  <c r="CA66" i="17" s="1"/>
  <c r="BZ65" i="17"/>
  <c r="BY4" i="17"/>
  <c r="BY70" i="17" s="1"/>
  <c r="BZ101" i="20"/>
  <c r="BZ108" i="20" s="1"/>
  <c r="CA127" i="20"/>
  <c r="CA128" i="20" s="1"/>
  <c r="CA78" i="20"/>
  <c r="CA36" i="20"/>
  <c r="BY42" i="20"/>
  <c r="BY37" i="20"/>
  <c r="CB54" i="20"/>
  <c r="CB56" i="20" s="1"/>
  <c r="CA14" i="20"/>
  <c r="BZ20" i="20"/>
  <c r="BZ22" i="20" s="1"/>
  <c r="CA34" i="20"/>
  <c r="CB12" i="20"/>
  <c r="BW222" i="18"/>
  <c r="BV223" i="18"/>
  <c r="BZ216" i="18"/>
  <c r="BY220" i="18"/>
  <c r="BY219" i="18"/>
  <c r="BY218" i="18"/>
  <c r="BW201" i="18"/>
  <c r="BV180" i="18"/>
  <c r="BV179" i="18"/>
  <c r="BW188" i="18"/>
  <c r="BW189" i="18" s="1"/>
  <c r="BW178" i="18"/>
  <c r="BW165" i="18"/>
  <c r="BW166" i="18" s="1"/>
  <c r="BW156" i="18"/>
  <c r="BW157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U58" i="18"/>
  <c r="BV57" i="18"/>
  <c r="CC54" i="18"/>
  <c r="BX65" i="18"/>
  <c r="BX66" i="18" s="1"/>
  <c r="BW34" i="18"/>
  <c r="BV33" i="18"/>
  <c r="BZ38" i="18"/>
  <c r="BY39" i="18"/>
  <c r="BW47" i="18"/>
  <c r="BW48" i="18" s="1"/>
  <c r="BW7" i="18"/>
  <c r="BW8" i="18" s="1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101" i="17"/>
  <c r="BW100" i="17" s="1"/>
  <c r="CB17" i="20" l="1"/>
  <c r="BW203" i="18"/>
  <c r="BW202" i="18"/>
  <c r="BA132" i="20"/>
  <c r="BB128" i="20" s="1"/>
  <c r="BB133" i="20" s="1"/>
  <c r="AO109" i="20"/>
  <c r="AP103" i="20"/>
  <c r="BZ103" i="20"/>
  <c r="CB130" i="20"/>
  <c r="BY40" i="20"/>
  <c r="BY43" i="20" s="1"/>
  <c r="BY38" i="20"/>
  <c r="AP102" i="20"/>
  <c r="BX73" i="17"/>
  <c r="BY75" i="17"/>
  <c r="BX74" i="17"/>
  <c r="CA65" i="17"/>
  <c r="CB67" i="17"/>
  <c r="CB66" i="17" s="1"/>
  <c r="BZ4" i="17"/>
  <c r="BZ70" i="17" s="1"/>
  <c r="CA101" i="20"/>
  <c r="CA108" i="20" s="1"/>
  <c r="CB127" i="20"/>
  <c r="CB128" i="20" s="1"/>
  <c r="CB78" i="20"/>
  <c r="BY44" i="20"/>
  <c r="CB36" i="20"/>
  <c r="BZ42" i="20"/>
  <c r="BZ37" i="20"/>
  <c r="CC54" i="20"/>
  <c r="CC56" i="20" s="1"/>
  <c r="CA20" i="20"/>
  <c r="CA22" i="20" s="1"/>
  <c r="CB14" i="20"/>
  <c r="CB34" i="20"/>
  <c r="CC12" i="20"/>
  <c r="BX222" i="18"/>
  <c r="BW223" i="18"/>
  <c r="CA216" i="18"/>
  <c r="BZ218" i="18"/>
  <c r="BZ219" i="18"/>
  <c r="BZ220" i="18"/>
  <c r="BX201" i="18"/>
  <c r="BW179" i="18"/>
  <c r="BW180" i="18"/>
  <c r="BX188" i="18"/>
  <c r="BX189" i="18" s="1"/>
  <c r="BX178" i="18"/>
  <c r="BX165" i="18"/>
  <c r="BX166" i="18" s="1"/>
  <c r="BX156" i="18"/>
  <c r="BX157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V58" i="18"/>
  <c r="BW57" i="18"/>
  <c r="CD54" i="18"/>
  <c r="BY65" i="18"/>
  <c r="BY66" i="18" s="1"/>
  <c r="BX34" i="18"/>
  <c r="BW33" i="18"/>
  <c r="CA38" i="18"/>
  <c r="BZ39" i="18"/>
  <c r="BX47" i="18"/>
  <c r="BX48" i="18" s="1"/>
  <c r="BX7" i="18"/>
  <c r="BX8" i="18" s="1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101" i="17"/>
  <c r="BX100" i="17" s="1"/>
  <c r="CC17" i="20" l="1"/>
  <c r="BX202" i="18"/>
  <c r="BX203" i="18"/>
  <c r="BB131" i="20"/>
  <c r="BC129" i="20" s="1"/>
  <c r="AP106" i="20"/>
  <c r="CA103" i="20"/>
  <c r="AP112" i="20"/>
  <c r="CC130" i="20"/>
  <c r="BZ40" i="20"/>
  <c r="BZ43" i="20" s="1"/>
  <c r="BZ44" i="20" s="1"/>
  <c r="BZ38" i="20"/>
  <c r="BZ75" i="17"/>
  <c r="BY74" i="17"/>
  <c r="BY73" i="17"/>
  <c r="CB65" i="17"/>
  <c r="CC67" i="17"/>
  <c r="CC66" i="17" s="1"/>
  <c r="CA4" i="17"/>
  <c r="CA70" i="17" s="1"/>
  <c r="CB101" i="20"/>
  <c r="CB108" i="20" s="1"/>
  <c r="CC127" i="20"/>
  <c r="CC128" i="20" s="1"/>
  <c r="CC78" i="20"/>
  <c r="CC36" i="20"/>
  <c r="CA42" i="20"/>
  <c r="CA37" i="20"/>
  <c r="CD54" i="20"/>
  <c r="CD56" i="20" s="1"/>
  <c r="CB20" i="20"/>
  <c r="CB22" i="20" s="1"/>
  <c r="CC14" i="20"/>
  <c r="CC34" i="20"/>
  <c r="CD12" i="20"/>
  <c r="BY222" i="18"/>
  <c r="BX223" i="18"/>
  <c r="CB216" i="18"/>
  <c r="CA220" i="18"/>
  <c r="CA219" i="18"/>
  <c r="CA218" i="18"/>
  <c r="BY201" i="18"/>
  <c r="BX180" i="18"/>
  <c r="BX179" i="18"/>
  <c r="BY188" i="18"/>
  <c r="BY189" i="18" s="1"/>
  <c r="BY178" i="18"/>
  <c r="BY165" i="18"/>
  <c r="BY166" i="18" s="1"/>
  <c r="BY156" i="18"/>
  <c r="BY157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W58" i="18"/>
  <c r="BX57" i="18"/>
  <c r="CE54" i="18"/>
  <c r="BZ65" i="18"/>
  <c r="BZ66" i="18" s="1"/>
  <c r="BY34" i="18"/>
  <c r="BX33" i="18"/>
  <c r="CB38" i="18"/>
  <c r="CA39" i="18"/>
  <c r="BY47" i="18"/>
  <c r="BY48" i="18" s="1"/>
  <c r="BY7" i="18"/>
  <c r="BY8" i="18" s="1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101" i="17"/>
  <c r="BY100" i="17" s="1"/>
  <c r="CD17" i="20" l="1"/>
  <c r="BY203" i="18"/>
  <c r="BY202" i="18"/>
  <c r="BB132" i="20"/>
  <c r="BC128" i="20" s="1"/>
  <c r="BC133" i="20" s="1"/>
  <c r="AP109" i="20"/>
  <c r="AQ103" i="20"/>
  <c r="CB103" i="20"/>
  <c r="CD130" i="20"/>
  <c r="CA38" i="20"/>
  <c r="CA40" i="20"/>
  <c r="CA43" i="20" s="1"/>
  <c r="CA44" i="20" s="1"/>
  <c r="AQ102" i="20"/>
  <c r="BZ74" i="17"/>
  <c r="BZ73" i="17"/>
  <c r="CA75" i="17"/>
  <c r="CD67" i="17"/>
  <c r="CD66" i="17" s="1"/>
  <c r="CC65" i="17"/>
  <c r="CB4" i="17"/>
  <c r="CB70" i="17" s="1"/>
  <c r="CC101" i="20"/>
  <c r="CC108" i="20" s="1"/>
  <c r="CD127" i="20"/>
  <c r="CD128" i="20" s="1"/>
  <c r="CD78" i="20"/>
  <c r="CD36" i="20"/>
  <c r="CB42" i="20"/>
  <c r="CB37" i="20"/>
  <c r="CE54" i="20"/>
  <c r="CE56" i="20" s="1"/>
  <c r="CC20" i="20"/>
  <c r="CC22" i="20" s="1"/>
  <c r="CD14" i="20"/>
  <c r="CD34" i="20"/>
  <c r="CE12" i="20"/>
  <c r="BZ222" i="18"/>
  <c r="BY223" i="18"/>
  <c r="CC216" i="18"/>
  <c r="CB220" i="18"/>
  <c r="CB219" i="18"/>
  <c r="CB218" i="18"/>
  <c r="BZ201" i="18"/>
  <c r="BY179" i="18"/>
  <c r="BY180" i="18"/>
  <c r="BZ188" i="18"/>
  <c r="BZ189" i="18" s="1"/>
  <c r="BZ178" i="18"/>
  <c r="BZ165" i="18"/>
  <c r="BZ166" i="18" s="1"/>
  <c r="BZ156" i="18"/>
  <c r="BZ157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X58" i="18"/>
  <c r="BY57" i="18"/>
  <c r="CF54" i="18"/>
  <c r="CA65" i="18"/>
  <c r="CA66" i="18" s="1"/>
  <c r="BZ34" i="18"/>
  <c r="BY33" i="18"/>
  <c r="CC38" i="18"/>
  <c r="CB39" i="18"/>
  <c r="BZ47" i="18"/>
  <c r="BZ48" i="18" s="1"/>
  <c r="BZ7" i="18"/>
  <c r="BZ8" i="18" s="1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101" i="17"/>
  <c r="BZ100" i="17" s="1"/>
  <c r="CE17" i="20" l="1"/>
  <c r="BZ202" i="18"/>
  <c r="BZ203" i="18"/>
  <c r="BC131" i="20"/>
  <c r="BD129" i="20" s="1"/>
  <c r="AQ106" i="20"/>
  <c r="AQ112" i="20"/>
  <c r="CC103" i="20"/>
  <c r="CE130" i="20"/>
  <c r="CB40" i="20"/>
  <c r="CB43" i="20" s="1"/>
  <c r="CB44" i="20" s="1"/>
  <c r="CB38" i="20"/>
  <c r="CA74" i="17"/>
  <c r="CA73" i="17"/>
  <c r="CB75" i="17"/>
  <c r="CE67" i="17"/>
  <c r="CE66" i="17" s="1"/>
  <c r="CD65" i="17"/>
  <c r="CC4" i="17"/>
  <c r="CC70" i="17" s="1"/>
  <c r="CD101" i="20"/>
  <c r="CD108" i="20" s="1"/>
  <c r="CE127" i="20"/>
  <c r="CE128" i="20" s="1"/>
  <c r="CE78" i="20"/>
  <c r="CE36" i="20"/>
  <c r="CC42" i="20"/>
  <c r="CC37" i="20"/>
  <c r="CF54" i="20"/>
  <c r="CF56" i="20" s="1"/>
  <c r="CE14" i="20"/>
  <c r="CD20" i="20"/>
  <c r="CD22" i="20" s="1"/>
  <c r="CE34" i="20"/>
  <c r="CF12" i="20"/>
  <c r="CA222" i="18"/>
  <c r="BZ223" i="18"/>
  <c r="CD216" i="18"/>
  <c r="CC220" i="18"/>
  <c r="CC219" i="18"/>
  <c r="CC218" i="18"/>
  <c r="CA201" i="18"/>
  <c r="BZ180" i="18"/>
  <c r="BZ179" i="18"/>
  <c r="CA188" i="18"/>
  <c r="CA189" i="18" s="1"/>
  <c r="CA178" i="18"/>
  <c r="CA165" i="18"/>
  <c r="CA166" i="18" s="1"/>
  <c r="CA156" i="18"/>
  <c r="CA157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Y58" i="18"/>
  <c r="BZ57" i="18"/>
  <c r="CG54" i="18"/>
  <c r="CB65" i="18"/>
  <c r="CB66" i="18" s="1"/>
  <c r="CA34" i="18"/>
  <c r="BZ33" i="18"/>
  <c r="CD38" i="18"/>
  <c r="CC39" i="18"/>
  <c r="CA47" i="18"/>
  <c r="CA48" i="18" s="1"/>
  <c r="CA7" i="18"/>
  <c r="CA8" i="18" s="1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101" i="17"/>
  <c r="CA100" i="17" s="1"/>
  <c r="CF17" i="20" l="1"/>
  <c r="CA202" i="18"/>
  <c r="CA203" i="18"/>
  <c r="BC132" i="20"/>
  <c r="BD128" i="20" s="1"/>
  <c r="BD133" i="20" s="1"/>
  <c r="AQ109" i="20"/>
  <c r="AR103" i="20"/>
  <c r="CD103" i="20"/>
  <c r="CF130" i="20"/>
  <c r="CC40" i="20"/>
  <c r="CC43" i="20" s="1"/>
  <c r="CC44" i="20" s="1"/>
  <c r="CC38" i="20"/>
  <c r="AR102" i="20"/>
  <c r="CB73" i="17"/>
  <c r="CB74" i="17"/>
  <c r="CC75" i="17"/>
  <c r="CE65" i="17"/>
  <c r="CF67" i="17"/>
  <c r="CF66" i="17" s="1"/>
  <c r="CD4" i="17"/>
  <c r="CD70" i="17" s="1"/>
  <c r="CE101" i="20"/>
  <c r="CE108" i="20" s="1"/>
  <c r="CF127" i="20"/>
  <c r="CF128" i="20" s="1"/>
  <c r="CF78" i="20"/>
  <c r="CD42" i="20"/>
  <c r="CD37" i="20"/>
  <c r="CF36" i="20"/>
  <c r="CG54" i="20"/>
  <c r="CG56" i="20" s="1"/>
  <c r="CE20" i="20"/>
  <c r="CE22" i="20" s="1"/>
  <c r="CF14" i="20"/>
  <c r="CF34" i="20"/>
  <c r="CG12" i="20"/>
  <c r="CB222" i="18"/>
  <c r="CA223" i="18"/>
  <c r="CE216" i="18"/>
  <c r="CD219" i="18"/>
  <c r="CD220" i="18"/>
  <c r="CD218" i="18"/>
  <c r="CB201" i="18"/>
  <c r="CA179" i="18"/>
  <c r="CA180" i="18"/>
  <c r="CB188" i="18"/>
  <c r="CB189" i="18" s="1"/>
  <c r="CB178" i="18"/>
  <c r="CB165" i="18"/>
  <c r="CB166" i="18" s="1"/>
  <c r="CB156" i="18"/>
  <c r="CB157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BZ58" i="18"/>
  <c r="CA57" i="18"/>
  <c r="CH54" i="18"/>
  <c r="CC65" i="18"/>
  <c r="CC66" i="18" s="1"/>
  <c r="CB34" i="18"/>
  <c r="CA33" i="18"/>
  <c r="CE38" i="18"/>
  <c r="CD39" i="18"/>
  <c r="CB47" i="18"/>
  <c r="CB48" i="18" s="1"/>
  <c r="CB7" i="18"/>
  <c r="CB8" i="18" s="1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101" i="17"/>
  <c r="CB100" i="17" s="1"/>
  <c r="CG17" i="20" l="1"/>
  <c r="CB202" i="18"/>
  <c r="CB203" i="18"/>
  <c r="BD131" i="20"/>
  <c r="BE129" i="20" s="1"/>
  <c r="AR106" i="20"/>
  <c r="CE103" i="20"/>
  <c r="AR112" i="20"/>
  <c r="CG130" i="20"/>
  <c r="CD40" i="20"/>
  <c r="CD43" i="20" s="1"/>
  <c r="CD44" i="20" s="1"/>
  <c r="CD38" i="20"/>
  <c r="CD75" i="17"/>
  <c r="CC74" i="17"/>
  <c r="CC73" i="17"/>
  <c r="CF65" i="17"/>
  <c r="CG67" i="17"/>
  <c r="CG66" i="17" s="1"/>
  <c r="CE4" i="17"/>
  <c r="CE70" i="17" s="1"/>
  <c r="CF101" i="20"/>
  <c r="CF108" i="20" s="1"/>
  <c r="CG127" i="20"/>
  <c r="CG128" i="20" s="1"/>
  <c r="CG78" i="20"/>
  <c r="CG36" i="20"/>
  <c r="CE42" i="20"/>
  <c r="CE37" i="20"/>
  <c r="CH54" i="20"/>
  <c r="CH56" i="20" s="1"/>
  <c r="CG14" i="20"/>
  <c r="CF20" i="20"/>
  <c r="CF22" i="20" s="1"/>
  <c r="CG34" i="20"/>
  <c r="CH12" i="20"/>
  <c r="CC222" i="18"/>
  <c r="CB223" i="18"/>
  <c r="CF216" i="18"/>
  <c r="CE220" i="18"/>
  <c r="CE219" i="18"/>
  <c r="CE218" i="18"/>
  <c r="CC201" i="18"/>
  <c r="CB179" i="18"/>
  <c r="CB180" i="18"/>
  <c r="CC188" i="18"/>
  <c r="CC189" i="18" s="1"/>
  <c r="CC178" i="18"/>
  <c r="CC165" i="18"/>
  <c r="CC166" i="18" s="1"/>
  <c r="CC156" i="18"/>
  <c r="CC157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A58" i="18"/>
  <c r="CB57" i="18"/>
  <c r="CI54" i="18"/>
  <c r="CD65" i="18"/>
  <c r="CD66" i="18" s="1"/>
  <c r="CC34" i="18"/>
  <c r="CB33" i="18"/>
  <c r="CF38" i="18"/>
  <c r="CE39" i="18"/>
  <c r="CC47" i="18"/>
  <c r="CC48" i="18" s="1"/>
  <c r="CC7" i="18"/>
  <c r="CC8" i="18" s="1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101" i="17"/>
  <c r="CC100" i="17" s="1"/>
  <c r="CH17" i="20" l="1"/>
  <c r="CC202" i="18"/>
  <c r="CC203" i="18"/>
  <c r="BD132" i="20"/>
  <c r="BE128" i="20" s="1"/>
  <c r="BE133" i="20" s="1"/>
  <c r="AR109" i="20"/>
  <c r="AS103" i="20"/>
  <c r="CF103" i="20"/>
  <c r="CH130" i="20"/>
  <c r="CE38" i="20"/>
  <c r="CE40" i="20"/>
  <c r="CE43" i="20" s="1"/>
  <c r="CE44" i="20" s="1"/>
  <c r="AS102" i="20"/>
  <c r="CD73" i="17"/>
  <c r="CD74" i="17"/>
  <c r="CE75" i="17"/>
  <c r="CH67" i="17"/>
  <c r="CH66" i="17" s="1"/>
  <c r="CG65" i="17"/>
  <c r="CF4" i="17"/>
  <c r="CF70" i="17" s="1"/>
  <c r="CG101" i="20"/>
  <c r="CG108" i="20" s="1"/>
  <c r="CH127" i="20"/>
  <c r="CH128" i="20" s="1"/>
  <c r="CH78" i="20"/>
  <c r="CF42" i="20"/>
  <c r="CF37" i="20"/>
  <c r="CH36" i="20"/>
  <c r="CI54" i="20"/>
  <c r="CI56" i="20" s="1"/>
  <c r="CH14" i="20"/>
  <c r="CG20" i="20"/>
  <c r="CG22" i="20" s="1"/>
  <c r="CH34" i="20"/>
  <c r="CI12" i="20"/>
  <c r="CD222" i="18"/>
  <c r="CC223" i="18"/>
  <c r="CG216" i="18"/>
  <c r="CF220" i="18"/>
  <c r="CF219" i="18"/>
  <c r="CF218" i="18"/>
  <c r="CD201" i="18"/>
  <c r="CC179" i="18"/>
  <c r="CC180" i="18"/>
  <c r="CD188" i="18"/>
  <c r="CD189" i="18" s="1"/>
  <c r="CD178" i="18"/>
  <c r="CD165" i="18"/>
  <c r="CD166" i="18" s="1"/>
  <c r="CD156" i="18"/>
  <c r="CD157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B58" i="18"/>
  <c r="CC57" i="18"/>
  <c r="CJ54" i="18"/>
  <c r="CE65" i="18"/>
  <c r="CE66" i="18" s="1"/>
  <c r="CD34" i="18"/>
  <c r="CC33" i="18"/>
  <c r="CG38" i="18"/>
  <c r="CF39" i="18"/>
  <c r="CD47" i="18"/>
  <c r="CD48" i="18" s="1"/>
  <c r="CD7" i="18"/>
  <c r="CD8" i="18" s="1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101" i="17"/>
  <c r="CD100" i="17" s="1"/>
  <c r="CI17" i="20" l="1"/>
  <c r="CD202" i="18"/>
  <c r="CD203" i="18"/>
  <c r="BE131" i="20"/>
  <c r="BF129" i="20" s="1"/>
  <c r="AS106" i="20"/>
  <c r="AS112" i="20"/>
  <c r="CG103" i="20"/>
  <c r="CI130" i="20"/>
  <c r="CF38" i="20"/>
  <c r="CF40" i="20"/>
  <c r="CF43" i="20" s="1"/>
  <c r="CE73" i="17"/>
  <c r="CF75" i="17"/>
  <c r="CE74" i="17"/>
  <c r="CI67" i="17"/>
  <c r="CI66" i="17" s="1"/>
  <c r="CH65" i="17"/>
  <c r="CG4" i="17"/>
  <c r="CG70" i="17" s="1"/>
  <c r="CH101" i="20"/>
  <c r="CH108" i="20" s="1"/>
  <c r="CI127" i="20"/>
  <c r="CI128" i="20" s="1"/>
  <c r="CI78" i="20"/>
  <c r="CF44" i="20"/>
  <c r="CG42" i="20"/>
  <c r="CG37" i="20"/>
  <c r="CI36" i="20"/>
  <c r="CJ54" i="20"/>
  <c r="CJ56" i="20" s="1"/>
  <c r="CH20" i="20"/>
  <c r="CH22" i="20" s="1"/>
  <c r="CI14" i="20"/>
  <c r="CI34" i="20"/>
  <c r="CJ12" i="20"/>
  <c r="CE222" i="18"/>
  <c r="CD223" i="18"/>
  <c r="CH216" i="18"/>
  <c r="CG220" i="18"/>
  <c r="CG219" i="18"/>
  <c r="CG218" i="18"/>
  <c r="CE201" i="18"/>
  <c r="CD180" i="18"/>
  <c r="CD179" i="18"/>
  <c r="CE188" i="18"/>
  <c r="CE189" i="18" s="1"/>
  <c r="CE178" i="18"/>
  <c r="CE165" i="18"/>
  <c r="CE166" i="18" s="1"/>
  <c r="CE156" i="18"/>
  <c r="CE157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C58" i="18"/>
  <c r="CD57" i="18"/>
  <c r="CK54" i="18"/>
  <c r="CF65" i="18"/>
  <c r="CF66" i="18" s="1"/>
  <c r="CE34" i="18"/>
  <c r="CD33" i="18"/>
  <c r="CH38" i="18"/>
  <c r="CG39" i="18"/>
  <c r="CE47" i="18"/>
  <c r="CE48" i="18" s="1"/>
  <c r="CE7" i="18"/>
  <c r="CE8" i="18" s="1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101" i="17"/>
  <c r="CE100" i="17" s="1"/>
  <c r="CJ17" i="20" l="1"/>
  <c r="CE202" i="18"/>
  <c r="CE203" i="18"/>
  <c r="BE132" i="20"/>
  <c r="BF128" i="20" s="1"/>
  <c r="BF133" i="20" s="1"/>
  <c r="AS109" i="20"/>
  <c r="AT103" i="20"/>
  <c r="CJ130" i="20"/>
  <c r="CH103" i="20"/>
  <c r="CG40" i="20"/>
  <c r="CG43" i="20" s="1"/>
  <c r="CG44" i="20" s="1"/>
  <c r="CG38" i="20"/>
  <c r="AT102" i="20"/>
  <c r="CF73" i="17"/>
  <c r="CF74" i="17"/>
  <c r="CG75" i="17"/>
  <c r="CI65" i="17"/>
  <c r="CJ67" i="17"/>
  <c r="CJ66" i="17" s="1"/>
  <c r="CH4" i="17"/>
  <c r="CH70" i="17" s="1"/>
  <c r="CI101" i="20"/>
  <c r="CI108" i="20" s="1"/>
  <c r="CJ127" i="20"/>
  <c r="CJ128" i="20" s="1"/>
  <c r="CJ78" i="20"/>
  <c r="CJ36" i="20"/>
  <c r="CH42" i="20"/>
  <c r="CH37" i="20"/>
  <c r="CK54" i="20"/>
  <c r="CK56" i="20" s="1"/>
  <c r="CJ14" i="20"/>
  <c r="CI20" i="20"/>
  <c r="CI22" i="20" s="1"/>
  <c r="CJ34" i="20"/>
  <c r="CK12" i="20"/>
  <c r="CF222" i="18"/>
  <c r="CE223" i="18"/>
  <c r="CI216" i="18"/>
  <c r="CH220" i="18"/>
  <c r="CH219" i="18"/>
  <c r="CH218" i="18"/>
  <c r="CF201" i="18"/>
  <c r="CE179" i="18"/>
  <c r="CE180" i="18"/>
  <c r="CF188" i="18"/>
  <c r="CF189" i="18" s="1"/>
  <c r="CF178" i="18"/>
  <c r="CF165" i="18"/>
  <c r="CF166" i="18" s="1"/>
  <c r="CF156" i="18"/>
  <c r="CF157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D58" i="18"/>
  <c r="CE57" i="18"/>
  <c r="CL54" i="18"/>
  <c r="CG65" i="18"/>
  <c r="CG66" i="18" s="1"/>
  <c r="CF34" i="18"/>
  <c r="CE33" i="18"/>
  <c r="CI38" i="18"/>
  <c r="CH39" i="18"/>
  <c r="CF47" i="18"/>
  <c r="CF48" i="18" s="1"/>
  <c r="CF7" i="18"/>
  <c r="CF8" i="18" s="1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101" i="17"/>
  <c r="CF100" i="17" s="1"/>
  <c r="CK17" i="20" l="1"/>
  <c r="CF202" i="18"/>
  <c r="CF203" i="18"/>
  <c r="BF131" i="20"/>
  <c r="BG129" i="20" s="1"/>
  <c r="AT106" i="20"/>
  <c r="AT112" i="20"/>
  <c r="CI103" i="20"/>
  <c r="CK130" i="20"/>
  <c r="CH40" i="20"/>
  <c r="CH43" i="20" s="1"/>
  <c r="CH44" i="20" s="1"/>
  <c r="CH38" i="20"/>
  <c r="CH75" i="17"/>
  <c r="CG74" i="17"/>
  <c r="CG73" i="17"/>
  <c r="CJ65" i="17"/>
  <c r="CK67" i="17"/>
  <c r="CK66" i="17" s="1"/>
  <c r="CI4" i="17"/>
  <c r="CI70" i="17" s="1"/>
  <c r="CJ101" i="20"/>
  <c r="CJ108" i="20" s="1"/>
  <c r="CK127" i="20"/>
  <c r="CK128" i="20" s="1"/>
  <c r="CK78" i="20"/>
  <c r="CK36" i="20"/>
  <c r="CI42" i="20"/>
  <c r="CI37" i="20"/>
  <c r="CL54" i="20"/>
  <c r="CL56" i="20" s="1"/>
  <c r="CK14" i="20"/>
  <c r="CJ20" i="20"/>
  <c r="CJ22" i="20" s="1"/>
  <c r="CK34" i="20"/>
  <c r="CL12" i="20"/>
  <c r="CG222" i="18"/>
  <c r="CF223" i="18"/>
  <c r="CJ216" i="18"/>
  <c r="CI220" i="18"/>
  <c r="CI219" i="18"/>
  <c r="CI218" i="18"/>
  <c r="CG201" i="18"/>
  <c r="CF179" i="18"/>
  <c r="CF180" i="18"/>
  <c r="CG188" i="18"/>
  <c r="CG189" i="18" s="1"/>
  <c r="CG178" i="18"/>
  <c r="CG165" i="18"/>
  <c r="CG166" i="18" s="1"/>
  <c r="CG156" i="18"/>
  <c r="CG157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E58" i="18"/>
  <c r="CF57" i="18"/>
  <c r="CM54" i="18"/>
  <c r="CH65" i="18"/>
  <c r="CH66" i="18" s="1"/>
  <c r="CG34" i="18"/>
  <c r="CF33" i="18"/>
  <c r="CJ38" i="18"/>
  <c r="CI39" i="18"/>
  <c r="CG47" i="18"/>
  <c r="CG48" i="18" s="1"/>
  <c r="CG7" i="18"/>
  <c r="CG8" i="18" s="1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101" i="17"/>
  <c r="CG100" i="17" s="1"/>
  <c r="CL17" i="20" l="1"/>
  <c r="CG203" i="18"/>
  <c r="CG202" i="18"/>
  <c r="BF132" i="20"/>
  <c r="BG128" i="20" s="1"/>
  <c r="BG133" i="20" s="1"/>
  <c r="AT109" i="20"/>
  <c r="AU103" i="20"/>
  <c r="CL130" i="20"/>
  <c r="CJ103" i="20"/>
  <c r="CI38" i="20"/>
  <c r="CI40" i="20"/>
  <c r="CI43" i="20" s="1"/>
  <c r="AU102" i="20"/>
  <c r="CI75" i="17"/>
  <c r="CH74" i="17"/>
  <c r="CH73" i="17"/>
  <c r="CL67" i="17"/>
  <c r="CL66" i="17" s="1"/>
  <c r="CK65" i="17"/>
  <c r="CJ4" i="17"/>
  <c r="CJ70" i="17" s="1"/>
  <c r="CK101" i="20"/>
  <c r="CK108" i="20" s="1"/>
  <c r="CL127" i="20"/>
  <c r="CL128" i="20" s="1"/>
  <c r="CL78" i="20"/>
  <c r="CI44" i="20"/>
  <c r="CL36" i="20"/>
  <c r="CJ42" i="20"/>
  <c r="CJ37" i="20"/>
  <c r="CM54" i="20"/>
  <c r="CM56" i="20" s="1"/>
  <c r="CK20" i="20"/>
  <c r="CK22" i="20" s="1"/>
  <c r="CL14" i="20"/>
  <c r="CL34" i="20"/>
  <c r="CM12" i="20"/>
  <c r="CH222" i="18"/>
  <c r="CG223" i="18"/>
  <c r="CK216" i="18"/>
  <c r="CJ220" i="18"/>
  <c r="CJ219" i="18"/>
  <c r="CJ218" i="18"/>
  <c r="CH201" i="18"/>
  <c r="CG179" i="18"/>
  <c r="CG180" i="18"/>
  <c r="CH188" i="18"/>
  <c r="CH189" i="18" s="1"/>
  <c r="CH178" i="18"/>
  <c r="CH165" i="18"/>
  <c r="CH166" i="18" s="1"/>
  <c r="CH156" i="18"/>
  <c r="CH157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F58" i="18"/>
  <c r="CG57" i="18"/>
  <c r="CN54" i="18"/>
  <c r="CI65" i="18"/>
  <c r="CI66" i="18" s="1"/>
  <c r="CH34" i="18"/>
  <c r="CG33" i="18"/>
  <c r="CK38" i="18"/>
  <c r="CJ39" i="18"/>
  <c r="CH47" i="18"/>
  <c r="CH48" i="18" s="1"/>
  <c r="CH7" i="18"/>
  <c r="CH8" i="18" s="1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101" i="17"/>
  <c r="CH100" i="17" s="1"/>
  <c r="CM17" i="20" l="1"/>
  <c r="CH202" i="18"/>
  <c r="CH203" i="18"/>
  <c r="BG131" i="20"/>
  <c r="AU106" i="20"/>
  <c r="CK103" i="20"/>
  <c r="AU112" i="20"/>
  <c r="CM130" i="20"/>
  <c r="CJ40" i="20"/>
  <c r="CJ43" i="20" s="1"/>
  <c r="CJ44" i="20" s="1"/>
  <c r="CJ38" i="20"/>
  <c r="CI73" i="17"/>
  <c r="CJ75" i="17"/>
  <c r="CI74" i="17"/>
  <c r="CM67" i="17"/>
  <c r="CM66" i="17" s="1"/>
  <c r="CL65" i="17"/>
  <c r="CK4" i="17"/>
  <c r="CK70" i="17" s="1"/>
  <c r="CL101" i="20"/>
  <c r="CL108" i="20" s="1"/>
  <c r="CM127" i="20"/>
  <c r="CM128" i="20" s="1"/>
  <c r="CM78" i="20"/>
  <c r="CM36" i="20"/>
  <c r="CK42" i="20"/>
  <c r="CK37" i="20"/>
  <c r="CN54" i="20"/>
  <c r="CN56" i="20" s="1"/>
  <c r="CL20" i="20"/>
  <c r="CL22" i="20" s="1"/>
  <c r="CM14" i="20"/>
  <c r="CM34" i="20"/>
  <c r="CN12" i="20"/>
  <c r="CI222" i="18"/>
  <c r="CH223" i="18"/>
  <c r="CL216" i="18"/>
  <c r="CK220" i="18"/>
  <c r="CK219" i="18"/>
  <c r="CK218" i="18"/>
  <c r="CI201" i="18"/>
  <c r="CH180" i="18"/>
  <c r="CH179" i="18"/>
  <c r="CI188" i="18"/>
  <c r="CI189" i="18" s="1"/>
  <c r="CI178" i="18"/>
  <c r="CI165" i="18"/>
  <c r="CI166" i="18" s="1"/>
  <c r="CI156" i="18"/>
  <c r="CI157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G58" i="18"/>
  <c r="CH57" i="18"/>
  <c r="CO54" i="18"/>
  <c r="CJ65" i="18"/>
  <c r="CJ66" i="18" s="1"/>
  <c r="CI34" i="18"/>
  <c r="CH33" i="18"/>
  <c r="CL38" i="18"/>
  <c r="CK39" i="18"/>
  <c r="CI47" i="18"/>
  <c r="CI48" i="18" s="1"/>
  <c r="CI7" i="18"/>
  <c r="CI8" i="18" s="1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101" i="17"/>
  <c r="CI100" i="17" s="1"/>
  <c r="CN17" i="20" l="1"/>
  <c r="CI203" i="18"/>
  <c r="CI202" i="18"/>
  <c r="BG132" i="20"/>
  <c r="BH128" i="20" s="1"/>
  <c r="BH131" i="20" s="1"/>
  <c r="AU109" i="20"/>
  <c r="AV103" i="20"/>
  <c r="CN130" i="20"/>
  <c r="CL103" i="20"/>
  <c r="CK40" i="20"/>
  <c r="CK43" i="20" s="1"/>
  <c r="CK44" i="20" s="1"/>
  <c r="CK38" i="20"/>
  <c r="AV102" i="20"/>
  <c r="CJ73" i="17"/>
  <c r="CJ74" i="17"/>
  <c r="CK75" i="17"/>
  <c r="CM65" i="17"/>
  <c r="CN67" i="17"/>
  <c r="CN66" i="17" s="1"/>
  <c r="CL4" i="17"/>
  <c r="CL70" i="17" s="1"/>
  <c r="CM101" i="20"/>
  <c r="CM108" i="20" s="1"/>
  <c r="CL102" i="20"/>
  <c r="CN127" i="20"/>
  <c r="CN128" i="20" s="1"/>
  <c r="CN78" i="20"/>
  <c r="CN36" i="20"/>
  <c r="CL42" i="20"/>
  <c r="CL37" i="20"/>
  <c r="CO54" i="20"/>
  <c r="CO56" i="20" s="1"/>
  <c r="CN14" i="20"/>
  <c r="CM20" i="20"/>
  <c r="CM22" i="20" s="1"/>
  <c r="CN34" i="20"/>
  <c r="CO12" i="20"/>
  <c r="CJ222" i="18"/>
  <c r="CI223" i="18"/>
  <c r="CM216" i="18"/>
  <c r="CL218" i="18"/>
  <c r="CL220" i="18"/>
  <c r="CL219" i="18"/>
  <c r="CJ201" i="18"/>
  <c r="CI179" i="18"/>
  <c r="CI180" i="18"/>
  <c r="CJ188" i="18"/>
  <c r="CJ189" i="18" s="1"/>
  <c r="CJ178" i="18"/>
  <c r="CJ165" i="18"/>
  <c r="CJ166" i="18" s="1"/>
  <c r="CJ156" i="18"/>
  <c r="CJ157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H58" i="18"/>
  <c r="CI57" i="18"/>
  <c r="CK65" i="18"/>
  <c r="CK66" i="18" s="1"/>
  <c r="CJ34" i="18"/>
  <c r="CI33" i="18"/>
  <c r="CM38" i="18"/>
  <c r="CL39" i="18"/>
  <c r="CJ47" i="18"/>
  <c r="CJ48" i="18" s="1"/>
  <c r="CJ7" i="18"/>
  <c r="CJ8" i="18" s="1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101" i="17"/>
  <c r="CJ100" i="17" s="1"/>
  <c r="CO17" i="20" l="1"/>
  <c r="CJ202" i="18"/>
  <c r="CJ203" i="18"/>
  <c r="BH133" i="20"/>
  <c r="BH132" i="20"/>
  <c r="BI128" i="20" s="1"/>
  <c r="BI131" i="20" s="1"/>
  <c r="AV106" i="20"/>
  <c r="CL112" i="20"/>
  <c r="AV112" i="20"/>
  <c r="CM103" i="20"/>
  <c r="CO130" i="20"/>
  <c r="CL40" i="20"/>
  <c r="CL43" i="20" s="1"/>
  <c r="CL44" i="20" s="1"/>
  <c r="CL38" i="20"/>
  <c r="CL75" i="17"/>
  <c r="CK74" i="17"/>
  <c r="CK73" i="17"/>
  <c r="CO67" i="17"/>
  <c r="CO66" i="17" s="1"/>
  <c r="CN65" i="17"/>
  <c r="CM4" i="17"/>
  <c r="CM70" i="17" s="1"/>
  <c r="CN101" i="20"/>
  <c r="CN108" i="20" s="1"/>
  <c r="CM102" i="20"/>
  <c r="CO127" i="20"/>
  <c r="CO128" i="20" s="1"/>
  <c r="CO78" i="20"/>
  <c r="CM42" i="20"/>
  <c r="CM37" i="20"/>
  <c r="CO36" i="20"/>
  <c r="CP54" i="20"/>
  <c r="CP56" i="20" s="1"/>
  <c r="CO14" i="20"/>
  <c r="CN20" i="20"/>
  <c r="CN22" i="20" s="1"/>
  <c r="CO34" i="20"/>
  <c r="CP12" i="20"/>
  <c r="CK222" i="18"/>
  <c r="CJ223" i="18"/>
  <c r="CN216" i="18"/>
  <c r="CM220" i="18"/>
  <c r="CM219" i="18"/>
  <c r="CM218" i="18"/>
  <c r="CK201" i="18"/>
  <c r="CJ179" i="18"/>
  <c r="CJ180" i="18"/>
  <c r="CK188" i="18"/>
  <c r="CK189" i="18" s="1"/>
  <c r="CK178" i="18"/>
  <c r="CK165" i="18"/>
  <c r="CK166" i="18" s="1"/>
  <c r="CK156" i="18"/>
  <c r="CK157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I58" i="18"/>
  <c r="CJ57" i="18"/>
  <c r="CL65" i="18"/>
  <c r="CL66" i="18" s="1"/>
  <c r="CK34" i="18"/>
  <c r="CJ33" i="18"/>
  <c r="CN38" i="18"/>
  <c r="CM39" i="18"/>
  <c r="CK47" i="18"/>
  <c r="CK48" i="18" s="1"/>
  <c r="CK7" i="18"/>
  <c r="CK8" i="18" s="1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101" i="17"/>
  <c r="CK100" i="17" s="1"/>
  <c r="CP17" i="20" l="1"/>
  <c r="BI133" i="20"/>
  <c r="CK203" i="18"/>
  <c r="CK202" i="18"/>
  <c r="BI132" i="20"/>
  <c r="BJ128" i="20" s="1"/>
  <c r="BJ131" i="20" s="1"/>
  <c r="AV109" i="20"/>
  <c r="AW103" i="20"/>
  <c r="CP130" i="20"/>
  <c r="CN103" i="20"/>
  <c r="CM112" i="20"/>
  <c r="CM38" i="20"/>
  <c r="CM40" i="20"/>
  <c r="CM43" i="20" s="1"/>
  <c r="CM44" i="20" s="1"/>
  <c r="AW102" i="20"/>
  <c r="CL74" i="17"/>
  <c r="CM75" i="17"/>
  <c r="CL73" i="17"/>
  <c r="CP67" i="17"/>
  <c r="CP66" i="17" s="1"/>
  <c r="CO65" i="17"/>
  <c r="CN4" i="17"/>
  <c r="CN70" i="17" s="1"/>
  <c r="CO101" i="20"/>
  <c r="CO108" i="20" s="1"/>
  <c r="CN102" i="20"/>
  <c r="CP127" i="20"/>
  <c r="CP128" i="20" s="1"/>
  <c r="CP78" i="20"/>
  <c r="CP36" i="20"/>
  <c r="CN42" i="20"/>
  <c r="CN37" i="20"/>
  <c r="CQ54" i="20"/>
  <c r="CQ56" i="20" s="1"/>
  <c r="CP14" i="20"/>
  <c r="CO20" i="20"/>
  <c r="CO22" i="20" s="1"/>
  <c r="CP34" i="20"/>
  <c r="CQ12" i="20"/>
  <c r="CL222" i="18"/>
  <c r="CK223" i="18"/>
  <c r="CO216" i="18"/>
  <c r="CN220" i="18"/>
  <c r="CN219" i="18"/>
  <c r="CN218" i="18"/>
  <c r="CL201" i="18"/>
  <c r="CK179" i="18"/>
  <c r="CK180" i="18"/>
  <c r="CL188" i="18"/>
  <c r="CL189" i="18" s="1"/>
  <c r="CL178" i="18"/>
  <c r="CL165" i="18"/>
  <c r="CL166" i="18" s="1"/>
  <c r="CL156" i="18"/>
  <c r="CL157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J58" i="18"/>
  <c r="CK57" i="18"/>
  <c r="CM65" i="18"/>
  <c r="CM66" i="18" s="1"/>
  <c r="CL34" i="18"/>
  <c r="CK33" i="18"/>
  <c r="CO38" i="18"/>
  <c r="CO39" i="18" s="1"/>
  <c r="CN39" i="18"/>
  <c r="CL47" i="18"/>
  <c r="CL48" i="18" s="1"/>
  <c r="CL7" i="18"/>
  <c r="CL8" i="18" s="1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101" i="17"/>
  <c r="CL100" i="17" s="1"/>
  <c r="CQ17" i="20" l="1"/>
  <c r="CL202" i="18"/>
  <c r="CL203" i="18"/>
  <c r="BJ133" i="20"/>
  <c r="BJ132" i="20"/>
  <c r="BK128" i="20" s="1"/>
  <c r="BK131" i="20" s="1"/>
  <c r="AW106" i="20"/>
  <c r="AW112" i="20"/>
  <c r="CO103" i="20"/>
  <c r="CQ130" i="20"/>
  <c r="CN112" i="20"/>
  <c r="CN40" i="20"/>
  <c r="CN43" i="20" s="1"/>
  <c r="CN44" i="20" s="1"/>
  <c r="CN38" i="20"/>
  <c r="CN75" i="17"/>
  <c r="CM73" i="17"/>
  <c r="CM74" i="17"/>
  <c r="CQ67" i="17"/>
  <c r="CQ66" i="17" s="1"/>
  <c r="CP65" i="17"/>
  <c r="CO4" i="17"/>
  <c r="CO70" i="17" s="1"/>
  <c r="CP101" i="20"/>
  <c r="CP108" i="20" s="1"/>
  <c r="CO102" i="20"/>
  <c r="CQ127" i="20"/>
  <c r="CQ128" i="20" s="1"/>
  <c r="CQ78" i="20"/>
  <c r="CQ36" i="20"/>
  <c r="CO42" i="20"/>
  <c r="CO37" i="20"/>
  <c r="CR54" i="20"/>
  <c r="CR56" i="20" s="1"/>
  <c r="CQ14" i="20"/>
  <c r="CP20" i="20"/>
  <c r="CP22" i="20" s="1"/>
  <c r="CQ34" i="20"/>
  <c r="CR12" i="20"/>
  <c r="CM222" i="18"/>
  <c r="CL223" i="18"/>
  <c r="CO220" i="18"/>
  <c r="CO219" i="18"/>
  <c r="CO218" i="18"/>
  <c r="CM201" i="18"/>
  <c r="CL180" i="18"/>
  <c r="CL179" i="18"/>
  <c r="CM188" i="18"/>
  <c r="CM189" i="18" s="1"/>
  <c r="CM178" i="18"/>
  <c r="CM165" i="18"/>
  <c r="CM166" i="18" s="1"/>
  <c r="CM156" i="18"/>
  <c r="CM157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K58" i="18"/>
  <c r="CL57" i="18"/>
  <c r="CN65" i="18"/>
  <c r="CN66" i="18" s="1"/>
  <c r="CM34" i="18"/>
  <c r="CL33" i="18"/>
  <c r="CM47" i="18"/>
  <c r="CM48" i="18" s="1"/>
  <c r="CM7" i="18"/>
  <c r="CM8" i="18" s="1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101" i="17"/>
  <c r="CM100" i="17" s="1"/>
  <c r="CR17" i="20" l="1"/>
  <c r="CM203" i="18"/>
  <c r="CM202" i="18"/>
  <c r="BK133" i="20"/>
  <c r="BK132" i="20"/>
  <c r="BL128" i="20" s="1"/>
  <c r="BL131" i="20" s="1"/>
  <c r="AW109" i="20"/>
  <c r="AX103" i="20"/>
  <c r="CO112" i="20"/>
  <c r="CR130" i="20"/>
  <c r="CP103" i="20"/>
  <c r="CO40" i="20"/>
  <c r="CO43" i="20" s="1"/>
  <c r="CO44" i="20" s="1"/>
  <c r="CO38" i="20"/>
  <c r="AX102" i="20"/>
  <c r="CN73" i="17"/>
  <c r="CO75" i="17"/>
  <c r="CN74" i="17"/>
  <c r="CQ65" i="17"/>
  <c r="CR67" i="17"/>
  <c r="CR66" i="17" s="1"/>
  <c r="CP4" i="17"/>
  <c r="CP70" i="17" s="1"/>
  <c r="CQ101" i="20"/>
  <c r="CQ108" i="20" s="1"/>
  <c r="CP102" i="20"/>
  <c r="CR127" i="20"/>
  <c r="CR128" i="20" s="1"/>
  <c r="CR78" i="20"/>
  <c r="CR36" i="20"/>
  <c r="CP42" i="20"/>
  <c r="CP37" i="20"/>
  <c r="CS54" i="20"/>
  <c r="CS56" i="20" s="1"/>
  <c r="CQ20" i="20"/>
  <c r="CQ22" i="20" s="1"/>
  <c r="CR14" i="20"/>
  <c r="CR34" i="20"/>
  <c r="CS12" i="20"/>
  <c r="CN222" i="18"/>
  <c r="CM223" i="18"/>
  <c r="CN201" i="18"/>
  <c r="CM179" i="18"/>
  <c r="CM180" i="18"/>
  <c r="CN188" i="18"/>
  <c r="CN189" i="18" s="1"/>
  <c r="CN178" i="18"/>
  <c r="CN165" i="18"/>
  <c r="CN166" i="18" s="1"/>
  <c r="CN156" i="18"/>
  <c r="CN157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N7" i="18"/>
  <c r="CN8" i="18" s="1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101" i="17"/>
  <c r="CN100" i="17" s="1"/>
  <c r="CS17" i="20" l="1"/>
  <c r="BL133" i="20"/>
  <c r="CN203" i="18"/>
  <c r="CN202" i="18"/>
  <c r="BL132" i="20"/>
  <c r="BM128" i="20" s="1"/>
  <c r="BM131" i="20" s="1"/>
  <c r="AX106" i="20"/>
  <c r="CP112" i="20"/>
  <c r="AX112" i="20"/>
  <c r="CQ103" i="20"/>
  <c r="CS130" i="20"/>
  <c r="CP40" i="20"/>
  <c r="CP43" i="20" s="1"/>
  <c r="CP44" i="20" s="1"/>
  <c r="CP38" i="20"/>
  <c r="CO74" i="17"/>
  <c r="CO73" i="17"/>
  <c r="CP75" i="17"/>
  <c r="CR65" i="17"/>
  <c r="CS67" i="17"/>
  <c r="CS66" i="17" s="1"/>
  <c r="CQ4" i="17"/>
  <c r="CQ70" i="17" s="1"/>
  <c r="CR101" i="20"/>
  <c r="CR108" i="20" s="1"/>
  <c r="CQ102" i="20"/>
  <c r="CS127" i="20"/>
  <c r="CS128" i="20" s="1"/>
  <c r="CS78" i="20"/>
  <c r="CS36" i="20"/>
  <c r="CQ42" i="20"/>
  <c r="CQ37" i="20"/>
  <c r="CT54" i="20"/>
  <c r="CT56" i="20" s="1"/>
  <c r="CR20" i="20"/>
  <c r="CR22" i="20" s="1"/>
  <c r="CS14" i="20"/>
  <c r="CS34" i="20"/>
  <c r="CT12" i="20"/>
  <c r="CO222" i="18"/>
  <c r="CO223" i="18" s="1"/>
  <c r="CN223" i="18"/>
  <c r="CO201" i="18"/>
  <c r="CN179" i="18"/>
  <c r="CN180" i="18"/>
  <c r="CO188" i="18"/>
  <c r="CO189" i="18" s="1"/>
  <c r="CO178" i="18"/>
  <c r="CO165" i="18"/>
  <c r="CO166" i="18" s="1"/>
  <c r="CO156" i="18"/>
  <c r="CO157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K39" i="18" s="1"/>
  <c r="CN33" i="18"/>
  <c r="CO47" i="18"/>
  <c r="CO48" i="18" s="1"/>
  <c r="CO7" i="18"/>
  <c r="CO8" i="18" s="1"/>
  <c r="CO401" i="16"/>
  <c r="CO402" i="16" s="1"/>
  <c r="CO393" i="16"/>
  <c r="CO394" i="16" s="1"/>
  <c r="CO384" i="16"/>
  <c r="CO385" i="16" s="1"/>
  <c r="CO376" i="16"/>
  <c r="CO377" i="16" s="1"/>
  <c r="CO101" i="17"/>
  <c r="CO100" i="17" s="1"/>
  <c r="CT17" i="20" l="1"/>
  <c r="BM133" i="20"/>
  <c r="CO203" i="18"/>
  <c r="CO202" i="18"/>
  <c r="BM132" i="20"/>
  <c r="BN128" i="20" s="1"/>
  <c r="BN133" i="20" s="1"/>
  <c r="AX109" i="20"/>
  <c r="AY103" i="20"/>
  <c r="CQ112" i="20"/>
  <c r="CR103" i="20"/>
  <c r="CT130" i="20"/>
  <c r="CQ38" i="20"/>
  <c r="CQ40" i="20"/>
  <c r="CQ43" i="20" s="1"/>
  <c r="CQ44" i="20" s="1"/>
  <c r="AY102" i="20"/>
  <c r="CP73" i="17"/>
  <c r="CQ75" i="17"/>
  <c r="CP74" i="17"/>
  <c r="CT67" i="17"/>
  <c r="CT66" i="17" s="1"/>
  <c r="CS65" i="17"/>
  <c r="CR4" i="17"/>
  <c r="CR70" i="17" s="1"/>
  <c r="CS101" i="20"/>
  <c r="CS108" i="20" s="1"/>
  <c r="CR102" i="20"/>
  <c r="CT127" i="20"/>
  <c r="CT128" i="20" s="1"/>
  <c r="CT78" i="20"/>
  <c r="CR42" i="20"/>
  <c r="CR37" i="20"/>
  <c r="CT36" i="20"/>
  <c r="CU54" i="20"/>
  <c r="CU56" i="20" s="1"/>
  <c r="CS20" i="20"/>
  <c r="CS22" i="20" s="1"/>
  <c r="CT14" i="20"/>
  <c r="CT34" i="20"/>
  <c r="CU12" i="20"/>
  <c r="CO179" i="18"/>
  <c r="CO180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101" i="17"/>
  <c r="CP100" i="17" s="1"/>
  <c r="CU17" i="20" l="1"/>
  <c r="BN131" i="20"/>
  <c r="AY106" i="20"/>
  <c r="CU130" i="20"/>
  <c r="CR112" i="20"/>
  <c r="AY112" i="20"/>
  <c r="CS103" i="20"/>
  <c r="CR40" i="20"/>
  <c r="CR43" i="20" s="1"/>
  <c r="CR44" i="20" s="1"/>
  <c r="CR38" i="20"/>
  <c r="CQ74" i="17"/>
  <c r="CR75" i="17"/>
  <c r="CQ73" i="17"/>
  <c r="CU67" i="17"/>
  <c r="CU66" i="17" s="1"/>
  <c r="CT65" i="17"/>
  <c r="CS4" i="17"/>
  <c r="CS70" i="17" s="1"/>
  <c r="CT101" i="20"/>
  <c r="CT108" i="20" s="1"/>
  <c r="CS102" i="20"/>
  <c r="CU127" i="20"/>
  <c r="CU128" i="20" s="1"/>
  <c r="CU78" i="20"/>
  <c r="CS42" i="20"/>
  <c r="CS37" i="20"/>
  <c r="CU36" i="20"/>
  <c r="CV54" i="20"/>
  <c r="CV56" i="20" s="1"/>
  <c r="CU14" i="20"/>
  <c r="CT20" i="20"/>
  <c r="CT22" i="20" s="1"/>
  <c r="CU34" i="20"/>
  <c r="CV12" i="20"/>
  <c r="CO93" i="18"/>
  <c r="CO80" i="18"/>
  <c r="CQ101" i="17"/>
  <c r="CQ100" i="17" s="1"/>
  <c r="CV17" i="20" l="1"/>
  <c r="BN132" i="20"/>
  <c r="BO128" i="20" s="1"/>
  <c r="BO131" i="20" s="1"/>
  <c r="AY109" i="20"/>
  <c r="AZ103" i="20"/>
  <c r="CS112" i="20"/>
  <c r="CT103" i="20"/>
  <c r="CV130" i="20"/>
  <c r="CS40" i="20"/>
  <c r="CS43" i="20" s="1"/>
  <c r="CS44" i="20" s="1"/>
  <c r="CS38" i="20"/>
  <c r="AZ102" i="20"/>
  <c r="CR73" i="17"/>
  <c r="CS75" i="17"/>
  <c r="CR74" i="17"/>
  <c r="CU65" i="17"/>
  <c r="CV67" i="17"/>
  <c r="CV66" i="17" s="1"/>
  <c r="CT4" i="17"/>
  <c r="CT70" i="17" s="1"/>
  <c r="CU101" i="20"/>
  <c r="CU108" i="20" s="1"/>
  <c r="CT102" i="20"/>
  <c r="CV127" i="20"/>
  <c r="CV128" i="20" s="1"/>
  <c r="CV78" i="20"/>
  <c r="CV36" i="20"/>
  <c r="CT42" i="20"/>
  <c r="CT37" i="20"/>
  <c r="CW54" i="20"/>
  <c r="CW56" i="20" s="1"/>
  <c r="CV14" i="20"/>
  <c r="CU20" i="20"/>
  <c r="CU22" i="20" s="1"/>
  <c r="CV34" i="20"/>
  <c r="CW12" i="20"/>
  <c r="CR101" i="17"/>
  <c r="CR100" i="17" s="1"/>
  <c r="CW17" i="20" l="1"/>
  <c r="BO133" i="20"/>
  <c r="BO132" i="20"/>
  <c r="BP128" i="20" s="1"/>
  <c r="BP131" i="20" s="1"/>
  <c r="AZ106" i="20"/>
  <c r="CT112" i="20"/>
  <c r="AZ112" i="20"/>
  <c r="CU103" i="20"/>
  <c r="CT40" i="20"/>
  <c r="CT43" i="20" s="1"/>
  <c r="CT44" i="20" s="1"/>
  <c r="CT38" i="20"/>
  <c r="CT75" i="17"/>
  <c r="CS73" i="17"/>
  <c r="CS74" i="17"/>
  <c r="CV65" i="17"/>
  <c r="CW67" i="17"/>
  <c r="CW66" i="17" s="1"/>
  <c r="CU4" i="17"/>
  <c r="CU70" i="17" s="1"/>
  <c r="CV101" i="20"/>
  <c r="CV108" i="20" s="1"/>
  <c r="CU102" i="20"/>
  <c r="CW127" i="20"/>
  <c r="CW128" i="20" s="1"/>
  <c r="CW78" i="20"/>
  <c r="CW36" i="20"/>
  <c r="CU42" i="20"/>
  <c r="CU37" i="20"/>
  <c r="CX54" i="20"/>
  <c r="CX56" i="20" s="1"/>
  <c r="CW14" i="20"/>
  <c r="CV20" i="20"/>
  <c r="CV22" i="20" s="1"/>
  <c r="CW34" i="20"/>
  <c r="CX12" i="20"/>
  <c r="CS101" i="17"/>
  <c r="CS100" i="17" s="1"/>
  <c r="CX17" i="20" l="1"/>
  <c r="BP133" i="20"/>
  <c r="BP132" i="20"/>
  <c r="BQ128" i="20" s="1"/>
  <c r="BQ131" i="20" s="1"/>
  <c r="AZ109" i="20"/>
  <c r="BA103" i="20"/>
  <c r="CU112" i="20"/>
  <c r="CV103" i="20"/>
  <c r="CX130" i="20"/>
  <c r="CU38" i="20"/>
  <c r="CU40" i="20"/>
  <c r="CU43" i="20" s="1"/>
  <c r="BA102" i="20"/>
  <c r="CT73" i="17"/>
  <c r="CU75" i="17"/>
  <c r="CT74" i="17"/>
  <c r="CX67" i="17"/>
  <c r="CX66" i="17" s="1"/>
  <c r="CW65" i="17"/>
  <c r="CV4" i="17"/>
  <c r="CV70" i="17" s="1"/>
  <c r="CW101" i="20"/>
  <c r="CV102" i="20"/>
  <c r="CX127" i="20"/>
  <c r="CX128" i="20" s="1"/>
  <c r="CX78" i="20"/>
  <c r="CU44" i="20"/>
  <c r="CX36" i="20"/>
  <c r="CV42" i="20"/>
  <c r="CV37" i="20"/>
  <c r="CY54" i="20"/>
  <c r="CY56" i="20" s="1"/>
  <c r="CX14" i="20"/>
  <c r="CW20" i="20"/>
  <c r="CW22" i="20" s="1"/>
  <c r="CX34" i="20"/>
  <c r="CY12" i="20"/>
  <c r="CT101" i="17"/>
  <c r="CT100" i="17" s="1"/>
  <c r="CY17" i="20" l="1"/>
  <c r="BQ133" i="20"/>
  <c r="BQ132" i="20"/>
  <c r="BR128" i="20" s="1"/>
  <c r="BR131" i="20" s="1"/>
  <c r="BA106" i="20"/>
  <c r="CV112" i="20"/>
  <c r="CY130" i="20"/>
  <c r="BA112" i="20"/>
  <c r="CW103" i="20"/>
  <c r="CV38" i="20"/>
  <c r="CV40" i="20"/>
  <c r="CV43" i="20" s="1"/>
  <c r="CV44" i="20" s="1"/>
  <c r="CU74" i="17"/>
  <c r="CU73" i="17"/>
  <c r="CV75" i="17"/>
  <c r="CY67" i="17"/>
  <c r="CY66" i="17" s="1"/>
  <c r="CX65" i="17"/>
  <c r="CW4" i="17"/>
  <c r="CW70" i="17" s="1"/>
  <c r="CX101" i="20"/>
  <c r="CX108" i="20" s="1"/>
  <c r="CW102" i="20"/>
  <c r="CY127" i="20"/>
  <c r="CY128" i="20" s="1"/>
  <c r="CY78" i="20"/>
  <c r="CY36" i="20"/>
  <c r="CW42" i="20"/>
  <c r="CW37" i="20"/>
  <c r="CZ54" i="20"/>
  <c r="CZ56" i="20" s="1"/>
  <c r="CX20" i="20"/>
  <c r="CX22" i="20" s="1"/>
  <c r="CY14" i="20"/>
  <c r="CY34" i="20"/>
  <c r="CZ12" i="20"/>
  <c r="CU101" i="17"/>
  <c r="CU100" i="17" s="1"/>
  <c r="CZ17" i="20" l="1"/>
  <c r="BR133" i="20"/>
  <c r="BR132" i="20"/>
  <c r="BS128" i="20" s="1"/>
  <c r="BS130" i="20" s="1"/>
  <c r="BS131" i="20" s="1"/>
  <c r="BA109" i="20"/>
  <c r="BB103" i="20"/>
  <c r="CZ130" i="20"/>
  <c r="CW112" i="20"/>
  <c r="CX103" i="20"/>
  <c r="CX104" i="20"/>
  <c r="CW40" i="20"/>
  <c r="CW43" i="20" s="1"/>
  <c r="CW44" i="20" s="1"/>
  <c r="CW38" i="20"/>
  <c r="BB102" i="20"/>
  <c r="CV73" i="17"/>
  <c r="CV74" i="17"/>
  <c r="CW75" i="17"/>
  <c r="CY65" i="17"/>
  <c r="CZ67" i="17"/>
  <c r="CZ66" i="17" s="1"/>
  <c r="CX4" i="17"/>
  <c r="CX70" i="17" s="1"/>
  <c r="CY101" i="20"/>
  <c r="CY108" i="20" s="1"/>
  <c r="CX102" i="20"/>
  <c r="CZ127" i="20"/>
  <c r="CZ128" i="20" s="1"/>
  <c r="CZ78" i="20"/>
  <c r="CZ36" i="20"/>
  <c r="CX42" i="20"/>
  <c r="CX37" i="20"/>
  <c r="DA54" i="20"/>
  <c r="DA56" i="20" s="1"/>
  <c r="CZ14" i="20"/>
  <c r="CY20" i="20"/>
  <c r="CY22" i="20" s="1"/>
  <c r="CZ34" i="20"/>
  <c r="DA12" i="20"/>
  <c r="CV101" i="17"/>
  <c r="CV100" i="17" s="1"/>
  <c r="BS133" i="20" l="1"/>
  <c r="DA17" i="20"/>
  <c r="BT131" i="20"/>
  <c r="BS132" i="20"/>
  <c r="BT133" i="20"/>
  <c r="BB106" i="20"/>
  <c r="CY103" i="20"/>
  <c r="CY104" i="20"/>
  <c r="CX112" i="20"/>
  <c r="CX114" i="20"/>
  <c r="BB112" i="20"/>
  <c r="DA130" i="20"/>
  <c r="CX40" i="20"/>
  <c r="CX43" i="20" s="1"/>
  <c r="CX44" i="20" s="1"/>
  <c r="CX38" i="20"/>
  <c r="CX75" i="17"/>
  <c r="CW74" i="17"/>
  <c r="CW73" i="17"/>
  <c r="CZ65" i="17"/>
  <c r="DA67" i="17"/>
  <c r="DA66" i="17" s="1"/>
  <c r="CY4" i="17"/>
  <c r="CY70" i="17" s="1"/>
  <c r="CZ101" i="20"/>
  <c r="CZ108" i="20" s="1"/>
  <c r="CY102" i="20"/>
  <c r="DA127" i="20"/>
  <c r="DA128" i="20" s="1"/>
  <c r="DA78" i="20"/>
  <c r="DA36" i="20"/>
  <c r="CY42" i="20"/>
  <c r="CY37" i="20"/>
  <c r="DB54" i="20"/>
  <c r="DB56" i="20" s="1"/>
  <c r="DA14" i="20"/>
  <c r="CZ20" i="20"/>
  <c r="CZ22" i="20" s="1"/>
  <c r="DA34" i="20"/>
  <c r="DB12" i="20"/>
  <c r="CW101" i="17"/>
  <c r="CW100" i="17" s="1"/>
  <c r="DB17" i="20" l="1"/>
  <c r="BT132" i="20"/>
  <c r="BU133" i="20"/>
  <c r="BU131" i="20"/>
  <c r="BB109" i="20"/>
  <c r="BC103" i="20"/>
  <c r="CZ103" i="20"/>
  <c r="CZ104" i="20"/>
  <c r="DB130" i="20"/>
  <c r="CY112" i="20"/>
  <c r="CY114" i="20"/>
  <c r="CY38" i="20"/>
  <c r="CY40" i="20"/>
  <c r="CY43" i="20" s="1"/>
  <c r="CY44" i="20" s="1"/>
  <c r="BC102" i="20"/>
  <c r="CY75" i="17"/>
  <c r="CX73" i="17"/>
  <c r="CX74" i="17"/>
  <c r="DB67" i="17"/>
  <c r="DB66" i="17" s="1"/>
  <c r="DA65" i="17"/>
  <c r="CZ4" i="17"/>
  <c r="CZ70" i="17" s="1"/>
  <c r="DA101" i="20"/>
  <c r="DA108" i="20" s="1"/>
  <c r="CZ102" i="20"/>
  <c r="DB127" i="20"/>
  <c r="DB128" i="20" s="1"/>
  <c r="DB78" i="20"/>
  <c r="CZ42" i="20"/>
  <c r="CZ37" i="20"/>
  <c r="DB36" i="20"/>
  <c r="DC54" i="20"/>
  <c r="DC56" i="20" s="1"/>
  <c r="DA20" i="20"/>
  <c r="DA22" i="20" s="1"/>
  <c r="DB14" i="20"/>
  <c r="DB34" i="20"/>
  <c r="DC12" i="20"/>
  <c r="CX101" i="17"/>
  <c r="CX100" i="17" s="1"/>
  <c r="DC17" i="20" l="1"/>
  <c r="BV133" i="20"/>
  <c r="BV131" i="20"/>
  <c r="BU132" i="20"/>
  <c r="BC106" i="20"/>
  <c r="BC109" i="20" s="1"/>
  <c r="CZ112" i="20"/>
  <c r="CZ114" i="20"/>
  <c r="DA103" i="20"/>
  <c r="DA104" i="20"/>
  <c r="DC130" i="20"/>
  <c r="BC112" i="20"/>
  <c r="CZ40" i="20"/>
  <c r="CZ43" i="20" s="1"/>
  <c r="CZ44" i="20" s="1"/>
  <c r="CZ38" i="20"/>
  <c r="CY73" i="17"/>
  <c r="CZ75" i="17"/>
  <c r="CY74" i="17"/>
  <c r="DC67" i="17"/>
  <c r="DC66" i="17" s="1"/>
  <c r="DB65" i="17"/>
  <c r="DA4" i="17"/>
  <c r="DA70" i="17" s="1"/>
  <c r="DB101" i="20"/>
  <c r="DB108" i="20" s="1"/>
  <c r="DA102" i="20"/>
  <c r="DC127" i="20"/>
  <c r="DC128" i="20" s="1"/>
  <c r="DC78" i="20"/>
  <c r="DC36" i="20"/>
  <c r="DA42" i="20"/>
  <c r="DA37" i="20"/>
  <c r="DD54" i="20"/>
  <c r="DD56" i="20" s="1"/>
  <c r="DB20" i="20"/>
  <c r="DB22" i="20" s="1"/>
  <c r="DC14" i="20"/>
  <c r="DC34" i="20"/>
  <c r="DD12" i="20"/>
  <c r="CY101" i="17"/>
  <c r="CY100" i="17" s="1"/>
  <c r="DD17" i="20" l="1"/>
  <c r="BW133" i="20"/>
  <c r="BV132" i="20"/>
  <c r="BW131" i="20"/>
  <c r="DB103" i="20"/>
  <c r="DB104" i="20"/>
  <c r="DD130" i="20"/>
  <c r="DA112" i="20"/>
  <c r="DA114" i="20"/>
  <c r="DA40" i="20"/>
  <c r="DA43" i="20" s="1"/>
  <c r="DA44" i="20" s="1"/>
  <c r="DA38" i="20"/>
  <c r="BD103" i="20"/>
  <c r="BD102" i="20"/>
  <c r="CZ73" i="17"/>
  <c r="DA75" i="17"/>
  <c r="CZ74" i="17"/>
  <c r="DC65" i="17"/>
  <c r="DD67" i="17"/>
  <c r="DD66" i="17" s="1"/>
  <c r="DB4" i="17"/>
  <c r="DB70" i="17" s="1"/>
  <c r="DC101" i="20"/>
  <c r="DC108" i="20" s="1"/>
  <c r="DB102" i="20"/>
  <c r="DD127" i="20"/>
  <c r="DD128" i="20" s="1"/>
  <c r="DD78" i="20"/>
  <c r="DB42" i="20"/>
  <c r="DB37" i="20"/>
  <c r="DD36" i="20"/>
  <c r="DE54" i="20"/>
  <c r="DE56" i="20" s="1"/>
  <c r="DC20" i="20"/>
  <c r="DC22" i="20" s="1"/>
  <c r="DD14" i="20"/>
  <c r="DD34" i="20"/>
  <c r="DE12" i="20"/>
  <c r="CZ101" i="17"/>
  <c r="CZ100" i="17" s="1"/>
  <c r="DE17" i="20" l="1"/>
  <c r="BW132" i="20"/>
  <c r="BX131" i="20"/>
  <c r="BX133" i="20"/>
  <c r="BD106" i="20"/>
  <c r="DB112" i="20"/>
  <c r="DB114" i="20"/>
  <c r="DC103" i="20"/>
  <c r="DC104" i="20"/>
  <c r="BD112" i="20"/>
  <c r="DE130" i="20"/>
  <c r="DB40" i="20"/>
  <c r="DB43" i="20" s="1"/>
  <c r="DB44" i="20" s="1"/>
  <c r="DB38" i="20"/>
  <c r="DB75" i="17"/>
  <c r="DA74" i="17"/>
  <c r="DA73" i="17"/>
  <c r="DE67" i="17"/>
  <c r="DE66" i="17" s="1"/>
  <c r="DD65" i="17"/>
  <c r="DC4" i="17"/>
  <c r="DC70" i="17" s="1"/>
  <c r="DD101" i="20"/>
  <c r="DD108" i="20" s="1"/>
  <c r="DC102" i="20"/>
  <c r="DE127" i="20"/>
  <c r="DE128" i="20" s="1"/>
  <c r="DE78" i="20"/>
  <c r="DC42" i="20"/>
  <c r="DC37" i="20"/>
  <c r="DE36" i="20"/>
  <c r="DF54" i="20"/>
  <c r="DF56" i="20" s="1"/>
  <c r="DE14" i="20"/>
  <c r="DD20" i="20"/>
  <c r="DD22" i="20" s="1"/>
  <c r="DE34" i="20"/>
  <c r="DF12" i="20"/>
  <c r="DA101" i="17"/>
  <c r="DA100" i="17" s="1"/>
  <c r="DF17" i="20" l="1"/>
  <c r="BX132" i="20"/>
  <c r="BY131" i="20"/>
  <c r="BY133" i="20"/>
  <c r="BD109" i="20"/>
  <c r="BE103" i="20"/>
  <c r="DD103" i="20"/>
  <c r="DD104" i="20"/>
  <c r="DF130" i="20"/>
  <c r="DC112" i="20"/>
  <c r="DC114" i="20"/>
  <c r="DC38" i="20"/>
  <c r="DC40" i="20"/>
  <c r="DC43" i="20" s="1"/>
  <c r="DC44" i="20" s="1"/>
  <c r="BE102" i="20"/>
  <c r="DB74" i="17"/>
  <c r="DB73" i="17"/>
  <c r="DC75" i="17"/>
  <c r="DF67" i="17"/>
  <c r="DF66" i="17" s="1"/>
  <c r="DE65" i="17"/>
  <c r="DD4" i="17"/>
  <c r="DD70" i="17" s="1"/>
  <c r="DE101" i="20"/>
  <c r="DE108" i="20" s="1"/>
  <c r="DD102" i="20"/>
  <c r="DF127" i="20"/>
  <c r="DF128" i="20" s="1"/>
  <c r="DF78" i="20"/>
  <c r="DD42" i="20"/>
  <c r="DD37" i="20"/>
  <c r="DF36" i="20"/>
  <c r="DG54" i="20"/>
  <c r="DG56" i="20" s="1"/>
  <c r="DE20" i="20"/>
  <c r="DE22" i="20" s="1"/>
  <c r="DF14" i="20"/>
  <c r="DF34" i="20"/>
  <c r="DG12" i="20"/>
  <c r="DB101" i="17"/>
  <c r="DB100" i="17" s="1"/>
  <c r="DG17" i="20" l="1"/>
  <c r="BY132" i="20"/>
  <c r="BZ133" i="20"/>
  <c r="BZ131" i="20"/>
  <c r="BE106" i="20"/>
  <c r="BE112" i="20"/>
  <c r="DG130" i="20"/>
  <c r="DD112" i="20"/>
  <c r="DD114" i="20"/>
  <c r="DE103" i="20"/>
  <c r="DE104" i="20"/>
  <c r="DD38" i="20"/>
  <c r="DD40" i="20"/>
  <c r="DD43" i="20" s="1"/>
  <c r="DD44" i="20" s="1"/>
  <c r="DD75" i="17"/>
  <c r="DC74" i="17"/>
  <c r="DC73" i="17"/>
  <c r="DG67" i="17"/>
  <c r="DG66" i="17" s="1"/>
  <c r="DF65" i="17"/>
  <c r="DE4" i="17"/>
  <c r="DE70" i="17" s="1"/>
  <c r="DF101" i="20"/>
  <c r="DF108" i="20" s="1"/>
  <c r="DE102" i="20"/>
  <c r="DG127" i="20"/>
  <c r="DG128" i="20" s="1"/>
  <c r="DG78" i="20"/>
  <c r="DE42" i="20"/>
  <c r="DE37" i="20"/>
  <c r="DG36" i="20"/>
  <c r="DH54" i="20"/>
  <c r="DH56" i="20" s="1"/>
  <c r="DG14" i="20"/>
  <c r="DF20" i="20"/>
  <c r="DF22" i="20" s="1"/>
  <c r="DG34" i="20"/>
  <c r="DH12" i="20"/>
  <c r="DC101" i="17"/>
  <c r="DC100" i="17" s="1"/>
  <c r="DH17" i="20" l="1"/>
  <c r="CA131" i="20"/>
  <c r="CA133" i="20"/>
  <c r="BZ132" i="20"/>
  <c r="BE109" i="20"/>
  <c r="BF103" i="20"/>
  <c r="DF103" i="20"/>
  <c r="DF104" i="20"/>
  <c r="DH130" i="20"/>
  <c r="DE112" i="20"/>
  <c r="DE114" i="20"/>
  <c r="DE40" i="20"/>
  <c r="DE43" i="20" s="1"/>
  <c r="DE44" i="20" s="1"/>
  <c r="DE38" i="20"/>
  <c r="BF102" i="20"/>
  <c r="DE75" i="17"/>
  <c r="DD74" i="17"/>
  <c r="DD73" i="17"/>
  <c r="DG65" i="17"/>
  <c r="DH67" i="17"/>
  <c r="DH66" i="17" s="1"/>
  <c r="DF4" i="17"/>
  <c r="DF70" i="17" s="1"/>
  <c r="DG101" i="20"/>
  <c r="DG108" i="20" s="1"/>
  <c r="DF102" i="20"/>
  <c r="DH127" i="20"/>
  <c r="DH128" i="20" s="1"/>
  <c r="DH78" i="20"/>
  <c r="DH36" i="20"/>
  <c r="DF42" i="20"/>
  <c r="DF37" i="20"/>
  <c r="DI54" i="20"/>
  <c r="DI56" i="20" s="1"/>
  <c r="DH14" i="20"/>
  <c r="DG20" i="20"/>
  <c r="DG22" i="20" s="1"/>
  <c r="DH34" i="20"/>
  <c r="DI12" i="20"/>
  <c r="DD101" i="17"/>
  <c r="DD100" i="17" s="1"/>
  <c r="DI17" i="20" l="1"/>
  <c r="CB131" i="20"/>
  <c r="CA132" i="20"/>
  <c r="CB133" i="20"/>
  <c r="BF106" i="20"/>
  <c r="BF112" i="20"/>
  <c r="DF112" i="20"/>
  <c r="DF114" i="20"/>
  <c r="DG104" i="20"/>
  <c r="DG103" i="20"/>
  <c r="DI130" i="20"/>
  <c r="DF40" i="20"/>
  <c r="DF43" i="20" s="1"/>
  <c r="DF44" i="20" s="1"/>
  <c r="DF38" i="20"/>
  <c r="DF75" i="17"/>
  <c r="DE74" i="17"/>
  <c r="DE73" i="17"/>
  <c r="DI67" i="17"/>
  <c r="DI66" i="17" s="1"/>
  <c r="DH65" i="17"/>
  <c r="DG4" i="17"/>
  <c r="DG70" i="17" s="1"/>
  <c r="DH101" i="20"/>
  <c r="DH108" i="20" s="1"/>
  <c r="DG102" i="20"/>
  <c r="DI127" i="20"/>
  <c r="DI128" i="20" s="1"/>
  <c r="DI78" i="20"/>
  <c r="DG42" i="20"/>
  <c r="DG37" i="20"/>
  <c r="DI36" i="20"/>
  <c r="DJ54" i="20"/>
  <c r="DJ56" i="20" s="1"/>
  <c r="DI14" i="20"/>
  <c r="DH20" i="20"/>
  <c r="DH22" i="20" s="1"/>
  <c r="DI34" i="20"/>
  <c r="DJ12" i="20"/>
  <c r="DE101" i="17"/>
  <c r="DE100" i="17" s="1"/>
  <c r="DJ17" i="20" l="1"/>
  <c r="CC131" i="20"/>
  <c r="CB132" i="20"/>
  <c r="CC133" i="20"/>
  <c r="BF109" i="20"/>
  <c r="BG103" i="20"/>
  <c r="DG112" i="20"/>
  <c r="DJ130" i="20"/>
  <c r="DH103" i="20"/>
  <c r="DH104" i="20"/>
  <c r="DG114" i="20"/>
  <c r="DG38" i="20"/>
  <c r="DG40" i="20"/>
  <c r="DG43" i="20" s="1"/>
  <c r="DG44" i="20" s="1"/>
  <c r="BG102" i="20"/>
  <c r="DF74" i="17"/>
  <c r="DG75" i="17"/>
  <c r="DF73" i="17"/>
  <c r="DJ67" i="17"/>
  <c r="DJ66" i="17" s="1"/>
  <c r="DI65" i="17"/>
  <c r="DH4" i="17"/>
  <c r="DH70" i="17" s="1"/>
  <c r="DI101" i="20"/>
  <c r="DI108" i="20" s="1"/>
  <c r="DH102" i="20"/>
  <c r="DJ127" i="20"/>
  <c r="DJ128" i="20" s="1"/>
  <c r="DJ78" i="20"/>
  <c r="DJ36" i="20"/>
  <c r="DH42" i="20"/>
  <c r="DH37" i="20"/>
  <c r="DK54" i="20"/>
  <c r="DK56" i="20" s="1"/>
  <c r="DI20" i="20"/>
  <c r="DI22" i="20" s="1"/>
  <c r="DJ14" i="20"/>
  <c r="DJ34" i="20"/>
  <c r="DK12" i="20"/>
  <c r="DF101" i="17"/>
  <c r="DF100" i="17" s="1"/>
  <c r="DK17" i="20" l="1"/>
  <c r="CD133" i="20"/>
  <c r="CD131" i="20"/>
  <c r="CC132" i="20"/>
  <c r="BG106" i="20"/>
  <c r="BH104" i="20" s="1"/>
  <c r="DK130" i="20"/>
  <c r="DI103" i="20"/>
  <c r="DI104" i="20"/>
  <c r="DH112" i="20"/>
  <c r="DH114" i="20"/>
  <c r="BG112" i="20"/>
  <c r="DH40" i="20"/>
  <c r="DH43" i="20" s="1"/>
  <c r="DH44" i="20" s="1"/>
  <c r="DH38" i="20"/>
  <c r="DG74" i="17"/>
  <c r="DH75" i="17"/>
  <c r="DG73" i="17"/>
  <c r="DK67" i="17"/>
  <c r="DK66" i="17" s="1"/>
  <c r="DJ65" i="17"/>
  <c r="DI4" i="17"/>
  <c r="DI70" i="17" s="1"/>
  <c r="DJ101" i="20"/>
  <c r="DJ108" i="20" s="1"/>
  <c r="DI102" i="20"/>
  <c r="DK127" i="20"/>
  <c r="DK128" i="20" s="1"/>
  <c r="DK78" i="20"/>
  <c r="DK36" i="20"/>
  <c r="DI42" i="20"/>
  <c r="DI37" i="20"/>
  <c r="DL54" i="20"/>
  <c r="DL56" i="20" s="1"/>
  <c r="DK14" i="20"/>
  <c r="DJ20" i="20"/>
  <c r="DJ22" i="20" s="1"/>
  <c r="DK34" i="20"/>
  <c r="DL12" i="20"/>
  <c r="DG101" i="17"/>
  <c r="DG100" i="17" s="1"/>
  <c r="DL17" i="20" l="1"/>
  <c r="CD132" i="20"/>
  <c r="CE133" i="20"/>
  <c r="CE131" i="20"/>
  <c r="BG109" i="20"/>
  <c r="DI112" i="20"/>
  <c r="DI114" i="20"/>
  <c r="DL130" i="20"/>
  <c r="DJ103" i="20"/>
  <c r="DJ104" i="20"/>
  <c r="DI40" i="20"/>
  <c r="DI43" i="20" s="1"/>
  <c r="DI44" i="20" s="1"/>
  <c r="DI38" i="20"/>
  <c r="BH102" i="20"/>
  <c r="DH73" i="17"/>
  <c r="DI75" i="17"/>
  <c r="DH74" i="17"/>
  <c r="DK65" i="17"/>
  <c r="DL67" i="17"/>
  <c r="DL66" i="17" s="1"/>
  <c r="DJ4" i="17"/>
  <c r="DJ70" i="17" s="1"/>
  <c r="DK101" i="20"/>
  <c r="DK108" i="20" s="1"/>
  <c r="DJ102" i="20"/>
  <c r="DL127" i="20"/>
  <c r="DL128" i="20" s="1"/>
  <c r="DL78" i="20"/>
  <c r="DL36" i="20"/>
  <c r="DJ42" i="20"/>
  <c r="DJ37" i="20"/>
  <c r="DM54" i="20"/>
  <c r="DM56" i="20" s="1"/>
  <c r="DK20" i="20"/>
  <c r="DK22" i="20" s="1"/>
  <c r="DL14" i="20"/>
  <c r="DL34" i="20"/>
  <c r="DM12" i="20"/>
  <c r="DH101" i="17"/>
  <c r="DH100" i="17" s="1"/>
  <c r="DM17" i="20" l="1"/>
  <c r="CF131" i="20"/>
  <c r="CF133" i="20"/>
  <c r="CE132" i="20"/>
  <c r="BH106" i="20"/>
  <c r="DK104" i="20"/>
  <c r="DK103" i="20"/>
  <c r="DM130" i="20"/>
  <c r="DJ112" i="20"/>
  <c r="DJ114" i="20"/>
  <c r="BH112" i="20"/>
  <c r="BH114" i="20"/>
  <c r="DJ40" i="20"/>
  <c r="DJ43" i="20" s="1"/>
  <c r="DJ44" i="20" s="1"/>
  <c r="DJ38" i="20"/>
  <c r="DJ75" i="17"/>
  <c r="DI74" i="17"/>
  <c r="DI73" i="17"/>
  <c r="DM67" i="17"/>
  <c r="DM66" i="17" s="1"/>
  <c r="DL65" i="17"/>
  <c r="DK4" i="17"/>
  <c r="DK70" i="17" s="1"/>
  <c r="DL101" i="20"/>
  <c r="DL108" i="20" s="1"/>
  <c r="DK102" i="20"/>
  <c r="DM127" i="20"/>
  <c r="DM128" i="20" s="1"/>
  <c r="DM78" i="20"/>
  <c r="DM36" i="20"/>
  <c r="DK42" i="20"/>
  <c r="DK37" i="20"/>
  <c r="DN54" i="20"/>
  <c r="DN56" i="20" s="1"/>
  <c r="DM14" i="20"/>
  <c r="DL20" i="20"/>
  <c r="DL22" i="20" s="1"/>
  <c r="DM34" i="20"/>
  <c r="DN12" i="20"/>
  <c r="DI101" i="17"/>
  <c r="DI100" i="17" s="1"/>
  <c r="DN17" i="20" l="1"/>
  <c r="CG133" i="20"/>
  <c r="CF132" i="20"/>
  <c r="CG131" i="20"/>
  <c r="BH109" i="20"/>
  <c r="BI104" i="20"/>
  <c r="DK112" i="20"/>
  <c r="DK114" i="20"/>
  <c r="DL103" i="20"/>
  <c r="DL104" i="20"/>
  <c r="DN130" i="20"/>
  <c r="DK38" i="20"/>
  <c r="DK40" i="20"/>
  <c r="DK43" i="20" s="1"/>
  <c r="DK44" i="20" s="1"/>
  <c r="BI102" i="20"/>
  <c r="DJ73" i="17"/>
  <c r="DJ74" i="17"/>
  <c r="DK75" i="17"/>
  <c r="DN67" i="17"/>
  <c r="DN66" i="17" s="1"/>
  <c r="DM65" i="17"/>
  <c r="DL4" i="17"/>
  <c r="DL70" i="17" s="1"/>
  <c r="DM101" i="20"/>
  <c r="DM108" i="20" s="1"/>
  <c r="DL102" i="20"/>
  <c r="DN127" i="20"/>
  <c r="DN128" i="20" s="1"/>
  <c r="DN78" i="20"/>
  <c r="DN36" i="20"/>
  <c r="DL42" i="20"/>
  <c r="DL37" i="20"/>
  <c r="DO54" i="20"/>
  <c r="DO56" i="20" s="1"/>
  <c r="DN14" i="20"/>
  <c r="DM20" i="20"/>
  <c r="DM22" i="20" s="1"/>
  <c r="DN34" i="20"/>
  <c r="DO12" i="20"/>
  <c r="DJ101" i="17"/>
  <c r="DJ100" i="17" s="1"/>
  <c r="DO17" i="20" l="1"/>
  <c r="CH133" i="20"/>
  <c r="CH131" i="20"/>
  <c r="CG132" i="20"/>
  <c r="BI106" i="20"/>
  <c r="DM103" i="20"/>
  <c r="DM104" i="20"/>
  <c r="DO130" i="20"/>
  <c r="DL112" i="20"/>
  <c r="DL114" i="20"/>
  <c r="BI112" i="20"/>
  <c r="BI114" i="20"/>
  <c r="DL38" i="20"/>
  <c r="DL40" i="20"/>
  <c r="DL43" i="20" s="1"/>
  <c r="DL44" i="20" s="1"/>
  <c r="DK73" i="17"/>
  <c r="DL75" i="17"/>
  <c r="DK74" i="17"/>
  <c r="DO67" i="17"/>
  <c r="DO66" i="17" s="1"/>
  <c r="DN65" i="17"/>
  <c r="DM4" i="17"/>
  <c r="DM70" i="17" s="1"/>
  <c r="DN101" i="20"/>
  <c r="DN108" i="20" s="1"/>
  <c r="DM102" i="20"/>
  <c r="DO127" i="20"/>
  <c r="DO128" i="20" s="1"/>
  <c r="DO78" i="20"/>
  <c r="DO36" i="20"/>
  <c r="DM42" i="20"/>
  <c r="DM37" i="20"/>
  <c r="DP54" i="20"/>
  <c r="DP56" i="20" s="1"/>
  <c r="DO14" i="20"/>
  <c r="DN20" i="20"/>
  <c r="DN22" i="20" s="1"/>
  <c r="DO34" i="20"/>
  <c r="DP12" i="20"/>
  <c r="DK101" i="17"/>
  <c r="DK100" i="17" s="1"/>
  <c r="DP17" i="20" l="1"/>
  <c r="CI131" i="20"/>
  <c r="CI133" i="20"/>
  <c r="CH132" i="20"/>
  <c r="BI109" i="20"/>
  <c r="BJ104" i="20"/>
  <c r="DM112" i="20"/>
  <c r="DM114" i="20"/>
  <c r="DN103" i="20"/>
  <c r="DN104" i="20"/>
  <c r="DP130" i="20"/>
  <c r="DM40" i="20"/>
  <c r="DM43" i="20" s="1"/>
  <c r="DM44" i="20" s="1"/>
  <c r="DM38" i="20"/>
  <c r="BJ102" i="20"/>
  <c r="DL73" i="17"/>
  <c r="DL74" i="17"/>
  <c r="DM75" i="17"/>
  <c r="DO65" i="17"/>
  <c r="DP67" i="17"/>
  <c r="DP66" i="17" s="1"/>
  <c r="DN4" i="17"/>
  <c r="DN70" i="17" s="1"/>
  <c r="DO101" i="20"/>
  <c r="DO108" i="20" s="1"/>
  <c r="DN102" i="20"/>
  <c r="DP127" i="20"/>
  <c r="DP128" i="20" s="1"/>
  <c r="DP78" i="20"/>
  <c r="DP36" i="20"/>
  <c r="DN42" i="20"/>
  <c r="DN37" i="20"/>
  <c r="DQ54" i="20"/>
  <c r="DQ56" i="20" s="1"/>
  <c r="DP14" i="20"/>
  <c r="DO20" i="20"/>
  <c r="DO22" i="20" s="1"/>
  <c r="DP34" i="20"/>
  <c r="DQ12" i="20"/>
  <c r="DL101" i="17"/>
  <c r="DL100" i="17" s="1"/>
  <c r="DQ17" i="20" l="1"/>
  <c r="CJ133" i="20"/>
  <c r="CI132" i="20"/>
  <c r="CJ131" i="20"/>
  <c r="BJ106" i="20"/>
  <c r="DO104" i="20"/>
  <c r="DO103" i="20"/>
  <c r="DQ130" i="20"/>
  <c r="DN112" i="20"/>
  <c r="DN114" i="20"/>
  <c r="BJ112" i="20"/>
  <c r="BJ114" i="20"/>
  <c r="DN40" i="20"/>
  <c r="DN43" i="20" s="1"/>
  <c r="DN38" i="20"/>
  <c r="DM74" i="17"/>
  <c r="DM73" i="17"/>
  <c r="DQ67" i="17"/>
  <c r="DQ66" i="17" s="1"/>
  <c r="DP65" i="17"/>
  <c r="DO4" i="17"/>
  <c r="DO70" i="17" s="1"/>
  <c r="DP101" i="20"/>
  <c r="DP108" i="20" s="1"/>
  <c r="DO102" i="20"/>
  <c r="DQ127" i="20"/>
  <c r="DQ128" i="20" s="1"/>
  <c r="DN44" i="20"/>
  <c r="DQ78" i="20"/>
  <c r="DQ36" i="20"/>
  <c r="DO42" i="20"/>
  <c r="DO37" i="20"/>
  <c r="DR54" i="20"/>
  <c r="DR56" i="20" s="1"/>
  <c r="DQ14" i="20"/>
  <c r="DP20" i="20"/>
  <c r="DP22" i="20" s="1"/>
  <c r="DQ34" i="20"/>
  <c r="DR12" i="20"/>
  <c r="DM101" i="17"/>
  <c r="DM100" i="17" s="1"/>
  <c r="DR17" i="20" l="1"/>
  <c r="CK131" i="20"/>
  <c r="CJ132" i="20"/>
  <c r="CK133" i="20"/>
  <c r="BJ109" i="20"/>
  <c r="BK104" i="20"/>
  <c r="DO112" i="20"/>
  <c r="DO114" i="20"/>
  <c r="DP103" i="20"/>
  <c r="DP104" i="20"/>
  <c r="DR130" i="20"/>
  <c r="DO38" i="20"/>
  <c r="DO40" i="20"/>
  <c r="DO43" i="20" s="1"/>
  <c r="DO44" i="20" s="1"/>
  <c r="BK102" i="20"/>
  <c r="DR67" i="17"/>
  <c r="DR66" i="17" s="1"/>
  <c r="DQ65" i="17"/>
  <c r="DP4" i="17"/>
  <c r="DP70" i="17" s="1"/>
  <c r="DQ101" i="20"/>
  <c r="DQ108" i="20" s="1"/>
  <c r="DP102" i="20"/>
  <c r="DR127" i="20"/>
  <c r="DR128" i="20" s="1"/>
  <c r="DR78" i="20"/>
  <c r="DR36" i="20"/>
  <c r="DP42" i="20"/>
  <c r="DP37" i="20"/>
  <c r="DS54" i="20"/>
  <c r="DS56" i="20" s="1"/>
  <c r="DQ20" i="20"/>
  <c r="DQ22" i="20" s="1"/>
  <c r="DR14" i="20"/>
  <c r="DR34" i="20"/>
  <c r="DS12" i="20"/>
  <c r="DN101" i="17"/>
  <c r="DN100" i="17" s="1"/>
  <c r="DS17" i="20" l="1"/>
  <c r="CK132" i="20"/>
  <c r="CL133" i="20"/>
  <c r="CL131" i="20" s="1"/>
  <c r="BK106" i="20"/>
  <c r="DS130" i="20"/>
  <c r="DP112" i="20"/>
  <c r="DP114" i="20"/>
  <c r="DQ103" i="20"/>
  <c r="DQ104" i="20"/>
  <c r="BK112" i="20"/>
  <c r="BK114" i="20"/>
  <c r="DP40" i="20"/>
  <c r="DP43" i="20" s="1"/>
  <c r="DP44" i="20" s="1"/>
  <c r="DP38" i="20"/>
  <c r="DS67" i="17"/>
  <c r="DS66" i="17" s="1"/>
  <c r="DR65" i="17"/>
  <c r="DQ4" i="17"/>
  <c r="DQ70" i="17" s="1"/>
  <c r="DR101" i="20"/>
  <c r="DR108" i="20" s="1"/>
  <c r="DQ102" i="20"/>
  <c r="DS127" i="20"/>
  <c r="DS128" i="20" s="1"/>
  <c r="DS78" i="20"/>
  <c r="DQ42" i="20"/>
  <c r="DQ37" i="20"/>
  <c r="DS36" i="20"/>
  <c r="DT54" i="20"/>
  <c r="DT56" i="20" s="1"/>
  <c r="DS14" i="20"/>
  <c r="DR20" i="20"/>
  <c r="DR22" i="20" s="1"/>
  <c r="DS34" i="20"/>
  <c r="DT12" i="20"/>
  <c r="DO101" i="17"/>
  <c r="DO100" i="17" s="1"/>
  <c r="DT17" i="20" l="1"/>
  <c r="CM133" i="20"/>
  <c r="CM131" i="20" s="1"/>
  <c r="CL132" i="20"/>
  <c r="BK109" i="20"/>
  <c r="BL104" i="20"/>
  <c r="DT130" i="20"/>
  <c r="DQ112" i="20"/>
  <c r="DQ114" i="20"/>
  <c r="DR104" i="20"/>
  <c r="DR103" i="20"/>
  <c r="DQ40" i="20"/>
  <c r="DQ43" i="20" s="1"/>
  <c r="DQ44" i="20" s="1"/>
  <c r="DQ38" i="20"/>
  <c r="BL102" i="20"/>
  <c r="DS65" i="17"/>
  <c r="DT67" i="17"/>
  <c r="DT66" i="17" s="1"/>
  <c r="DR4" i="17"/>
  <c r="DR70" i="17" s="1"/>
  <c r="DS101" i="20"/>
  <c r="DS108" i="20" s="1"/>
  <c r="DR102" i="20"/>
  <c r="DT127" i="20"/>
  <c r="DT128" i="20" s="1"/>
  <c r="DT78" i="20"/>
  <c r="DT36" i="20"/>
  <c r="DR42" i="20"/>
  <c r="DR37" i="20"/>
  <c r="DU54" i="20"/>
  <c r="DU56" i="20" s="1"/>
  <c r="DS20" i="20"/>
  <c r="DS22" i="20" s="1"/>
  <c r="DT14" i="20"/>
  <c r="DT34" i="20"/>
  <c r="DU12" i="20"/>
  <c r="DP101" i="17"/>
  <c r="DP100" i="17" s="1"/>
  <c r="DU17" i="20" l="1"/>
  <c r="CM132" i="20"/>
  <c r="CN133" i="20"/>
  <c r="CN131" i="20" s="1"/>
  <c r="BL106" i="20"/>
  <c r="DR114" i="20"/>
  <c r="BL112" i="20"/>
  <c r="BL114" i="20"/>
  <c r="DR112" i="20"/>
  <c r="DS103" i="20"/>
  <c r="DS104" i="20"/>
  <c r="DU130" i="20"/>
  <c r="DR40" i="20"/>
  <c r="DR43" i="20" s="1"/>
  <c r="DR44" i="20" s="1"/>
  <c r="DR38" i="20"/>
  <c r="DU67" i="17"/>
  <c r="DU66" i="17" s="1"/>
  <c r="DT65" i="17"/>
  <c r="DS4" i="17"/>
  <c r="DS70" i="17" s="1"/>
  <c r="DT101" i="20"/>
  <c r="DT108" i="20" s="1"/>
  <c r="DS102" i="20"/>
  <c r="DU127" i="20"/>
  <c r="DU128" i="20" s="1"/>
  <c r="DU78" i="20"/>
  <c r="DU36" i="20"/>
  <c r="DS42" i="20"/>
  <c r="DS37" i="20"/>
  <c r="DV54" i="20"/>
  <c r="DV56" i="20" s="1"/>
  <c r="DU14" i="20"/>
  <c r="DT20" i="20"/>
  <c r="DT22" i="20" s="1"/>
  <c r="DU34" i="20"/>
  <c r="DV12" i="20"/>
  <c r="DQ101" i="17"/>
  <c r="DQ100" i="17" s="1"/>
  <c r="DV17" i="20" l="1"/>
  <c r="CO133" i="20"/>
  <c r="CO131" i="20" s="1"/>
  <c r="CN132" i="20"/>
  <c r="BL109" i="20"/>
  <c r="BM104" i="20"/>
  <c r="DV130" i="20"/>
  <c r="DS112" i="20"/>
  <c r="DS114" i="20"/>
  <c r="DT103" i="20"/>
  <c r="DT104" i="20"/>
  <c r="DS38" i="20"/>
  <c r="DS40" i="20"/>
  <c r="DS43" i="20" s="1"/>
  <c r="DS44" i="20" s="1"/>
  <c r="BM102" i="20"/>
  <c r="DV67" i="17"/>
  <c r="DV66" i="17" s="1"/>
  <c r="DU65" i="17"/>
  <c r="DT4" i="17"/>
  <c r="DT70" i="17" s="1"/>
  <c r="DU101" i="20"/>
  <c r="DU108" i="20" s="1"/>
  <c r="DT102" i="20"/>
  <c r="DV127" i="20"/>
  <c r="DV128" i="20" s="1"/>
  <c r="DV78" i="20"/>
  <c r="DV36" i="20"/>
  <c r="DT42" i="20"/>
  <c r="DT37" i="20"/>
  <c r="DW54" i="20"/>
  <c r="DW56" i="20" s="1"/>
  <c r="DV14" i="20"/>
  <c r="DU20" i="20"/>
  <c r="DU22" i="20" s="1"/>
  <c r="DV34" i="20"/>
  <c r="DW12" i="20"/>
  <c r="DR101" i="17"/>
  <c r="DR100" i="17" s="1"/>
  <c r="DW17" i="20" l="1"/>
  <c r="CP133" i="20"/>
  <c r="CP131" i="20" s="1"/>
  <c r="CO132" i="20"/>
  <c r="BM106" i="20"/>
  <c r="DT112" i="20"/>
  <c r="DT114" i="20"/>
  <c r="DU103" i="20"/>
  <c r="DU104" i="20"/>
  <c r="BM112" i="20"/>
  <c r="BM114" i="20"/>
  <c r="DW130" i="20"/>
  <c r="DT38" i="20"/>
  <c r="DT40" i="20"/>
  <c r="DT43" i="20" s="1"/>
  <c r="DT44" i="20" s="1"/>
  <c r="DW67" i="17"/>
  <c r="DW66" i="17" s="1"/>
  <c r="DV65" i="17"/>
  <c r="DU4" i="17"/>
  <c r="DU70" i="17" s="1"/>
  <c r="DV101" i="20"/>
  <c r="DV108" i="20" s="1"/>
  <c r="DU102" i="20"/>
  <c r="DW127" i="20"/>
  <c r="DW128" i="20" s="1"/>
  <c r="DW78" i="20"/>
  <c r="DW36" i="20"/>
  <c r="DU42" i="20"/>
  <c r="DU37" i="20"/>
  <c r="DX54" i="20"/>
  <c r="DX56" i="20" s="1"/>
  <c r="DW14" i="20"/>
  <c r="DV20" i="20"/>
  <c r="DV22" i="20" s="1"/>
  <c r="DW34" i="20"/>
  <c r="DX12" i="20"/>
  <c r="DS101" i="17"/>
  <c r="DS100" i="17" s="1"/>
  <c r="DX17" i="20" l="1"/>
  <c r="CQ133" i="20"/>
  <c r="CQ131" i="20" s="1"/>
  <c r="CP132" i="20"/>
  <c r="BM109" i="20"/>
  <c r="BN104" i="20"/>
  <c r="DX130" i="20"/>
  <c r="DU112" i="20"/>
  <c r="DU114" i="20"/>
  <c r="DV103" i="20"/>
  <c r="DV104" i="20"/>
  <c r="DU40" i="20"/>
  <c r="DU43" i="20" s="1"/>
  <c r="DU38" i="20"/>
  <c r="BN102" i="20"/>
  <c r="DW65" i="17"/>
  <c r="DX67" i="17"/>
  <c r="DX66" i="17" s="1"/>
  <c r="DV4" i="17"/>
  <c r="DV70" i="17" s="1"/>
  <c r="DW101" i="20"/>
  <c r="DW108" i="20" s="1"/>
  <c r="DV102" i="20"/>
  <c r="DX127" i="20"/>
  <c r="DX128" i="20" s="1"/>
  <c r="DX78" i="20"/>
  <c r="DU44" i="20"/>
  <c r="DX36" i="20"/>
  <c r="DV42" i="20"/>
  <c r="DV37" i="20"/>
  <c r="DY54" i="20"/>
  <c r="DY56" i="20" s="1"/>
  <c r="DX14" i="20"/>
  <c r="DW20" i="20"/>
  <c r="DW22" i="20" s="1"/>
  <c r="DX34" i="20"/>
  <c r="DY12" i="20"/>
  <c r="DT101" i="17"/>
  <c r="DT100" i="17" s="1"/>
  <c r="DY17" i="20" l="1"/>
  <c r="CR133" i="20"/>
  <c r="CR131" i="20" s="1"/>
  <c r="CQ132" i="20"/>
  <c r="BN106" i="20"/>
  <c r="DV112" i="20"/>
  <c r="DV114" i="20"/>
  <c r="DW104" i="20"/>
  <c r="DW103" i="20"/>
  <c r="BN112" i="20"/>
  <c r="BN114" i="20"/>
  <c r="DY130" i="20"/>
  <c r="DV40" i="20"/>
  <c r="DV43" i="20" s="1"/>
  <c r="DV44" i="20" s="1"/>
  <c r="DV38" i="20"/>
  <c r="DY67" i="17"/>
  <c r="DY66" i="17" s="1"/>
  <c r="DX65" i="17"/>
  <c r="DW4" i="17"/>
  <c r="DW70" i="17" s="1"/>
  <c r="DX101" i="20"/>
  <c r="DX108" i="20" s="1"/>
  <c r="DW102" i="20"/>
  <c r="DY127" i="20"/>
  <c r="DY128" i="20" s="1"/>
  <c r="DY78" i="20"/>
  <c r="DW42" i="20"/>
  <c r="DW37" i="20"/>
  <c r="DY36" i="20"/>
  <c r="DZ54" i="20"/>
  <c r="DY14" i="20"/>
  <c r="DX20" i="20"/>
  <c r="DX22" i="20" s="1"/>
  <c r="DY34" i="20"/>
  <c r="DZ12" i="20"/>
  <c r="DU101" i="17"/>
  <c r="DU100" i="17" s="1"/>
  <c r="DZ17" i="20" l="1"/>
  <c r="CS133" i="20"/>
  <c r="CS131" i="20" s="1"/>
  <c r="CR132" i="20"/>
  <c r="BN109" i="20"/>
  <c r="BO104" i="20"/>
  <c r="DW112" i="20"/>
  <c r="DW114" i="20"/>
  <c r="DZ130" i="20"/>
  <c r="DX103" i="20"/>
  <c r="DX104" i="20"/>
  <c r="DW38" i="20"/>
  <c r="DW40" i="20"/>
  <c r="DW43" i="20" s="1"/>
  <c r="BO102" i="20"/>
  <c r="DZ67" i="17"/>
  <c r="DZ66" i="17" s="1"/>
  <c r="DY65" i="17"/>
  <c r="DX4" i="17"/>
  <c r="DX70" i="17" s="1"/>
  <c r="DY101" i="20"/>
  <c r="DY108" i="20" s="1"/>
  <c r="DX102" i="20"/>
  <c r="DZ127" i="20"/>
  <c r="DZ128" i="20" s="1"/>
  <c r="DX135" i="20"/>
  <c r="DZ78" i="20"/>
  <c r="DW44" i="20"/>
  <c r="DZ36" i="20"/>
  <c r="DZ56" i="20"/>
  <c r="DX42" i="20"/>
  <c r="DX37" i="20"/>
  <c r="DY20" i="20"/>
  <c r="DY22" i="20" s="1"/>
  <c r="DZ14" i="20"/>
  <c r="DZ34" i="20"/>
  <c r="DV101" i="17"/>
  <c r="DV100" i="17" s="1"/>
  <c r="CS132" i="20" l="1"/>
  <c r="CT133" i="20"/>
  <c r="CT131" i="20" s="1"/>
  <c r="BO106" i="20"/>
  <c r="DX112" i="20"/>
  <c r="DX114" i="20"/>
  <c r="EA130" i="20"/>
  <c r="DY103" i="20"/>
  <c r="DY104" i="20"/>
  <c r="BO112" i="20"/>
  <c r="BO114" i="20"/>
  <c r="DX40" i="20"/>
  <c r="DX43" i="20" s="1"/>
  <c r="DX44" i="20" s="1"/>
  <c r="DX38" i="20"/>
  <c r="EA67" i="17"/>
  <c r="EA66" i="17" s="1"/>
  <c r="DZ65" i="17"/>
  <c r="DY4" i="17"/>
  <c r="DY70" i="17" s="1"/>
  <c r="DZ101" i="20"/>
  <c r="DZ108" i="20" s="1"/>
  <c r="DY102" i="20"/>
  <c r="EA127" i="20"/>
  <c r="EA128" i="20" s="1"/>
  <c r="DY42" i="20"/>
  <c r="DY37" i="20"/>
  <c r="DZ20" i="20"/>
  <c r="DZ22" i="20" s="1"/>
  <c r="DW101" i="17"/>
  <c r="DW100" i="17" s="1"/>
  <c r="CT132" i="20" l="1"/>
  <c r="CU133" i="20"/>
  <c r="CU131" i="20" s="1"/>
  <c r="BO109" i="20"/>
  <c r="BP104" i="20"/>
  <c r="EB130" i="20"/>
  <c r="DZ103" i="20"/>
  <c r="DZ104" i="20"/>
  <c r="DY112" i="20"/>
  <c r="DY114" i="20"/>
  <c r="DY40" i="20"/>
  <c r="DY43" i="20" s="1"/>
  <c r="DY44" i="20" s="1"/>
  <c r="DY38" i="20"/>
  <c r="BP102" i="20"/>
  <c r="EA65" i="17"/>
  <c r="EB67" i="17"/>
  <c r="EB66" i="17" s="1"/>
  <c r="DZ4" i="17"/>
  <c r="DZ70" i="17" s="1"/>
  <c r="EA101" i="20"/>
  <c r="EA108" i="20" s="1"/>
  <c r="DZ102" i="20"/>
  <c r="EB127" i="20"/>
  <c r="EB128" i="20" s="1"/>
  <c r="DZ42" i="20"/>
  <c r="DZ37" i="20"/>
  <c r="DX101" i="17"/>
  <c r="DX100" i="17" s="1"/>
  <c r="CU132" i="20" l="1"/>
  <c r="CV133" i="20"/>
  <c r="CV131" i="20"/>
  <c r="BP106" i="20"/>
  <c r="DZ112" i="20"/>
  <c r="DZ114" i="20"/>
  <c r="EA104" i="20"/>
  <c r="EA103" i="20"/>
  <c r="BP112" i="20"/>
  <c r="BP114" i="20"/>
  <c r="EC130" i="20"/>
  <c r="DZ40" i="20"/>
  <c r="DZ43" i="20" s="1"/>
  <c r="DZ44" i="20" s="1"/>
  <c r="DZ38" i="20"/>
  <c r="EC67" i="17"/>
  <c r="EC66" i="17" s="1"/>
  <c r="EB65" i="17"/>
  <c r="EA4" i="17"/>
  <c r="EA70" i="17" s="1"/>
  <c r="EB101" i="20"/>
  <c r="EB108" i="20" s="1"/>
  <c r="EA102" i="20"/>
  <c r="EC127" i="20"/>
  <c r="EC128" i="20" s="1"/>
  <c r="DY101" i="17"/>
  <c r="DY100" i="17" s="1"/>
  <c r="CW133" i="20" l="1"/>
  <c r="CV132" i="20"/>
  <c r="BP109" i="20"/>
  <c r="BQ104" i="20"/>
  <c r="EB103" i="20"/>
  <c r="EB104" i="20"/>
  <c r="EA112" i="20"/>
  <c r="ED130" i="20"/>
  <c r="EA114" i="20"/>
  <c r="BQ102" i="20"/>
  <c r="ED67" i="17"/>
  <c r="ED66" i="17" s="1"/>
  <c r="EC65" i="17"/>
  <c r="EB4" i="17"/>
  <c r="EB70" i="17" s="1"/>
  <c r="EC101" i="20"/>
  <c r="EC108" i="20" s="1"/>
  <c r="EB102" i="20"/>
  <c r="ED127" i="20"/>
  <c r="ED128" i="20" s="1"/>
  <c r="DZ101" i="17"/>
  <c r="DZ100" i="17" s="1"/>
  <c r="CW130" i="20" l="1"/>
  <c r="CW131" i="20" s="1"/>
  <c r="BQ106" i="20"/>
  <c r="EB112" i="20"/>
  <c r="EB114" i="20"/>
  <c r="EC104" i="20"/>
  <c r="EC103" i="20"/>
  <c r="BQ112" i="20"/>
  <c r="BQ114" i="20"/>
  <c r="EE130" i="20"/>
  <c r="EE67" i="17"/>
  <c r="EE66" i="17" s="1"/>
  <c r="ED65" i="17"/>
  <c r="EC4" i="17"/>
  <c r="EC70" i="17" s="1"/>
  <c r="ED101" i="20"/>
  <c r="ED108" i="20" s="1"/>
  <c r="EC102" i="20"/>
  <c r="EE127" i="20"/>
  <c r="EE128" i="20" s="1"/>
  <c r="EA101" i="17"/>
  <c r="EA100" i="17" s="1"/>
  <c r="CW132" i="20" l="1"/>
  <c r="CX133" i="20"/>
  <c r="CX131" i="20" s="1"/>
  <c r="BQ109" i="20"/>
  <c r="BR104" i="20"/>
  <c r="EC112" i="20"/>
  <c r="EC114" i="20"/>
  <c r="ED103" i="20"/>
  <c r="ED104" i="20"/>
  <c r="EF130" i="20"/>
  <c r="BR102" i="20"/>
  <c r="EE65" i="17"/>
  <c r="EF67" i="17"/>
  <c r="EF66" i="17" s="1"/>
  <c r="ED4" i="17"/>
  <c r="ED70" i="17" s="1"/>
  <c r="EE101" i="20"/>
  <c r="EE108" i="20" s="1"/>
  <c r="ED102" i="20"/>
  <c r="EF127" i="20"/>
  <c r="EF128" i="20" s="1"/>
  <c r="EB101" i="17"/>
  <c r="EB100" i="17" s="1"/>
  <c r="CY133" i="20" l="1"/>
  <c r="CY131" i="20" s="1"/>
  <c r="CX132" i="20"/>
  <c r="BR106" i="20"/>
  <c r="EE104" i="20"/>
  <c r="EE103" i="20"/>
  <c r="BR112" i="20"/>
  <c r="BR114" i="20"/>
  <c r="EG130" i="20"/>
  <c r="ED112" i="20"/>
  <c r="ED114" i="20"/>
  <c r="EG67" i="17"/>
  <c r="EG66" i="17" s="1"/>
  <c r="EF65" i="17"/>
  <c r="EE4" i="17"/>
  <c r="EE70" i="17" s="1"/>
  <c r="EF101" i="20"/>
  <c r="EF108" i="20" s="1"/>
  <c r="EE102" i="20"/>
  <c r="EG127" i="20"/>
  <c r="EG128" i="20" s="1"/>
  <c r="EC101" i="17"/>
  <c r="EC100" i="17" s="1"/>
  <c r="CZ133" i="20" l="1"/>
  <c r="CZ131" i="20" s="1"/>
  <c r="CY132" i="20"/>
  <c r="BR109" i="20"/>
  <c r="BS104" i="20"/>
  <c r="EE112" i="20"/>
  <c r="EE114" i="20"/>
  <c r="EH130" i="20"/>
  <c r="EF103" i="20"/>
  <c r="EF104" i="20"/>
  <c r="BS102" i="20"/>
  <c r="EH67" i="17"/>
  <c r="EH66" i="17" s="1"/>
  <c r="EG65" i="17"/>
  <c r="EF4" i="17"/>
  <c r="EF70" i="17" s="1"/>
  <c r="EG101" i="20"/>
  <c r="EG108" i="20" s="1"/>
  <c r="EF102" i="20"/>
  <c r="EH127" i="20"/>
  <c r="EH128" i="20" s="1"/>
  <c r="ED101" i="17"/>
  <c r="ED100" i="17" s="1"/>
  <c r="CZ132" i="20" l="1"/>
  <c r="DA133" i="20"/>
  <c r="DA131" i="20" s="1"/>
  <c r="BS106" i="20"/>
  <c r="EG103" i="20"/>
  <c r="EG104" i="20"/>
  <c r="EF112" i="20"/>
  <c r="EF114" i="20"/>
  <c r="EI130" i="20"/>
  <c r="BS112" i="20"/>
  <c r="BS114" i="20"/>
  <c r="EI67" i="17"/>
  <c r="EI66" i="17" s="1"/>
  <c r="EH65" i="17"/>
  <c r="EG4" i="17"/>
  <c r="EG70" i="17" s="1"/>
  <c r="EH101" i="20"/>
  <c r="EH108" i="20" s="1"/>
  <c r="EG102" i="20"/>
  <c r="EI127" i="20"/>
  <c r="EI128" i="20" s="1"/>
  <c r="EE101" i="17"/>
  <c r="EE100" i="17" s="1"/>
  <c r="DB133" i="20" l="1"/>
  <c r="DB131" i="20" s="1"/>
  <c r="DA132" i="20"/>
  <c r="BS109" i="20"/>
  <c r="BT104" i="20"/>
  <c r="EH104" i="20"/>
  <c r="EH103" i="20"/>
  <c r="EG112" i="20"/>
  <c r="EG114" i="20"/>
  <c r="EJ130" i="20"/>
  <c r="BT102" i="20"/>
  <c r="EI65" i="17"/>
  <c r="EJ67" i="17"/>
  <c r="EJ66" i="17" s="1"/>
  <c r="EH4" i="17"/>
  <c r="EH70" i="17" s="1"/>
  <c r="EI101" i="20"/>
  <c r="EI108" i="20" s="1"/>
  <c r="EH102" i="20"/>
  <c r="EJ127" i="20"/>
  <c r="EJ128" i="20" s="1"/>
  <c r="EF101" i="17"/>
  <c r="EF100" i="17" s="1"/>
  <c r="DC133" i="20" l="1"/>
  <c r="DC131" i="20" s="1"/>
  <c r="DB132" i="20"/>
  <c r="BT106" i="20"/>
  <c r="EH112" i="20"/>
  <c r="EH114" i="20"/>
  <c r="EL130" i="20"/>
  <c r="EK130" i="20"/>
  <c r="EI103" i="20"/>
  <c r="EI104" i="20"/>
  <c r="BT112" i="20"/>
  <c r="BT114" i="20"/>
  <c r="EK67" i="17"/>
  <c r="EK66" i="17" s="1"/>
  <c r="EJ65" i="17"/>
  <c r="EI4" i="17"/>
  <c r="EI70" i="17" s="1"/>
  <c r="EJ101" i="20"/>
  <c r="EJ108" i="20" s="1"/>
  <c r="EI102" i="20"/>
  <c r="EK127" i="20"/>
  <c r="EK128" i="20" s="1"/>
  <c r="EG101" i="17"/>
  <c r="EG100" i="17" s="1"/>
  <c r="DC132" i="20" l="1"/>
  <c r="DD133" i="20"/>
  <c r="DD131" i="20" s="1"/>
  <c r="BT109" i="20"/>
  <c r="BU104" i="20"/>
  <c r="EJ103" i="20"/>
  <c r="EJ104" i="20"/>
  <c r="EI112" i="20"/>
  <c r="EI114" i="20"/>
  <c r="BU102" i="20"/>
  <c r="EL67" i="17"/>
  <c r="EL66" i="17" s="1"/>
  <c r="EK65" i="17"/>
  <c r="EJ4" i="17"/>
  <c r="EJ70" i="17" s="1"/>
  <c r="EK101" i="20"/>
  <c r="EK108" i="20" s="1"/>
  <c r="EJ102" i="20"/>
  <c r="EL127" i="20"/>
  <c r="EL128" i="20" s="1"/>
  <c r="EH101" i="17"/>
  <c r="EH100" i="17" s="1"/>
  <c r="DE133" i="20" l="1"/>
  <c r="DE131" i="20" s="1"/>
  <c r="DD132" i="20"/>
  <c r="BU106" i="20"/>
  <c r="BU112" i="20"/>
  <c r="BU114" i="20"/>
  <c r="EJ112" i="20"/>
  <c r="EJ114" i="20"/>
  <c r="EK103" i="20"/>
  <c r="EK104" i="20"/>
  <c r="BT135" i="20"/>
  <c r="EM67" i="17"/>
  <c r="EM66" i="17" s="1"/>
  <c r="EL65" i="17"/>
  <c r="EK4" i="17"/>
  <c r="EK70" i="17" s="1"/>
  <c r="EL101" i="20"/>
  <c r="EL108" i="20" s="1"/>
  <c r="EK102" i="20"/>
  <c r="EI101" i="17"/>
  <c r="EI100" i="17" s="1"/>
  <c r="DE132" i="20" l="1"/>
  <c r="DF133" i="20"/>
  <c r="DF131" i="20" s="1"/>
  <c r="BU109" i="20"/>
  <c r="BV104" i="20"/>
  <c r="EK112" i="20"/>
  <c r="EK114" i="20"/>
  <c r="EL103" i="20"/>
  <c r="EL104" i="20"/>
  <c r="BV102" i="20"/>
  <c r="BU135" i="20"/>
  <c r="EM65" i="17"/>
  <c r="EN67" i="17"/>
  <c r="EN66" i="17" s="1"/>
  <c r="EL4" i="17"/>
  <c r="EL70" i="17" s="1"/>
  <c r="EL102" i="20"/>
  <c r="EJ101" i="17"/>
  <c r="EJ100" i="17" s="1"/>
  <c r="DF132" i="20" l="1"/>
  <c r="DG133" i="20"/>
  <c r="DG131" i="20" s="1"/>
  <c r="BV106" i="20"/>
  <c r="EL112" i="20"/>
  <c r="EL114" i="20"/>
  <c r="BV112" i="20"/>
  <c r="BV114" i="20"/>
  <c r="EO67" i="17"/>
  <c r="EO66" i="17" s="1"/>
  <c r="EN65" i="17"/>
  <c r="EM4" i="17"/>
  <c r="EM70" i="17" s="1"/>
  <c r="EK101" i="17"/>
  <c r="EK100" i="17" s="1"/>
  <c r="DH133" i="20" l="1"/>
  <c r="DH131" i="20" s="1"/>
  <c r="DG132" i="20"/>
  <c r="BV109" i="20"/>
  <c r="BW104" i="20"/>
  <c r="BW102" i="20"/>
  <c r="EP67" i="17"/>
  <c r="EP66" i="17" s="1"/>
  <c r="EO65" i="17"/>
  <c r="EN4" i="17"/>
  <c r="EN70" i="17" s="1"/>
  <c r="EL101" i="17"/>
  <c r="EL100" i="17" s="1"/>
  <c r="DH132" i="20" l="1"/>
  <c r="DI133" i="20"/>
  <c r="DI131" i="20" s="1"/>
  <c r="BW106" i="20"/>
  <c r="BW112" i="20"/>
  <c r="BW114" i="20"/>
  <c r="BV135" i="20"/>
  <c r="EQ67" i="17"/>
  <c r="EQ66" i="17" s="1"/>
  <c r="EP65" i="17"/>
  <c r="EO4" i="17"/>
  <c r="EO70" i="17" s="1"/>
  <c r="EM101" i="17"/>
  <c r="EM100" i="17" s="1"/>
  <c r="DI132" i="20" l="1"/>
  <c r="DJ133" i="20"/>
  <c r="DJ131" i="20" s="1"/>
  <c r="BW109" i="20"/>
  <c r="BX104" i="20"/>
  <c r="BW135" i="20"/>
  <c r="BX102" i="20"/>
  <c r="EQ65" i="17"/>
  <c r="ER67" i="17"/>
  <c r="ER66" i="17" s="1"/>
  <c r="EP4" i="17"/>
  <c r="EP70" i="17" s="1"/>
  <c r="EN101" i="17"/>
  <c r="EN100" i="17" s="1"/>
  <c r="DJ132" i="20" l="1"/>
  <c r="DK133" i="20"/>
  <c r="DK131" i="20" s="1"/>
  <c r="BX106" i="20"/>
  <c r="BX112" i="20"/>
  <c r="BX114" i="20"/>
  <c r="ES67" i="17"/>
  <c r="ES66" i="17" s="1"/>
  <c r="ER65" i="17"/>
  <c r="EQ4" i="17"/>
  <c r="EQ70" i="17" s="1"/>
  <c r="EO101" i="17"/>
  <c r="EO100" i="17" s="1"/>
  <c r="DL133" i="20" l="1"/>
  <c r="DK132" i="20"/>
  <c r="DL131" i="20"/>
  <c r="BX109" i="20"/>
  <c r="BY104" i="20"/>
  <c r="BY102" i="20"/>
  <c r="ET67" i="17"/>
  <c r="ET66" i="17" s="1"/>
  <c r="ES65" i="17"/>
  <c r="ER4" i="17"/>
  <c r="ER70" i="17" s="1"/>
  <c r="EP101" i="17"/>
  <c r="EP100" i="17" s="1"/>
  <c r="DL132" i="20" l="1"/>
  <c r="DM133" i="20"/>
  <c r="DM131" i="20" s="1"/>
  <c r="BY106" i="20"/>
  <c r="BY112" i="20"/>
  <c r="BY114" i="20"/>
  <c r="BX135" i="20"/>
  <c r="EU67" i="17"/>
  <c r="EU66" i="17" s="1"/>
  <c r="ET65" i="17"/>
  <c r="ES4" i="17"/>
  <c r="ES70" i="17" s="1"/>
  <c r="EQ101" i="17"/>
  <c r="EQ100" i="17" s="1"/>
  <c r="DN133" i="20" l="1"/>
  <c r="DM132" i="20"/>
  <c r="DN131" i="20"/>
  <c r="BY109" i="20"/>
  <c r="BZ104" i="20"/>
  <c r="BZ102" i="20"/>
  <c r="BY135" i="20"/>
  <c r="EU65" i="17"/>
  <c r="EV67" i="17"/>
  <c r="EV66" i="17" s="1"/>
  <c r="ET4" i="17"/>
  <c r="ET70" i="17" s="1"/>
  <c r="ER101" i="17"/>
  <c r="ER100" i="17" s="1"/>
  <c r="DN132" i="20" l="1"/>
  <c r="DO133" i="20"/>
  <c r="DO131" i="20" s="1"/>
  <c r="BZ106" i="20"/>
  <c r="BZ112" i="20"/>
  <c r="BZ114" i="20"/>
  <c r="EW67" i="17"/>
  <c r="EW66" i="17" s="1"/>
  <c r="EV65" i="17"/>
  <c r="EU4" i="17"/>
  <c r="EU70" i="17" s="1"/>
  <c r="ES101" i="17"/>
  <c r="ES100" i="17" s="1"/>
  <c r="DO132" i="20" l="1"/>
  <c r="DP133" i="20"/>
  <c r="DP131" i="20" s="1"/>
  <c r="BZ109" i="20"/>
  <c r="CA104" i="20"/>
  <c r="CA102" i="20"/>
  <c r="BZ135" i="20"/>
  <c r="EX67" i="17"/>
  <c r="EX66" i="17" s="1"/>
  <c r="EW65" i="17"/>
  <c r="EV4" i="17"/>
  <c r="EV70" i="17" s="1"/>
  <c r="ET101" i="17"/>
  <c r="ET100" i="17" s="1"/>
  <c r="DP132" i="20" l="1"/>
  <c r="DQ133" i="20"/>
  <c r="DQ131" i="20" s="1"/>
  <c r="CA106" i="20"/>
  <c r="CA112" i="20"/>
  <c r="CA114" i="20"/>
  <c r="EY67" i="17"/>
  <c r="EY66" i="17" s="1"/>
  <c r="EX65" i="17"/>
  <c r="EW4" i="17"/>
  <c r="EW70" i="17" s="1"/>
  <c r="EU101" i="17"/>
  <c r="EU100" i="17" s="1"/>
  <c r="DR133" i="20" l="1"/>
  <c r="DQ132" i="20"/>
  <c r="DR131" i="20"/>
  <c r="CA109" i="20"/>
  <c r="CB104" i="20"/>
  <c r="CB102" i="20"/>
  <c r="EY65" i="17"/>
  <c r="EZ67" i="17"/>
  <c r="EZ66" i="17" s="1"/>
  <c r="EX4" i="17"/>
  <c r="EX70" i="17" s="1"/>
  <c r="EV101" i="17"/>
  <c r="EV100" i="17" s="1"/>
  <c r="DS133" i="20" l="1"/>
  <c r="DS131" i="20" s="1"/>
  <c r="DR132" i="20"/>
  <c r="CB106" i="20"/>
  <c r="CB112" i="20"/>
  <c r="CB114" i="20"/>
  <c r="CA135" i="20"/>
  <c r="FA67" i="17"/>
  <c r="FA66" i="17" s="1"/>
  <c r="EZ65" i="17"/>
  <c r="EY4" i="17"/>
  <c r="EY70" i="17" s="1"/>
  <c r="EW101" i="17"/>
  <c r="EW100" i="17" s="1"/>
  <c r="DS132" i="20" l="1"/>
  <c r="DT133" i="20"/>
  <c r="DT131" i="20" s="1"/>
  <c r="CB109" i="20"/>
  <c r="CC104" i="20"/>
  <c r="CB135" i="20"/>
  <c r="CC102" i="20"/>
  <c r="FB67" i="17"/>
  <c r="FB66" i="17" s="1"/>
  <c r="FA65" i="17"/>
  <c r="EZ4" i="17"/>
  <c r="EZ70" i="17" s="1"/>
  <c r="EX101" i="17"/>
  <c r="EX100" i="17" s="1"/>
  <c r="DU133" i="20" l="1"/>
  <c r="DU131" i="20" s="1"/>
  <c r="DT132" i="20"/>
  <c r="CC106" i="20"/>
  <c r="CC112" i="20"/>
  <c r="CC114" i="20"/>
  <c r="FC67" i="17"/>
  <c r="FB65" i="17"/>
  <c r="FA4" i="17"/>
  <c r="FA70" i="17" s="1"/>
  <c r="EY101" i="17"/>
  <c r="EY100" i="17" s="1"/>
  <c r="DU132" i="20" l="1"/>
  <c r="DV133" i="20"/>
  <c r="DV131" i="20" s="1"/>
  <c r="CC109" i="20"/>
  <c r="CD104" i="20"/>
  <c r="CD102" i="20"/>
  <c r="CC135" i="20"/>
  <c r="FC65" i="17"/>
  <c r="FC66" i="17"/>
  <c r="FB4" i="17"/>
  <c r="FB70" i="17" s="1"/>
  <c r="EZ101" i="17"/>
  <c r="EZ100" i="17" s="1"/>
  <c r="DW133" i="20" l="1"/>
  <c r="DW131" i="20" s="1"/>
  <c r="DV132" i="20"/>
  <c r="CD106" i="20"/>
  <c r="CD112" i="20"/>
  <c r="CD114" i="20"/>
  <c r="E79" i="17"/>
  <c r="K79" i="17"/>
  <c r="M79" i="17"/>
  <c r="D79" i="17"/>
  <c r="F79" i="17"/>
  <c r="H79" i="17"/>
  <c r="J79" i="17"/>
  <c r="I79" i="17"/>
  <c r="N79" i="17"/>
  <c r="L79" i="17"/>
  <c r="G79" i="17"/>
  <c r="E76" i="17"/>
  <c r="F76" i="17"/>
  <c r="D76" i="17"/>
  <c r="G76" i="17"/>
  <c r="H76" i="17"/>
  <c r="I76" i="17"/>
  <c r="FC4" i="17"/>
  <c r="FC70" i="17" s="1"/>
  <c r="FA101" i="17"/>
  <c r="FA100" i="17" s="1"/>
  <c r="DX133" i="20" l="1"/>
  <c r="DX131" i="20"/>
  <c r="DW132" i="20"/>
  <c r="CD109" i="20"/>
  <c r="CE104" i="20"/>
  <c r="CE102" i="20"/>
  <c r="D92" i="17"/>
  <c r="D90" i="17"/>
  <c r="D91" i="17" s="1"/>
  <c r="FB101" i="17"/>
  <c r="FB100" i="17" s="1"/>
  <c r="DY133" i="20" l="1"/>
  <c r="DY131" i="20" s="1"/>
  <c r="DX132" i="20"/>
  <c r="CE106" i="20"/>
  <c r="CE112" i="20"/>
  <c r="CE114" i="20"/>
  <c r="CD135" i="20"/>
  <c r="FC101" i="17"/>
  <c r="FC100" i="17" s="1"/>
  <c r="DY132" i="20" l="1"/>
  <c r="DZ133" i="20"/>
  <c r="DZ131" i="20" s="1"/>
  <c r="CE109" i="20"/>
  <c r="CF104" i="20"/>
  <c r="CE135" i="20"/>
  <c r="CF102" i="20"/>
  <c r="G108" i="17"/>
  <c r="G111" i="17" s="1"/>
  <c r="E108" i="17"/>
  <c r="E111" i="17" s="1"/>
  <c r="D108" i="17"/>
  <c r="D111" i="17" s="1"/>
  <c r="F108" i="17"/>
  <c r="F111" i="17" s="1"/>
  <c r="I108" i="17"/>
  <c r="I111" i="17" s="1"/>
  <c r="H108" i="17"/>
  <c r="H111" i="17" s="1"/>
  <c r="L108" i="17"/>
  <c r="L111" i="17" s="1"/>
  <c r="J108" i="17"/>
  <c r="J111" i="17" s="1"/>
  <c r="K108" i="17"/>
  <c r="K111" i="17" s="1"/>
  <c r="M108" i="17"/>
  <c r="M111" i="17" s="1"/>
  <c r="N108" i="17"/>
  <c r="N111" i="17" s="1"/>
  <c r="O108" i="17"/>
  <c r="O111" i="17" s="1"/>
  <c r="P108" i="17"/>
  <c r="P111" i="17" s="1"/>
  <c r="EA133" i="20" l="1"/>
  <c r="EA131" i="20" s="1"/>
  <c r="DZ132" i="20"/>
  <c r="CF106" i="20"/>
  <c r="CF112" i="20"/>
  <c r="CF114" i="20"/>
  <c r="D114" i="17"/>
  <c r="EB133" i="20" l="1"/>
  <c r="EB131" i="20" s="1"/>
  <c r="EA132" i="20"/>
  <c r="CF109" i="20"/>
  <c r="CG104" i="20"/>
  <c r="CG102" i="20"/>
  <c r="CF135" i="20"/>
  <c r="EB132" i="20" l="1"/>
  <c r="EC133" i="20"/>
  <c r="EC131" i="20" s="1"/>
  <c r="CG106" i="20"/>
  <c r="CG112" i="20"/>
  <c r="CG114" i="20"/>
  <c r="CH102" i="20"/>
  <c r="EC132" i="20" l="1"/>
  <c r="ED133" i="20"/>
  <c r="ED131" i="20" s="1"/>
  <c r="CG109" i="20"/>
  <c r="CH104" i="20"/>
  <c r="CH114" i="20" s="1"/>
  <c r="CH106" i="20"/>
  <c r="CH112" i="20"/>
  <c r="CG135" i="20"/>
  <c r="EE133" i="20" l="1"/>
  <c r="EE131" i="20" s="1"/>
  <c r="ED132" i="20"/>
  <c r="CH109" i="20"/>
  <c r="CI104" i="20"/>
  <c r="CI102" i="20"/>
  <c r="CH135" i="20"/>
  <c r="EF133" i="20" l="1"/>
  <c r="EF131" i="20" s="1"/>
  <c r="EE132" i="20"/>
  <c r="CI106" i="20"/>
  <c r="CJ102" i="20"/>
  <c r="CI112" i="20"/>
  <c r="CI114" i="20"/>
  <c r="EG133" i="20" l="1"/>
  <c r="EG131" i="20" s="1"/>
  <c r="EF132" i="20"/>
  <c r="CI109" i="20"/>
  <c r="CJ104" i="20"/>
  <c r="CJ114" i="20" s="1"/>
  <c r="CJ106" i="20"/>
  <c r="CJ112" i="20"/>
  <c r="CI135" i="20"/>
  <c r="EG132" i="20" l="1"/>
  <c r="EH133" i="20"/>
  <c r="EH131" i="20" s="1"/>
  <c r="CJ109" i="20"/>
  <c r="CK104" i="20"/>
  <c r="CK102" i="20"/>
  <c r="CJ135" i="20"/>
  <c r="EH132" i="20" l="1"/>
  <c r="EI133" i="20"/>
  <c r="EI131" i="20" s="1"/>
  <c r="CK106" i="20"/>
  <c r="CL106" i="20"/>
  <c r="CM106" i="20"/>
  <c r="CN106" i="20"/>
  <c r="CO106" i="20"/>
  <c r="CP106" i="20"/>
  <c r="CQ106" i="20"/>
  <c r="CS106" i="20"/>
  <c r="CR106" i="20"/>
  <c r="CT106" i="20"/>
  <c r="CU106" i="20"/>
  <c r="CV106" i="20"/>
  <c r="CW106" i="20"/>
  <c r="CX106" i="20"/>
  <c r="CX109" i="20" s="1"/>
  <c r="CY106" i="20"/>
  <c r="CY109" i="20" s="1"/>
  <c r="CZ106" i="20"/>
  <c r="CZ109" i="20" s="1"/>
  <c r="DA106" i="20"/>
  <c r="DA109" i="20" s="1"/>
  <c r="DB106" i="20"/>
  <c r="DB109" i="20" s="1"/>
  <c r="DD106" i="20"/>
  <c r="DD109" i="20" s="1"/>
  <c r="DC106" i="20"/>
  <c r="DC109" i="20" s="1"/>
  <c r="DG106" i="20"/>
  <c r="DG109" i="20" s="1"/>
  <c r="DE106" i="20"/>
  <c r="DE109" i="20" s="1"/>
  <c r="DF106" i="20"/>
  <c r="DF109" i="20" s="1"/>
  <c r="DH106" i="20"/>
  <c r="DH109" i="20" s="1"/>
  <c r="DJ106" i="20"/>
  <c r="DJ109" i="20" s="1"/>
  <c r="DI106" i="20"/>
  <c r="DI109" i="20" s="1"/>
  <c r="DL106" i="20"/>
  <c r="DL109" i="20" s="1"/>
  <c r="DM106" i="20"/>
  <c r="DM109" i="20" s="1"/>
  <c r="DK106" i="20"/>
  <c r="DK109" i="20" s="1"/>
  <c r="DN106" i="20"/>
  <c r="DN109" i="20" s="1"/>
  <c r="DO106" i="20"/>
  <c r="DO109" i="20" s="1"/>
  <c r="DP106" i="20"/>
  <c r="DP109" i="20" s="1"/>
  <c r="DQ106" i="20"/>
  <c r="DQ109" i="20" s="1"/>
  <c r="DR106" i="20"/>
  <c r="DR109" i="20" s="1"/>
  <c r="DS106" i="20"/>
  <c r="DS109" i="20" s="1"/>
  <c r="DT106" i="20"/>
  <c r="DT109" i="20" s="1"/>
  <c r="DV106" i="20"/>
  <c r="DV109" i="20" s="1"/>
  <c r="DU106" i="20"/>
  <c r="DU109" i="20" s="1"/>
  <c r="DW106" i="20"/>
  <c r="DW109" i="20" s="1"/>
  <c r="DX106" i="20"/>
  <c r="DX109" i="20" s="1"/>
  <c r="DZ106" i="20"/>
  <c r="DZ109" i="20" s="1"/>
  <c r="DY106" i="20"/>
  <c r="DY109" i="20" s="1"/>
  <c r="EA106" i="20"/>
  <c r="EA109" i="20" s="1"/>
  <c r="EB106" i="20"/>
  <c r="EB109" i="20" s="1"/>
  <c r="EE106" i="20"/>
  <c r="EE109" i="20" s="1"/>
  <c r="ED106" i="20"/>
  <c r="ED109" i="20" s="1"/>
  <c r="EC106" i="20"/>
  <c r="EC109" i="20" s="1"/>
  <c r="EF106" i="20"/>
  <c r="EF109" i="20" s="1"/>
  <c r="EG106" i="20"/>
  <c r="EG109" i="20" s="1"/>
  <c r="EH106" i="20"/>
  <c r="EH109" i="20" s="1"/>
  <c r="EK106" i="20"/>
  <c r="EK109" i="20" s="1"/>
  <c r="EI106" i="20"/>
  <c r="EI109" i="20" s="1"/>
  <c r="EL106" i="20"/>
  <c r="EL109" i="20" s="1"/>
  <c r="EJ106" i="20"/>
  <c r="EJ109" i="20" s="1"/>
  <c r="CK112" i="20"/>
  <c r="CK114" i="20"/>
  <c r="EJ133" i="20" l="1"/>
  <c r="EJ131" i="20" s="1"/>
  <c r="EI132" i="20"/>
  <c r="CV109" i="20"/>
  <c r="CW104" i="20"/>
  <c r="CS109" i="20"/>
  <c r="CT104" i="20"/>
  <c r="CT114" i="20" s="1"/>
  <c r="CN109" i="20"/>
  <c r="CO104" i="20"/>
  <c r="CO114" i="20" s="1"/>
  <c r="CU109" i="20"/>
  <c r="CV104" i="20"/>
  <c r="CV114" i="20" s="1"/>
  <c r="CQ109" i="20"/>
  <c r="CR104" i="20"/>
  <c r="CR114" i="20" s="1"/>
  <c r="CM109" i="20"/>
  <c r="CN104" i="20"/>
  <c r="CN114" i="20" s="1"/>
  <c r="CT109" i="20"/>
  <c r="CU104" i="20"/>
  <c r="CU114" i="20" s="1"/>
  <c r="CP109" i="20"/>
  <c r="CQ104" i="20"/>
  <c r="CQ114" i="20" s="1"/>
  <c r="CL109" i="20"/>
  <c r="CM104" i="20"/>
  <c r="CM114" i="20" s="1"/>
  <c r="CW109" i="20"/>
  <c r="CR109" i="20"/>
  <c r="CS104" i="20"/>
  <c r="CS114" i="20" s="1"/>
  <c r="CO109" i="20"/>
  <c r="CP104" i="20"/>
  <c r="CP114" i="20" s="1"/>
  <c r="CK109" i="20"/>
  <c r="CL104" i="20"/>
  <c r="CL114" i="20" s="1"/>
  <c r="CK135" i="20"/>
  <c r="EK133" i="20" l="1"/>
  <c r="EK131" i="20" s="1"/>
  <c r="EJ132" i="20"/>
  <c r="I107" i="17"/>
  <c r="I110" i="17" s="1"/>
  <c r="E107" i="17"/>
  <c r="E110" i="17" s="1"/>
  <c r="N107" i="17"/>
  <c r="N110" i="17" s="1"/>
  <c r="G107" i="17"/>
  <c r="G110" i="17" s="1"/>
  <c r="O107" i="17"/>
  <c r="O110" i="17" s="1"/>
  <c r="K107" i="17"/>
  <c r="K110" i="17" s="1"/>
  <c r="D107" i="17"/>
  <c r="D110" i="17" s="1"/>
  <c r="J107" i="17"/>
  <c r="J110" i="17" s="1"/>
  <c r="M107" i="17"/>
  <c r="M110" i="17" s="1"/>
  <c r="H107" i="17"/>
  <c r="H110" i="17" s="1"/>
  <c r="L107" i="17"/>
  <c r="L110" i="17" s="1"/>
  <c r="F107" i="17"/>
  <c r="F110" i="17" s="1"/>
  <c r="P107" i="17"/>
  <c r="P110" i="17" s="1"/>
  <c r="EK132" i="20" l="1"/>
  <c r="EL133" i="20"/>
  <c r="EL131" i="20" s="1"/>
  <c r="EL132" i="20" s="1"/>
  <c r="D113" i="17"/>
  <c r="D117" i="17" s="1"/>
  <c r="D116" i="17" l="1"/>
  <c r="I18" i="20" l="1"/>
  <c r="I16" i="20" l="1"/>
  <c r="J15" i="20"/>
  <c r="I21" i="20"/>
  <c r="J18" i="20" l="1"/>
  <c r="J16" i="20" l="1"/>
  <c r="K15" i="20"/>
  <c r="J21" i="20"/>
  <c r="K18" i="20" l="1"/>
  <c r="K16" i="20" l="1"/>
  <c r="L15" i="20"/>
  <c r="K21" i="20"/>
  <c r="L18" i="20" l="1"/>
  <c r="L16" i="20" l="1"/>
  <c r="M15" i="20"/>
  <c r="L21" i="20"/>
  <c r="M18" i="20" l="1"/>
  <c r="M16" i="20" l="1"/>
  <c r="N15" i="20"/>
  <c r="M21" i="20"/>
  <c r="N18" i="20" l="1"/>
  <c r="N16" i="20" l="1"/>
  <c r="O15" i="20"/>
  <c r="N21" i="20"/>
  <c r="O18" i="20" l="1"/>
  <c r="O16" i="20" l="1"/>
  <c r="P15" i="20"/>
  <c r="O21" i="20"/>
  <c r="P18" i="20" l="1"/>
  <c r="P16" i="20" l="1"/>
  <c r="Q15" i="20"/>
  <c r="P21" i="20"/>
  <c r="Q18" i="20" l="1"/>
  <c r="Q16" i="20" l="1"/>
  <c r="R15" i="20"/>
  <c r="Q21" i="20"/>
  <c r="R18" i="20" l="1"/>
  <c r="R16" i="20" l="1"/>
  <c r="S15" i="20"/>
  <c r="R21" i="20"/>
  <c r="S18" i="20" l="1"/>
  <c r="S16" i="20" l="1"/>
  <c r="T15" i="20"/>
  <c r="S21" i="20"/>
  <c r="T18" i="20" l="1"/>
  <c r="T16" i="20" l="1"/>
  <c r="U15" i="20"/>
  <c r="T21" i="20"/>
  <c r="U18" i="20" l="1"/>
  <c r="U16" i="20" l="1"/>
  <c r="V15" i="20"/>
  <c r="U21" i="20"/>
  <c r="V18" i="20" l="1"/>
  <c r="V16" i="20" l="1"/>
  <c r="W15" i="20"/>
  <c r="V21" i="20"/>
  <c r="W18" i="20" l="1"/>
  <c r="W16" i="20" l="1"/>
  <c r="X15" i="20"/>
  <c r="W21" i="20"/>
  <c r="X18" i="20" l="1"/>
  <c r="X16" i="20" l="1"/>
  <c r="Y15" i="20"/>
  <c r="X21" i="20"/>
  <c r="Y18" i="20" l="1"/>
  <c r="Y16" i="20" l="1"/>
  <c r="Z15" i="20"/>
  <c r="Y21" i="20"/>
  <c r="Z18" i="20" l="1"/>
  <c r="Z16" i="20" l="1"/>
  <c r="AA15" i="20"/>
  <c r="Z21" i="20"/>
  <c r="AA18" i="20" l="1"/>
  <c r="AA16" i="20" l="1"/>
  <c r="AB15" i="20"/>
  <c r="AA21" i="20"/>
  <c r="AB18" i="20" l="1"/>
  <c r="AB16" i="20" l="1"/>
  <c r="AC15" i="20"/>
  <c r="AB21" i="20"/>
  <c r="AC18" i="20" l="1"/>
  <c r="AC16" i="20" l="1"/>
  <c r="AD15" i="20"/>
  <c r="AC21" i="20"/>
  <c r="AD18" i="20" l="1"/>
  <c r="AD16" i="20" l="1"/>
  <c r="AE15" i="20"/>
  <c r="AD21" i="20"/>
  <c r="AE18" i="20" l="1"/>
  <c r="AE16" i="20" l="1"/>
  <c r="AF15" i="20"/>
  <c r="AE21" i="20"/>
  <c r="AF18" i="20" l="1"/>
  <c r="AF16" i="20" l="1"/>
  <c r="AG15" i="20"/>
  <c r="AF21" i="20"/>
  <c r="AG18" i="20" l="1"/>
  <c r="AG16" i="20" l="1"/>
  <c r="AH15" i="20"/>
  <c r="AG21" i="20"/>
  <c r="AH18" i="20" l="1"/>
  <c r="AH16" i="20" l="1"/>
  <c r="AI15" i="20"/>
  <c r="AH21" i="20"/>
  <c r="AI18" i="20" l="1"/>
  <c r="AI16" i="20" l="1"/>
  <c r="AJ15" i="20"/>
  <c r="AI21" i="20"/>
  <c r="AJ18" i="20" l="1"/>
  <c r="AJ16" i="20" l="1"/>
  <c r="AK15" i="20"/>
  <c r="AJ21" i="20"/>
  <c r="AK18" i="20" l="1"/>
  <c r="AK16" i="20" l="1"/>
  <c r="AL15" i="20"/>
  <c r="AK21" i="20"/>
  <c r="AL18" i="20" l="1"/>
  <c r="AL16" i="20" l="1"/>
  <c r="AM15" i="20"/>
  <c r="AL21" i="20"/>
  <c r="AM18" i="20" l="1"/>
  <c r="AM22" i="20" s="1"/>
  <c r="AM21" i="20" l="1"/>
  <c r="AM16" i="20"/>
  <c r="AM17" i="20" s="1"/>
  <c r="AN15" i="20" s="1"/>
  <c r="AN18" i="20" l="1"/>
  <c r="AN16" i="20" l="1"/>
  <c r="AO15" i="20"/>
  <c r="AO18" i="20" s="1"/>
  <c r="AO22" i="20" s="1"/>
  <c r="AN21" i="20"/>
  <c r="AO16" i="20" l="1"/>
  <c r="AO17" i="20" s="1"/>
  <c r="AP15" i="20"/>
  <c r="AO21" i="20"/>
  <c r="AP18" i="20" l="1"/>
  <c r="AP21" i="20" l="1"/>
  <c r="AQ15" i="20"/>
  <c r="AQ18" i="20" s="1"/>
  <c r="AP16" i="20"/>
  <c r="AQ16" i="20" l="1"/>
  <c r="AR15" i="20"/>
  <c r="AQ21" i="20"/>
  <c r="AR18" i="20" l="1"/>
  <c r="AR21" i="20" l="1"/>
  <c r="AS15" i="20"/>
  <c r="AS18" i="20" s="1"/>
  <c r="AS16" i="20" s="1"/>
  <c r="AR16" i="20"/>
  <c r="AT15" i="20" l="1"/>
  <c r="AS21" i="20"/>
  <c r="AT18" i="20" l="1"/>
  <c r="AU15" i="20" l="1"/>
  <c r="AU18" i="20" s="1"/>
  <c r="AU16" i="20" s="1"/>
  <c r="AT16" i="20"/>
  <c r="AT21" i="20"/>
  <c r="AV15" i="20" l="1"/>
  <c r="AU21" i="20"/>
  <c r="AV18" i="20" l="1"/>
  <c r="AV16" i="20" l="1"/>
  <c r="AW15" i="20"/>
  <c r="AV21" i="20"/>
  <c r="AW18" i="20" l="1"/>
  <c r="AX15" i="20" l="1"/>
  <c r="AW16" i="20"/>
  <c r="AW21" i="20"/>
  <c r="AX18" i="20" l="1"/>
  <c r="AX16" i="20" l="1"/>
  <c r="AY15" i="20"/>
  <c r="AX21" i="20"/>
  <c r="AY18" i="20" l="1"/>
  <c r="AY16" i="20" l="1"/>
  <c r="AZ15" i="20"/>
  <c r="AY21" i="20"/>
  <c r="AZ18" i="20" l="1"/>
  <c r="AZ16" i="20" l="1"/>
  <c r="BA15" i="20"/>
  <c r="AZ21" i="20"/>
  <c r="BA18" i="20" l="1"/>
  <c r="BA16" i="20" l="1"/>
  <c r="BB15" i="20"/>
  <c r="BA21" i="20"/>
  <c r="BB18" i="20" l="1"/>
  <c r="BB16" i="20" l="1"/>
  <c r="BC15" i="20"/>
  <c r="BC18" i="20" s="1"/>
  <c r="BB21" i="20"/>
  <c r="BC16" i="20" l="1"/>
  <c r="BD15" i="20"/>
  <c r="BD18" i="20" s="1"/>
  <c r="BE15" i="20" s="1"/>
  <c r="BC21" i="20"/>
  <c r="BD16" i="20" l="1"/>
  <c r="BD21" i="20"/>
  <c r="BE18" i="20" l="1"/>
  <c r="BE16" i="20" l="1"/>
  <c r="BF15" i="20"/>
  <c r="BE21" i="20"/>
  <c r="BF18" i="20" l="1"/>
  <c r="BG15" i="20" s="1"/>
  <c r="BF16" i="20" l="1"/>
  <c r="BF21" i="20"/>
  <c r="BG18" i="20" l="1"/>
  <c r="BG16" i="20" l="1"/>
  <c r="BH15" i="20"/>
  <c r="BG21" i="20"/>
  <c r="BH18" i="20" l="1"/>
  <c r="BH16" i="20" l="1"/>
  <c r="BI15" i="20"/>
  <c r="BH21" i="20"/>
  <c r="BI18" i="20" l="1"/>
  <c r="BJ15" i="20" s="1"/>
  <c r="BI16" i="20" l="1"/>
  <c r="BI21" i="20"/>
  <c r="BJ18" i="20" l="1"/>
  <c r="BJ16" i="20" l="1"/>
  <c r="BK15" i="20"/>
  <c r="BJ21" i="20"/>
  <c r="BK18" i="20" l="1"/>
  <c r="BL15" i="20" s="1"/>
  <c r="BK16" i="20" l="1"/>
  <c r="BK21" i="20"/>
  <c r="BL18" i="20" l="1"/>
  <c r="BL16" i="20" l="1"/>
  <c r="BM15" i="20"/>
  <c r="BL21" i="20"/>
  <c r="BM18" i="20" l="1"/>
  <c r="BN15" i="20" s="1"/>
  <c r="BM16" i="20" l="1"/>
  <c r="BM21" i="20"/>
  <c r="BN18" i="20" l="1"/>
  <c r="BN16" i="20" l="1"/>
  <c r="BO15" i="20"/>
  <c r="BN21" i="20"/>
  <c r="BO18" i="20" l="1"/>
  <c r="BO16" i="20" l="1"/>
  <c r="BP15" i="20"/>
  <c r="BO21" i="20"/>
  <c r="BP18" i="20" l="1"/>
  <c r="BP16" i="20" l="1"/>
  <c r="BQ15" i="20"/>
  <c r="BP21" i="20"/>
  <c r="BQ18" i="20" l="1"/>
  <c r="BR15" i="20" s="1"/>
  <c r="BQ16" i="20" l="1"/>
  <c r="BQ21" i="20"/>
  <c r="BR18" i="20" l="1"/>
  <c r="BR16" i="20" l="1"/>
  <c r="BS15" i="20"/>
  <c r="BR21" i="20"/>
  <c r="BS18" i="20" l="1"/>
  <c r="BS16" i="20" l="1"/>
  <c r="BT15" i="20"/>
  <c r="BS21" i="20"/>
  <c r="BT18" i="20" l="1"/>
  <c r="BT16" i="20" l="1"/>
  <c r="BU15" i="20"/>
  <c r="BT21" i="20"/>
  <c r="BU18" i="20" l="1"/>
  <c r="BU16" i="20" l="1"/>
  <c r="BV15" i="20"/>
  <c r="BU21" i="20"/>
  <c r="BV18" i="20" l="1"/>
  <c r="BV16" i="20" l="1"/>
  <c r="BW15" i="20"/>
  <c r="BV21" i="20"/>
  <c r="BW18" i="20" l="1"/>
  <c r="BW16" i="20" l="1"/>
  <c r="BX15" i="20"/>
  <c r="BW21" i="20"/>
  <c r="BX18" i="20" l="1"/>
  <c r="BY15" i="20" s="1"/>
  <c r="BX16" i="20" l="1"/>
  <c r="BX21" i="20"/>
  <c r="BY18" i="20" l="1"/>
  <c r="BY16" i="20" l="1"/>
  <c r="BZ15" i="20"/>
  <c r="BY21" i="20"/>
  <c r="BZ18" i="20" l="1"/>
  <c r="BZ16" i="20" l="1"/>
  <c r="CA15" i="20"/>
  <c r="BZ21" i="20"/>
  <c r="CA18" i="20" l="1"/>
  <c r="CA16" i="20" l="1"/>
  <c r="CB15" i="20"/>
  <c r="CA21" i="20"/>
  <c r="CB18" i="20" l="1"/>
  <c r="CC15" i="20" s="1"/>
  <c r="CB16" i="20" l="1"/>
  <c r="CB21" i="20"/>
  <c r="CC18" i="20" l="1"/>
  <c r="CD15" i="20" s="1"/>
  <c r="CD18" i="20" l="1"/>
  <c r="CE15" i="20" s="1"/>
  <c r="CC16" i="20"/>
  <c r="CC21" i="20"/>
  <c r="CD16" i="20" l="1"/>
  <c r="CD21" i="20"/>
  <c r="CE18" i="20" l="1"/>
  <c r="CE16" i="20" l="1"/>
  <c r="CF15" i="20"/>
  <c r="CE21" i="20"/>
  <c r="CF18" i="20" l="1"/>
  <c r="CF16" i="20" l="1"/>
  <c r="CG15" i="20"/>
  <c r="CF21" i="20"/>
  <c r="CG18" i="20" l="1"/>
  <c r="CH15" i="20" s="1"/>
  <c r="CG16" i="20" l="1"/>
  <c r="CG21" i="20"/>
  <c r="CH18" i="20" l="1"/>
  <c r="CI15" i="20" s="1"/>
  <c r="CH16" i="20" l="1"/>
  <c r="CH21" i="20"/>
  <c r="CI18" i="20" l="1"/>
  <c r="CI16" i="20" l="1"/>
  <c r="CJ15" i="20"/>
  <c r="CI21" i="20"/>
  <c r="CJ18" i="20" l="1"/>
  <c r="CK15" i="20" s="1"/>
  <c r="CJ16" i="20" l="1"/>
  <c r="CJ21" i="20"/>
  <c r="CK18" i="20" l="1"/>
  <c r="CL15" i="20" s="1"/>
  <c r="CK16" i="20" l="1"/>
  <c r="CK21" i="20"/>
  <c r="CL18" i="20" l="1"/>
  <c r="CL16" i="20" l="1"/>
  <c r="CM15" i="20"/>
  <c r="CL21" i="20"/>
  <c r="CM18" i="20" l="1"/>
  <c r="CM16" i="20" l="1"/>
  <c r="CN15" i="20"/>
  <c r="CM21" i="20"/>
  <c r="CN18" i="20" l="1"/>
  <c r="CN16" i="20" l="1"/>
  <c r="CO15" i="20"/>
  <c r="CN21" i="20"/>
  <c r="CO18" i="20" l="1"/>
  <c r="CP15" i="20" s="1"/>
  <c r="CO16" i="20" l="1"/>
  <c r="CO21" i="20"/>
  <c r="CP18" i="20" l="1"/>
  <c r="CQ15" i="20" s="1"/>
  <c r="CP16" i="20" l="1"/>
  <c r="CP21" i="20"/>
  <c r="CQ18" i="20" l="1"/>
  <c r="CR15" i="20" s="1"/>
  <c r="CQ16" i="20" l="1"/>
  <c r="CQ21" i="20"/>
  <c r="CR18" i="20"/>
  <c r="CR16" i="20" l="1"/>
  <c r="CS15" i="20"/>
  <c r="CR21" i="20"/>
  <c r="CS18" i="20" l="1"/>
  <c r="CS16" i="20" l="1"/>
  <c r="CT15" i="20"/>
  <c r="CS21" i="20"/>
  <c r="CT18" i="20" l="1"/>
  <c r="CU15" i="20" s="1"/>
  <c r="CT16" i="20" l="1"/>
  <c r="CT21" i="20"/>
  <c r="CU18" i="20" l="1"/>
  <c r="CV15" i="20" s="1"/>
  <c r="CV18" i="20" l="1"/>
  <c r="CW15" i="20" s="1"/>
  <c r="CU16" i="20"/>
  <c r="CU21" i="20"/>
  <c r="CV16" i="20" l="1"/>
  <c r="CW18" i="20"/>
  <c r="CV21" i="20"/>
  <c r="CW16" i="20" l="1"/>
  <c r="CX15" i="20"/>
  <c r="CW21" i="20"/>
  <c r="CX18" i="20" l="1"/>
  <c r="CX21" i="20" l="1"/>
  <c r="CY15" i="20"/>
  <c r="CX16" i="20"/>
  <c r="CY18" i="20" l="1"/>
  <c r="CY16" i="20" l="1"/>
  <c r="CZ15" i="20"/>
  <c r="CY21" i="20"/>
  <c r="CZ18" i="20" l="1"/>
  <c r="DA15" i="20" s="1"/>
  <c r="CZ21" i="20" l="1"/>
  <c r="CZ16" i="20"/>
  <c r="DA18" i="20" l="1"/>
  <c r="DB15" i="20" s="1"/>
  <c r="DA21" i="20" l="1"/>
  <c r="DA16" i="20"/>
  <c r="DB18" i="20" l="1"/>
  <c r="DC15" i="20" s="1"/>
  <c r="DB21" i="20" l="1"/>
  <c r="DB16" i="20"/>
  <c r="DC18" i="20" l="1"/>
  <c r="DD15" i="20" s="1"/>
  <c r="DC21" i="20" l="1"/>
  <c r="DC16" i="20"/>
  <c r="DD18" i="20" l="1"/>
  <c r="DE15" i="20" s="1"/>
  <c r="DD21" i="20" l="1"/>
  <c r="DD16" i="20"/>
  <c r="DE18" i="20" l="1"/>
  <c r="DF15" i="20" s="1"/>
  <c r="DE21" i="20" l="1"/>
  <c r="DE16" i="20"/>
  <c r="DF18" i="20" l="1"/>
  <c r="DF16" i="20" l="1"/>
  <c r="DG15" i="20"/>
  <c r="DF21" i="20"/>
  <c r="DG18" i="20" l="1"/>
  <c r="DH15" i="20" s="1"/>
  <c r="DG21" i="20" l="1"/>
  <c r="DG16" i="20"/>
  <c r="DH18" i="20" l="1"/>
  <c r="DI15" i="20" s="1"/>
  <c r="DH21" i="20" l="1"/>
  <c r="DH16" i="20"/>
  <c r="DI18" i="20" l="1"/>
  <c r="DJ15" i="20" s="1"/>
  <c r="DI21" i="20" l="1"/>
  <c r="DI16" i="20"/>
  <c r="DJ18" i="20" l="1"/>
  <c r="DK15" i="20" s="1"/>
  <c r="DJ21" i="20" l="1"/>
  <c r="DJ16" i="20"/>
  <c r="DK18" i="20" l="1"/>
  <c r="DL15" i="20" s="1"/>
  <c r="DK16" i="20" l="1"/>
  <c r="DK21" i="20"/>
  <c r="DL18" i="20" l="1"/>
  <c r="DL16" i="20" l="1"/>
  <c r="DM15" i="20"/>
  <c r="DL21" i="20"/>
  <c r="DM18" i="20" l="1"/>
  <c r="DM16" i="20" l="1"/>
  <c r="DN15" i="20"/>
  <c r="DM21" i="20"/>
  <c r="DN18" i="20" l="1"/>
  <c r="DO15" i="20" s="1"/>
  <c r="DN21" i="20" l="1"/>
  <c r="DN16" i="20"/>
  <c r="DO18" i="20" l="1"/>
  <c r="DO16" i="20" l="1"/>
  <c r="DP15" i="20"/>
  <c r="DO21" i="20"/>
  <c r="DP18" i="20" l="1"/>
  <c r="DQ15" i="20" s="1"/>
  <c r="DP21" i="20" l="1"/>
  <c r="DP16" i="20"/>
  <c r="DQ18" i="20" l="1"/>
  <c r="DR15" i="20" s="1"/>
  <c r="DQ21" i="20" l="1"/>
  <c r="DQ16" i="20"/>
  <c r="DR18" i="20" l="1"/>
  <c r="DS15" i="20" s="1"/>
  <c r="DR21" i="20" l="1"/>
  <c r="DR16" i="20"/>
  <c r="DS18" i="20" l="1"/>
  <c r="DT15" i="20" s="1"/>
  <c r="DS21" i="20" l="1"/>
  <c r="DS16" i="20"/>
  <c r="DT18" i="20" l="1"/>
  <c r="DU15" i="20" s="1"/>
  <c r="DT21" i="20" l="1"/>
  <c r="DT16" i="20"/>
  <c r="DU18" i="20" l="1"/>
  <c r="DV15" i="20" s="1"/>
  <c r="DU21" i="20" l="1"/>
  <c r="DU16" i="20"/>
  <c r="DV18" i="20" l="1"/>
  <c r="DW15" i="20" s="1"/>
  <c r="DV21" i="20" l="1"/>
  <c r="DV16" i="20"/>
  <c r="DW18" i="20" l="1"/>
  <c r="DX15" i="20" s="1"/>
  <c r="DW21" i="20" l="1"/>
  <c r="DW16" i="20"/>
  <c r="DX18" i="20" l="1"/>
  <c r="DY15" i="20" s="1"/>
  <c r="DX21" i="20" l="1"/>
  <c r="DX16" i="20"/>
  <c r="DY18" i="20" l="1"/>
  <c r="DZ15" i="20" s="1"/>
  <c r="DY21" i="20" l="1"/>
  <c r="DY16" i="20"/>
  <c r="DZ18" i="20" l="1"/>
  <c r="DZ21" i="20" s="1"/>
  <c r="DZ16" i="20" l="1"/>
  <c r="F57" i="20" l="1"/>
  <c r="G55" i="20" s="1"/>
  <c r="G57" i="20" l="1"/>
  <c r="H55" i="20" s="1"/>
  <c r="F58" i="20"/>
  <c r="G56" i="20" s="1"/>
  <c r="G58" i="20" l="1"/>
  <c r="H57" i="20"/>
  <c r="I55" i="20" l="1"/>
  <c r="I57" i="20" s="1"/>
  <c r="J55" i="20" s="1"/>
  <c r="J57" i="20" s="1"/>
  <c r="K55" i="20" s="1"/>
  <c r="H56" i="20"/>
  <c r="H58" i="20" s="1"/>
  <c r="I56" i="20" s="1"/>
  <c r="I58" i="20" l="1"/>
  <c r="J56" i="20"/>
  <c r="J58" i="20" s="1"/>
  <c r="K56" i="20" s="1"/>
  <c r="K57" i="20"/>
  <c r="L55" i="20" s="1"/>
  <c r="K58" i="20" l="1"/>
  <c r="L56" i="20" l="1"/>
  <c r="L58" i="20" s="1"/>
  <c r="L57" i="20"/>
  <c r="M55" i="20" s="1"/>
  <c r="M56" i="20" l="1"/>
  <c r="M58" i="20" s="1"/>
  <c r="M57" i="20"/>
  <c r="N55" i="20" l="1"/>
  <c r="N57" i="20" s="1"/>
  <c r="O55" i="20" s="1"/>
  <c r="N56" i="20" l="1"/>
  <c r="N58" i="20" s="1"/>
  <c r="O56" i="20" s="1"/>
  <c r="O58" i="20" s="1"/>
  <c r="O57" i="20"/>
  <c r="P55" i="20" s="1"/>
  <c r="P57" i="20" l="1"/>
  <c r="P56" i="20"/>
  <c r="P58" i="20" s="1"/>
  <c r="Q55" i="20" l="1"/>
  <c r="Q56" i="20" s="1"/>
  <c r="Q58" i="20" s="1"/>
  <c r="Q57" i="20" l="1"/>
  <c r="R55" i="20" s="1"/>
  <c r="R56" i="20" s="1"/>
  <c r="R57" i="20" l="1"/>
  <c r="S55" i="20" s="1"/>
  <c r="R58" i="20"/>
  <c r="S57" i="20" l="1"/>
  <c r="S56" i="20"/>
  <c r="T55" i="20"/>
  <c r="S58" i="20" l="1"/>
  <c r="T56" i="20"/>
  <c r="T57" i="20"/>
  <c r="U55" i="20" s="1"/>
  <c r="T58" i="20" l="1"/>
  <c r="U56" i="20"/>
  <c r="U57" i="20"/>
  <c r="V55" i="20" s="1"/>
  <c r="U58" i="20" l="1"/>
  <c r="V56" i="20"/>
  <c r="V58" i="20" s="1"/>
  <c r="V57" i="20"/>
  <c r="W55" i="20" s="1"/>
  <c r="W57" i="20" l="1"/>
  <c r="X55" i="20" s="1"/>
  <c r="X57" i="20" s="1"/>
  <c r="Y55" i="20" s="1"/>
  <c r="W56" i="20"/>
  <c r="W58" i="20" s="1"/>
  <c r="X56" i="20" l="1"/>
  <c r="Y57" i="20"/>
  <c r="Z55" i="20" s="1"/>
  <c r="Z57" i="20" l="1"/>
  <c r="AA55" i="20" s="1"/>
  <c r="X58" i="20"/>
  <c r="Y56" i="20" s="1"/>
  <c r="Y58" i="20" l="1"/>
  <c r="Z56" i="20" s="1"/>
  <c r="Z58" i="20" s="1"/>
  <c r="AA57" i="20"/>
  <c r="AB55" i="20" s="1"/>
  <c r="AA56" i="20"/>
  <c r="AA58" i="20" s="1"/>
  <c r="AB56" i="20" l="1"/>
  <c r="AB57" i="20"/>
  <c r="AC55" i="20" s="1"/>
  <c r="AB58" i="20" l="1"/>
  <c r="AC56" i="20" s="1"/>
  <c r="AC58" i="20" s="1"/>
  <c r="AC57" i="20"/>
  <c r="AD55" i="20" s="1"/>
  <c r="AD56" i="20" l="1"/>
  <c r="AD58" i="20" s="1"/>
  <c r="AD57" i="20"/>
  <c r="AE55" i="20" s="1"/>
  <c r="AE56" i="20" s="1"/>
  <c r="AE58" i="20" s="1"/>
  <c r="AE57" i="20" l="1"/>
  <c r="AF55" i="20" s="1"/>
  <c r="AF56" i="20" s="1"/>
  <c r="AF58" i="20" s="1"/>
  <c r="AF57" i="20" l="1"/>
  <c r="AG55" i="20" s="1"/>
  <c r="AG56" i="20" s="1"/>
  <c r="AG58" i="20" s="1"/>
  <c r="AG57" i="20" l="1"/>
  <c r="AH55" i="20" s="1"/>
  <c r="AH56" i="20" s="1"/>
  <c r="AH58" i="20" s="1"/>
  <c r="AH57" i="20" l="1"/>
  <c r="AI55" i="20" s="1"/>
  <c r="AI56" i="20" s="1"/>
  <c r="AI58" i="20" s="1"/>
  <c r="AI57" i="20" l="1"/>
  <c r="AJ55" i="20" s="1"/>
  <c r="AJ56" i="20" s="1"/>
  <c r="AJ58" i="20" s="1"/>
  <c r="AJ57" i="20" l="1"/>
  <c r="AK55" i="20" s="1"/>
  <c r="AK56" i="20" s="1"/>
  <c r="AK58" i="20" s="1"/>
  <c r="AK57" i="20" l="1"/>
  <c r="AL55" i="20" s="1"/>
  <c r="AL56" i="20" s="1"/>
  <c r="AL58" i="20" s="1"/>
  <c r="AL57" i="20" l="1"/>
  <c r="AM55" i="20" s="1"/>
  <c r="AM56" i="20" s="1"/>
  <c r="AM58" i="20" s="1"/>
  <c r="AM57" i="20" l="1"/>
  <c r="AN55" i="20" s="1"/>
  <c r="AN56" i="20" s="1"/>
  <c r="AN58" i="20" s="1"/>
  <c r="AN57" i="20" l="1"/>
  <c r="AO55" i="20" s="1"/>
  <c r="AO56" i="20" s="1"/>
  <c r="AO58" i="20" s="1"/>
  <c r="AO57" i="20" l="1"/>
  <c r="AP55" i="20" s="1"/>
  <c r="AP56" i="20" s="1"/>
  <c r="AP58" i="20" s="1"/>
  <c r="AP57" i="20" l="1"/>
  <c r="AQ55" i="20" s="1"/>
  <c r="AQ56" i="20" s="1"/>
  <c r="AQ58" i="20" s="1"/>
  <c r="AQ57" i="20" l="1"/>
  <c r="AR55" i="20" s="1"/>
  <c r="AR56" i="20" s="1"/>
  <c r="AR58" i="20" s="1"/>
  <c r="AR57" i="20" l="1"/>
  <c r="AS55" i="20" s="1"/>
  <c r="AS56" i="20" s="1"/>
  <c r="AS58" i="20" s="1"/>
  <c r="AS57" i="20" l="1"/>
  <c r="AT55" i="20" s="1"/>
  <c r="AT56" i="20" s="1"/>
  <c r="AT58" i="20" s="1"/>
  <c r="AT57" i="20" l="1"/>
  <c r="AU55" i="20" s="1"/>
  <c r="AU56" i="20" s="1"/>
  <c r="AU58" i="20" s="1"/>
  <c r="AU57" i="20" l="1"/>
  <c r="AV55" i="20" s="1"/>
  <c r="AV56" i="20" s="1"/>
  <c r="AV58" i="20" s="1"/>
  <c r="AV57" i="20" l="1"/>
  <c r="AW55" i="20" s="1"/>
  <c r="AW56" i="20" s="1"/>
  <c r="AW58" i="20" s="1"/>
  <c r="AW57" i="20" l="1"/>
  <c r="AX55" i="20" s="1"/>
  <c r="AX56" i="20" s="1"/>
  <c r="AX58" i="20" s="1"/>
  <c r="AX57" i="20" l="1"/>
  <c r="AY55" i="20" s="1"/>
  <c r="AY56" i="20" s="1"/>
  <c r="AY58" i="20" s="1"/>
  <c r="AY57" i="20" l="1"/>
  <c r="AZ55" i="20" s="1"/>
  <c r="AZ56" i="20" s="1"/>
  <c r="AZ58" i="20" s="1"/>
  <c r="AZ57" i="20" l="1"/>
  <c r="BA55" i="20" s="1"/>
  <c r="BA56" i="20" s="1"/>
  <c r="BA58" i="20" s="1"/>
  <c r="BA57" i="20" l="1"/>
  <c r="BB55" i="20" s="1"/>
  <c r="BB56" i="20" s="1"/>
  <c r="BB58" i="20" s="1"/>
  <c r="BB57" i="20" l="1"/>
  <c r="BC55" i="20" s="1"/>
  <c r="BC56" i="20" s="1"/>
  <c r="BC58" i="20" s="1"/>
  <c r="BC57" i="20" l="1"/>
  <c r="BD55" i="20" s="1"/>
  <c r="BD56" i="20" s="1"/>
  <c r="BD58" i="20" s="1"/>
  <c r="BD57" i="20" l="1"/>
  <c r="BE55" i="20" s="1"/>
  <c r="BE56" i="20" s="1"/>
  <c r="BE58" i="20" s="1"/>
  <c r="BE57" i="20" l="1"/>
  <c r="BF55" i="20" s="1"/>
  <c r="BF56" i="20" s="1"/>
  <c r="BF58" i="20" s="1"/>
  <c r="BF57" i="20" l="1"/>
  <c r="BG55" i="20" s="1"/>
  <c r="BG56" i="20" s="1"/>
  <c r="BG58" i="20" s="1"/>
  <c r="BG57" i="20" l="1"/>
  <c r="BH55" i="20" s="1"/>
  <c r="BH56" i="20" s="1"/>
  <c r="BH58" i="20" s="1"/>
  <c r="BH57" i="20" l="1"/>
  <c r="BI55" i="20" s="1"/>
  <c r="BI56" i="20" s="1"/>
  <c r="BI58" i="20" s="1"/>
  <c r="BI57" i="20" l="1"/>
  <c r="BJ55" i="20" s="1"/>
  <c r="BJ56" i="20" s="1"/>
  <c r="DZ58" i="20" l="1"/>
  <c r="DJ58" i="20"/>
  <c r="BS58" i="20"/>
  <c r="DH58" i="20"/>
  <c r="DX58" i="20"/>
  <c r="DL58" i="20"/>
  <c r="DV58" i="20"/>
  <c r="DI58" i="20"/>
  <c r="BZ58" i="20"/>
  <c r="DE58" i="20"/>
  <c r="BW58" i="20"/>
  <c r="DD58" i="20"/>
  <c r="CN58" i="20"/>
  <c r="BK58" i="20"/>
  <c r="CU58" i="20"/>
  <c r="DK58" i="20"/>
  <c r="CT58" i="20"/>
  <c r="CB58" i="20"/>
  <c r="BX58" i="20"/>
  <c r="DS58" i="20"/>
  <c r="BV58" i="20"/>
  <c r="DP58" i="20"/>
  <c r="DB58" i="20"/>
  <c r="CD58" i="20"/>
  <c r="BO58" i="20"/>
  <c r="DR58" i="20"/>
  <c r="CI58" i="20"/>
  <c r="CS58" i="20"/>
  <c r="CH58" i="20"/>
  <c r="BM58" i="20"/>
  <c r="BJ58" i="20"/>
  <c r="DG58" i="20"/>
  <c r="DF58" i="20"/>
  <c r="DY58" i="20"/>
  <c r="BU58" i="20"/>
  <c r="BL58" i="20"/>
  <c r="BP58" i="20"/>
  <c r="CC58" i="20"/>
  <c r="CZ58" i="20"/>
  <c r="DQ58" i="20"/>
  <c r="DO58" i="20"/>
  <c r="CW58" i="20"/>
  <c r="CY58" i="20"/>
  <c r="CA58" i="20"/>
  <c r="DT58" i="20"/>
  <c r="CR58" i="20"/>
  <c r="DW58" i="20"/>
  <c r="BR58" i="20"/>
  <c r="CP58" i="20"/>
  <c r="CO58" i="20"/>
  <c r="BY58" i="20"/>
  <c r="CM58" i="20"/>
  <c r="CL58" i="20"/>
  <c r="CV58" i="20"/>
  <c r="CQ58" i="20"/>
  <c r="CG58" i="20"/>
  <c r="DN58" i="20"/>
  <c r="DU58" i="20"/>
  <c r="BQ58" i="20"/>
  <c r="CX58" i="20"/>
  <c r="BT58" i="20"/>
  <c r="DM58" i="20"/>
  <c r="CF58" i="20"/>
  <c r="DA58" i="20"/>
  <c r="BN58" i="20"/>
  <c r="CE58" i="20"/>
  <c r="CJ58" i="20"/>
  <c r="CK58" i="20"/>
  <c r="DC58" i="20"/>
  <c r="BJ57" i="20"/>
  <c r="BK55" i="20" s="1"/>
  <c r="BK57" i="20" s="1"/>
  <c r="BL55" i="20" s="1"/>
  <c r="BL57" i="20" l="1"/>
  <c r="BM55" i="20" s="1"/>
  <c r="BM57" i="20" s="1"/>
  <c r="BN55" i="20" s="1"/>
  <c r="BN57" i="20" l="1"/>
  <c r="BO55" i="20" s="1"/>
  <c r="BO57" i="20" l="1"/>
  <c r="BP55" i="20" s="1"/>
  <c r="BP57" i="20" l="1"/>
  <c r="BQ55" i="20" s="1"/>
  <c r="BQ57" i="20" l="1"/>
  <c r="BR55" i="20" s="1"/>
  <c r="BR57" i="20" l="1"/>
  <c r="BS55" i="20" s="1"/>
  <c r="BS57" i="20" l="1"/>
  <c r="BT55" i="20" s="1"/>
  <c r="BT57" i="20" l="1"/>
  <c r="BU55" i="20" s="1"/>
  <c r="BU57" i="20" l="1"/>
  <c r="BV55" i="20" s="1"/>
  <c r="BV57" i="20" l="1"/>
  <c r="BW55" i="20" s="1"/>
  <c r="BW57" i="20" l="1"/>
  <c r="BX55" i="20" s="1"/>
  <c r="BX57" i="20" l="1"/>
  <c r="BY55" i="20" s="1"/>
  <c r="BY57" i="20" l="1"/>
  <c r="BZ55" i="20" s="1"/>
  <c r="BZ57" i="20" l="1"/>
  <c r="CA55" i="20" s="1"/>
  <c r="CA57" i="20" l="1"/>
  <c r="CB55" i="20" s="1"/>
  <c r="CB57" i="20" l="1"/>
  <c r="CC55" i="20" s="1"/>
  <c r="CC57" i="20" l="1"/>
  <c r="CD55" i="20" s="1"/>
  <c r="CD57" i="20" l="1"/>
  <c r="CE55" i="20" s="1"/>
  <c r="CE57" i="20" l="1"/>
  <c r="CF55" i="20" s="1"/>
  <c r="CF57" i="20" l="1"/>
  <c r="CG55" i="20" s="1"/>
  <c r="CG57" i="20" l="1"/>
  <c r="CH55" i="20" s="1"/>
  <c r="CH57" i="20" l="1"/>
  <c r="CI55" i="20" s="1"/>
  <c r="CI57" i="20" l="1"/>
  <c r="CJ55" i="20" s="1"/>
  <c r="CJ57" i="20" l="1"/>
  <c r="CK55" i="20" s="1"/>
  <c r="CK57" i="20" l="1"/>
  <c r="CL55" i="20" s="1"/>
  <c r="CL57" i="20" l="1"/>
  <c r="CM55" i="20" s="1"/>
  <c r="CM57" i="20" l="1"/>
  <c r="CN55" i="20" s="1"/>
  <c r="CN57" i="20" l="1"/>
  <c r="CO55" i="20" s="1"/>
  <c r="CO57" i="20" l="1"/>
  <c r="CP55" i="20" s="1"/>
  <c r="CP57" i="20" l="1"/>
  <c r="CQ55" i="20" s="1"/>
  <c r="CQ57" i="20" l="1"/>
  <c r="CR55" i="20" s="1"/>
  <c r="CR57" i="20" l="1"/>
  <c r="CS55" i="20" s="1"/>
  <c r="CS57" i="20" l="1"/>
  <c r="CT55" i="20" s="1"/>
  <c r="CT57" i="20" l="1"/>
  <c r="CU55" i="20" s="1"/>
  <c r="CU57" i="20" l="1"/>
  <c r="CV55" i="20" s="1"/>
  <c r="CV57" i="20" l="1"/>
  <c r="CW55" i="20" s="1"/>
  <c r="CW57" i="20" l="1"/>
  <c r="CX55" i="20" s="1"/>
  <c r="CX57" i="20" l="1"/>
  <c r="CY55" i="20" s="1"/>
  <c r="CY57" i="20" l="1"/>
  <c r="CZ55" i="20" s="1"/>
  <c r="CZ57" i="20" l="1"/>
  <c r="DA55" i="20" s="1"/>
  <c r="DA57" i="20" l="1"/>
  <c r="DB55" i="20" s="1"/>
  <c r="DB57" i="20" l="1"/>
  <c r="DC55" i="20" s="1"/>
  <c r="DC57" i="20" l="1"/>
  <c r="DD55" i="20" s="1"/>
  <c r="DD57" i="20" l="1"/>
  <c r="DE55" i="20" s="1"/>
  <c r="DE57" i="20" l="1"/>
  <c r="DF55" i="20" s="1"/>
  <c r="DF57" i="20" l="1"/>
  <c r="DG55" i="20" s="1"/>
  <c r="DG57" i="20" l="1"/>
  <c r="DH55" i="20" s="1"/>
  <c r="DH57" i="20" l="1"/>
  <c r="DI55" i="20" s="1"/>
  <c r="DI57" i="20" l="1"/>
  <c r="DJ55" i="20" s="1"/>
  <c r="DJ57" i="20" l="1"/>
  <c r="DK55" i="20" s="1"/>
  <c r="DK57" i="20" l="1"/>
  <c r="DL55" i="20" s="1"/>
  <c r="DL57" i="20" l="1"/>
  <c r="DM55" i="20" s="1"/>
  <c r="DM57" i="20" l="1"/>
  <c r="DN55" i="20" s="1"/>
  <c r="DN57" i="20" l="1"/>
  <c r="DO55" i="20" s="1"/>
  <c r="DO57" i="20" l="1"/>
  <c r="DP55" i="20" s="1"/>
  <c r="DP57" i="20" l="1"/>
  <c r="DQ55" i="20" s="1"/>
  <c r="DQ57" i="20" l="1"/>
  <c r="DR55" i="20" s="1"/>
  <c r="DR57" i="20" l="1"/>
  <c r="DS55" i="20" s="1"/>
  <c r="DS57" i="20" l="1"/>
  <c r="DT55" i="20" s="1"/>
  <c r="DT57" i="20" l="1"/>
  <c r="DU55" i="20" s="1"/>
  <c r="DU57" i="20" l="1"/>
  <c r="DV55" i="20" s="1"/>
  <c r="DV57" i="20" l="1"/>
  <c r="DW55" i="20" s="1"/>
  <c r="DW57" i="20" l="1"/>
  <c r="DX55" i="20" s="1"/>
  <c r="DX57" i="20" l="1"/>
  <c r="DY55" i="20" s="1"/>
  <c r="DY57" i="20" l="1"/>
  <c r="DZ55" i="20" s="1"/>
  <c r="DZ57" i="20" l="1"/>
  <c r="N136" i="20" l="1"/>
  <c r="O136" i="20" l="1"/>
  <c r="O135" i="20"/>
  <c r="O137" i="20" s="1"/>
  <c r="N135" i="20"/>
  <c r="N137" i="20" s="1"/>
  <c r="P135" i="20" l="1"/>
  <c r="P136" i="20"/>
  <c r="P137" i="20" l="1"/>
  <c r="Q135" i="20" l="1"/>
  <c r="Q136" i="20" l="1"/>
  <c r="Q137" i="20" s="1"/>
  <c r="R135" i="20" l="1"/>
  <c r="S135" i="20" l="1"/>
  <c r="R136" i="20"/>
  <c r="R137" i="20" s="1"/>
  <c r="S136" i="20" l="1"/>
  <c r="S137" i="20" s="1"/>
  <c r="T135" i="20" l="1"/>
  <c r="T136" i="20" l="1"/>
  <c r="T137" i="20" s="1"/>
  <c r="U135" i="20" l="1"/>
  <c r="U136" i="20" l="1"/>
  <c r="U137" i="20" s="1"/>
  <c r="V135" i="20"/>
  <c r="W136" i="20" l="1"/>
  <c r="V136" i="20"/>
  <c r="V137" i="20" s="1"/>
  <c r="W135" i="20"/>
  <c r="W137" i="20" l="1"/>
  <c r="X135" i="20"/>
  <c r="Y135" i="20" l="1"/>
  <c r="X136" i="20"/>
  <c r="X137" i="20" s="1"/>
  <c r="Y136" i="20" l="1"/>
  <c r="Y137" i="20" s="1"/>
  <c r="Z135" i="20"/>
  <c r="Z136" i="20" l="1"/>
  <c r="Z137" i="20" s="1"/>
  <c r="AA135" i="20" l="1"/>
  <c r="AB135" i="20" l="1"/>
  <c r="AA136" i="20"/>
  <c r="AA137" i="20" s="1"/>
  <c r="AB136" i="20" l="1"/>
  <c r="AB137" i="20" s="1"/>
  <c r="AC135" i="20" l="1"/>
  <c r="AC136" i="20" l="1"/>
  <c r="AC137" i="20" s="1"/>
  <c r="AD135" i="20" l="1"/>
  <c r="AD136" i="20" l="1"/>
  <c r="AD137" i="20" s="1"/>
  <c r="AE135" i="20" l="1"/>
  <c r="AE136" i="20" l="1"/>
  <c r="AE137" i="20" s="1"/>
  <c r="AF135" i="20" l="1"/>
  <c r="AF136" i="20"/>
  <c r="AF137" i="20" l="1"/>
  <c r="AG135" i="20"/>
  <c r="AG136" i="20" l="1"/>
  <c r="AG137" i="20" s="1"/>
  <c r="AH135" i="20" l="1"/>
  <c r="AH136" i="20" l="1"/>
  <c r="AI135" i="20" l="1"/>
  <c r="AI136" i="20" l="1"/>
  <c r="AI137" i="20" s="1"/>
  <c r="AJ135" i="20" l="1"/>
  <c r="AJ136" i="20"/>
  <c r="AJ137" i="20" l="1"/>
  <c r="AK135" i="20" l="1"/>
  <c r="AK136" i="20" l="1"/>
  <c r="AK137" i="20" s="1"/>
  <c r="AL135" i="20"/>
  <c r="AL136" i="20" l="1"/>
  <c r="AL137" i="20" s="1"/>
  <c r="AM135" i="20" l="1"/>
  <c r="AM136" i="20" l="1"/>
  <c r="AM137" i="20" s="1"/>
  <c r="AN135" i="20" l="1"/>
  <c r="AN136" i="20" l="1"/>
  <c r="AN137" i="20" s="1"/>
  <c r="AO135" i="20"/>
  <c r="AO136" i="20" l="1"/>
  <c r="AO137" i="20" s="1"/>
  <c r="AP135" i="20" l="1"/>
  <c r="AQ135" i="20" l="1"/>
  <c r="AP136" i="20"/>
  <c r="AP137" i="20" s="1"/>
  <c r="AR135" i="20" l="1"/>
  <c r="AQ136" i="20"/>
  <c r="AQ137" i="20" s="1"/>
  <c r="AS135" i="20" l="1"/>
  <c r="AR136" i="20"/>
  <c r="AR137" i="20" s="1"/>
  <c r="AS136" i="20" l="1"/>
  <c r="AS137" i="20" s="1"/>
  <c r="AT135" i="20" l="1"/>
  <c r="AT136" i="20" l="1"/>
  <c r="AT137" i="20" s="1"/>
  <c r="AU135" i="20" l="1"/>
  <c r="AU136" i="20" l="1"/>
  <c r="AU137" i="20" s="1"/>
  <c r="AV135" i="20" l="1"/>
  <c r="AV136" i="20"/>
  <c r="AW135" i="20" l="1"/>
  <c r="AV137" i="20"/>
  <c r="AW136" i="20" l="1"/>
  <c r="AW137" i="20" s="1"/>
  <c r="AX135" i="20" l="1"/>
  <c r="AY135" i="20" l="1"/>
  <c r="AX136" i="20"/>
  <c r="AX137" i="20" s="1"/>
  <c r="AZ135" i="20" l="1"/>
  <c r="AY136" i="20"/>
  <c r="AY137" i="20" s="1"/>
  <c r="AZ136" i="20" l="1"/>
  <c r="AZ137" i="20" s="1"/>
  <c r="BA135" i="20"/>
  <c r="BA136" i="20" l="1"/>
  <c r="BA137" i="20" s="1"/>
  <c r="BB135" i="20"/>
  <c r="BC135" i="20" l="1"/>
  <c r="BB136" i="20"/>
  <c r="BB137" i="20" s="1"/>
  <c r="BC136" i="20" l="1"/>
  <c r="BC137" i="20" s="1"/>
  <c r="BD135" i="20" l="1"/>
  <c r="BD136" i="20" l="1"/>
  <c r="BD137" i="20" s="1"/>
  <c r="BE135" i="20" l="1"/>
  <c r="BE136" i="20" l="1"/>
  <c r="BE137" i="20" s="1"/>
  <c r="BF135" i="20" l="1"/>
  <c r="BF136" i="20" l="1"/>
  <c r="BF137" i="20" s="1"/>
  <c r="BG135" i="20"/>
  <c r="BG136" i="20" l="1"/>
  <c r="BG137" i="20" s="1"/>
  <c r="BH135" i="20"/>
  <c r="BH136" i="20" l="1"/>
  <c r="BH137" i="20" s="1"/>
  <c r="BI135" i="20" l="1"/>
  <c r="BI136" i="20"/>
  <c r="BI137" i="20" l="1"/>
  <c r="BJ135" i="20" l="1"/>
  <c r="BJ136" i="20" l="1"/>
  <c r="BJ137" i="20" s="1"/>
  <c r="BK135" i="20" l="1"/>
  <c r="BK136" i="20" l="1"/>
  <c r="BK137" i="20" s="1"/>
  <c r="BL135" i="20" l="1"/>
  <c r="BL136" i="20" l="1"/>
  <c r="BL137" i="20" s="1"/>
  <c r="BM135" i="20" l="1"/>
  <c r="BN135" i="20" l="1"/>
  <c r="BM136" i="20"/>
  <c r="BM137" i="20" s="1"/>
  <c r="BN136" i="20" l="1"/>
  <c r="BN137" i="20" s="1"/>
  <c r="BO135" i="20"/>
  <c r="BO136" i="20" l="1"/>
  <c r="BO137" i="20" s="1"/>
  <c r="BP135" i="20" l="1"/>
  <c r="BP136" i="20"/>
  <c r="BQ135" i="20" l="1"/>
  <c r="BP137" i="20"/>
  <c r="BQ136" i="20" l="1"/>
  <c r="BQ137" i="20" s="1"/>
  <c r="BR135" i="20" l="1"/>
  <c r="BR136" i="20" l="1"/>
  <c r="BR137" i="20" s="1"/>
  <c r="BT136" i="20" l="1"/>
  <c r="BT137" i="20" s="1"/>
  <c r="BS135" i="20"/>
  <c r="BS136" i="20"/>
  <c r="BS137" i="20" l="1"/>
  <c r="BU136" i="20"/>
  <c r="BU137" i="20" s="1"/>
  <c r="BV136" i="20" l="1"/>
  <c r="BV137" i="20" s="1"/>
  <c r="BW136" i="20" l="1"/>
  <c r="BW137" i="20" s="1"/>
  <c r="BX136" i="20" l="1"/>
  <c r="BX137" i="20" s="1"/>
  <c r="BY136" i="20" l="1"/>
  <c r="BY137" i="20" s="1"/>
  <c r="BZ136" i="20" l="1"/>
  <c r="BZ137" i="20" s="1"/>
  <c r="CA136" i="20" l="1"/>
  <c r="CA137" i="20" s="1"/>
  <c r="CB136" i="20" l="1"/>
  <c r="CB137" i="20" s="1"/>
  <c r="CC136" i="20" l="1"/>
  <c r="CC137" i="20" s="1"/>
  <c r="CD136" i="20" l="1"/>
  <c r="CD137" i="20" s="1"/>
  <c r="CE136" i="20" l="1"/>
  <c r="CE137" i="20" s="1"/>
  <c r="CF136" i="20" l="1"/>
  <c r="CF137" i="20" s="1"/>
  <c r="CG136" i="20" l="1"/>
  <c r="CG137" i="20" s="1"/>
  <c r="CH136" i="20" l="1"/>
  <c r="CH137" i="20" s="1"/>
  <c r="CI136" i="20" l="1"/>
  <c r="CI137" i="20" s="1"/>
  <c r="CJ136" i="20" l="1"/>
  <c r="CJ137" i="20" s="1"/>
  <c r="CK136" i="20" l="1"/>
  <c r="CK137" i="20" s="1"/>
  <c r="CL135" i="20" l="1"/>
  <c r="CL136" i="20" l="1"/>
  <c r="CL137" i="20" s="1"/>
  <c r="CM135" i="20" l="1"/>
  <c r="CM136" i="20" l="1"/>
  <c r="CM137" i="20" s="1"/>
  <c r="CN135" i="20" l="1"/>
  <c r="CN136" i="20"/>
  <c r="CO135" i="20" l="1"/>
  <c r="CN137" i="20"/>
  <c r="CO136" i="20" l="1"/>
  <c r="CO137" i="20" s="1"/>
  <c r="CP135" i="20" l="1"/>
  <c r="CP136" i="20"/>
  <c r="CP137" i="20" l="1"/>
  <c r="CQ135" i="20"/>
  <c r="CQ136" i="20"/>
  <c r="CQ137" i="20" l="1"/>
  <c r="CR135" i="20" l="1"/>
  <c r="CR136" i="20" l="1"/>
  <c r="CR137" i="20" s="1"/>
  <c r="CS135" i="20" l="1"/>
  <c r="CS136" i="20" l="1"/>
  <c r="CS137" i="20" s="1"/>
  <c r="CT136" i="20" l="1"/>
  <c r="CT135" i="20" l="1"/>
  <c r="CT137" i="20" s="1"/>
  <c r="CV135" i="20" l="1"/>
  <c r="CU135" i="20"/>
  <c r="CU136" i="20"/>
  <c r="CV136" i="20" l="1"/>
  <c r="CV137" i="20" s="1"/>
  <c r="CU137" i="20"/>
  <c r="CW135" i="20" l="1"/>
  <c r="CX135" i="20"/>
  <c r="CW136" i="20"/>
  <c r="CW137" i="20" l="1"/>
  <c r="CX136" i="20"/>
  <c r="CX137" i="20" s="1"/>
  <c r="CY135" i="20" l="1"/>
  <c r="CY136" i="20" l="1"/>
  <c r="CY137" i="20" s="1"/>
  <c r="CZ135" i="20" l="1"/>
  <c r="CZ136" i="20" l="1"/>
  <c r="CZ137" i="20" s="1"/>
  <c r="DA135" i="20"/>
  <c r="DA136" i="20"/>
  <c r="DA137" i="20" l="1"/>
  <c r="DB135" i="20" l="1"/>
  <c r="DB136" i="20" l="1"/>
  <c r="DB137" i="20" s="1"/>
  <c r="DC135" i="20"/>
  <c r="DD135" i="20" l="1"/>
  <c r="DC136" i="20"/>
  <c r="DC137" i="20" s="1"/>
  <c r="DD136" i="20" l="1"/>
  <c r="DD137" i="20" s="1"/>
  <c r="DE135" i="20" l="1"/>
  <c r="DE136" i="20" l="1"/>
  <c r="DE137" i="20" s="1"/>
  <c r="DF135" i="20" l="1"/>
  <c r="DF136" i="20"/>
  <c r="DG135" i="20" l="1"/>
  <c r="DG136" i="20"/>
  <c r="DF137" i="20"/>
  <c r="DH135" i="20"/>
  <c r="DH136" i="20" l="1"/>
  <c r="DH137" i="20" s="1"/>
  <c r="DG137" i="20"/>
  <c r="DI135" i="20" l="1"/>
  <c r="DI136" i="20" l="1"/>
  <c r="DI137" i="20" s="1"/>
  <c r="DJ135" i="20" l="1"/>
  <c r="DJ136" i="20" l="1"/>
  <c r="DJ137" i="20" s="1"/>
  <c r="DK135" i="20"/>
  <c r="DK136" i="20" l="1"/>
  <c r="DK137" i="20" s="1"/>
  <c r="DL135" i="20" l="1"/>
  <c r="DL136" i="20" l="1"/>
  <c r="DL137" i="20" s="1"/>
  <c r="DM135" i="20" l="1"/>
  <c r="DN135" i="20"/>
  <c r="DM136" i="20"/>
  <c r="DM137" i="20" l="1"/>
  <c r="DN136" i="20"/>
  <c r="DN137" i="20" s="1"/>
  <c r="DO135" i="20" l="1"/>
  <c r="DO136" i="20" l="1"/>
  <c r="DO137" i="20" s="1"/>
  <c r="DP135" i="20" l="1"/>
  <c r="DP136" i="20" l="1"/>
  <c r="DP137" i="20" s="1"/>
  <c r="DQ135" i="20" l="1"/>
  <c r="DQ136" i="20" l="1"/>
  <c r="DQ137" i="20" s="1"/>
  <c r="DR135" i="20" l="1"/>
  <c r="DR136" i="20"/>
  <c r="DS135" i="20"/>
  <c r="DR137" i="20" l="1"/>
  <c r="DS136" i="20"/>
  <c r="DS137" i="20" s="1"/>
  <c r="DT135" i="20" l="1"/>
  <c r="DT136" i="20" l="1"/>
  <c r="DT137" i="20" s="1"/>
  <c r="DU135" i="20" l="1"/>
  <c r="DV135" i="20" l="1"/>
  <c r="DU136" i="20"/>
  <c r="DU137" i="20" s="1"/>
  <c r="DV136" i="20" l="1"/>
  <c r="DV137" i="20" s="1"/>
  <c r="DW135" i="20" l="1"/>
  <c r="DX136" i="20" l="1"/>
  <c r="DX137" i="20" s="1"/>
  <c r="DW136" i="20"/>
  <c r="DW137" i="20" s="1"/>
  <c r="DY135" i="20" l="1"/>
  <c r="DZ135" i="20" l="1"/>
  <c r="DY136" i="20"/>
  <c r="DY137" i="20" s="1"/>
  <c r="DZ136" i="20" l="1"/>
  <c r="DZ137" i="20" s="1"/>
  <c r="EA135" i="20" l="1"/>
  <c r="EA136" i="20"/>
  <c r="EA137" i="20" l="1"/>
  <c r="EB135" i="20"/>
  <c r="EB136" i="20"/>
  <c r="EB137" i="20" l="1"/>
  <c r="EC135" i="20"/>
  <c r="EC136" i="20" l="1"/>
  <c r="EC137" i="20" s="1"/>
  <c r="ED135" i="20" l="1"/>
  <c r="ED136" i="20"/>
  <c r="ED137" i="20" l="1"/>
  <c r="EE136" i="20" l="1"/>
  <c r="EE135" i="20" l="1"/>
  <c r="EE137" i="20" s="1"/>
  <c r="EF135" i="20" l="1"/>
  <c r="EF136" i="20" l="1"/>
  <c r="EF137" i="20" s="1"/>
  <c r="EG135" i="20" l="1"/>
  <c r="EH136" i="20" l="1"/>
  <c r="EG136" i="20"/>
  <c r="EG137" i="20" s="1"/>
  <c r="EH135" i="20" l="1"/>
  <c r="EH137" i="20" s="1"/>
  <c r="EI136" i="20" l="1"/>
  <c r="EI135" i="20" l="1"/>
  <c r="EI137" i="20" s="1"/>
  <c r="EJ135" i="20" l="1"/>
  <c r="EJ136" i="20" l="1"/>
  <c r="EJ137" i="20" s="1"/>
  <c r="EK135" i="20" l="1"/>
  <c r="EK136" i="20" l="1"/>
  <c r="EK137" i="20" s="1"/>
  <c r="EL135" i="20" l="1"/>
  <c r="EL136" i="20" l="1"/>
  <c r="EL137" i="20" s="1"/>
  <c r="F107" i="20" l="1"/>
  <c r="F113" i="20"/>
  <c r="G113" i="20" l="1"/>
  <c r="H113" i="20"/>
  <c r="I113" i="20" l="1"/>
  <c r="J113" i="20" l="1"/>
  <c r="K113" i="20" l="1"/>
  <c r="L113" i="20" l="1"/>
  <c r="N113" i="20"/>
  <c r="M113" i="20" l="1"/>
  <c r="N104" i="20"/>
  <c r="O105" i="20" s="1"/>
  <c r="N114" i="20" l="1"/>
  <c r="N107" i="20"/>
  <c r="O110" i="20"/>
  <c r="O113" i="20" l="1"/>
  <c r="O104" i="20"/>
  <c r="O114" i="20" s="1"/>
  <c r="P105" i="20" l="1"/>
  <c r="P110" i="20" s="1"/>
  <c r="O107" i="20"/>
  <c r="P104" i="20" l="1"/>
  <c r="P114" i="20" s="1"/>
  <c r="P113" i="20"/>
  <c r="P107" i="20"/>
  <c r="Q105" i="20" l="1"/>
  <c r="Q110" i="20" s="1"/>
  <c r="Q104" i="20"/>
  <c r="Q114" i="20" s="1"/>
  <c r="R105" i="20" l="1"/>
  <c r="R110" i="20" s="1"/>
  <c r="Q113" i="20"/>
  <c r="Q107" i="20"/>
  <c r="R104" i="20"/>
  <c r="R114" i="20" s="1"/>
  <c r="S105" i="20" l="1"/>
  <c r="S110" i="20" s="1"/>
  <c r="R113" i="20"/>
  <c r="R107" i="20"/>
  <c r="S104" i="20" s="1"/>
  <c r="S114" i="20" s="1"/>
  <c r="T105" i="20" l="1"/>
  <c r="T110" i="20" s="1"/>
  <c r="S107" i="20"/>
  <c r="S113" i="20"/>
  <c r="T113" i="20" l="1"/>
  <c r="T104" i="20"/>
  <c r="U105" i="20" s="1"/>
  <c r="T114" i="20" l="1"/>
  <c r="T107" i="20"/>
  <c r="U110" i="20"/>
  <c r="U113" i="20" l="1"/>
  <c r="U104" i="20"/>
  <c r="U114" i="20" s="1"/>
  <c r="V105" i="20" l="1"/>
  <c r="V110" i="20" s="1"/>
  <c r="U107" i="20"/>
  <c r="V104" i="20" s="1"/>
  <c r="V114" i="20" s="1"/>
  <c r="W105" i="20" l="1"/>
  <c r="W110" i="20" s="1"/>
  <c r="X105" i="20" s="1"/>
  <c r="V113" i="20"/>
  <c r="V107" i="20"/>
  <c r="W104" i="20" s="1"/>
  <c r="W114" i="20" s="1"/>
  <c r="X110" i="20" l="1"/>
  <c r="W107" i="20"/>
  <c r="W113" i="20"/>
  <c r="X104" i="20" l="1"/>
  <c r="X114" i="20" s="1"/>
  <c r="X113" i="20"/>
  <c r="Y105" i="20" l="1"/>
  <c r="Y110" i="20" s="1"/>
  <c r="Y113" i="20" s="1"/>
  <c r="X107" i="20"/>
  <c r="Y104" i="20" s="1"/>
  <c r="Y114" i="20" s="1"/>
  <c r="Z104" i="20"/>
  <c r="Z114" i="20" s="1"/>
  <c r="Z105" i="20" l="1"/>
  <c r="Z110" i="20" s="1"/>
  <c r="Z107" i="20" s="1"/>
  <c r="Y107" i="20"/>
  <c r="Z113" i="20" l="1"/>
  <c r="AA105" i="20"/>
  <c r="AA110" i="20" s="1"/>
  <c r="AB105" i="20" s="1"/>
  <c r="AA104" i="20"/>
  <c r="AA114" i="20" s="1"/>
  <c r="AA113" i="20" l="1"/>
  <c r="AB110" i="20"/>
  <c r="AA107" i="20"/>
  <c r="AB113" i="20" l="1"/>
  <c r="AB104" i="20"/>
  <c r="AB114" i="20" s="1"/>
  <c r="AC105" i="20" l="1"/>
  <c r="AC110" i="20" s="1"/>
  <c r="AB107" i="20"/>
  <c r="AC104" i="20"/>
  <c r="AC114" i="20" s="1"/>
  <c r="AC113" i="20" l="1"/>
  <c r="AD105" i="20"/>
  <c r="AD110" i="20" s="1"/>
  <c r="AC107" i="20"/>
  <c r="AD104" i="20"/>
  <c r="AD114" i="20" s="1"/>
  <c r="AD113" i="20" l="1"/>
  <c r="AE105" i="20"/>
  <c r="AE110" i="20" s="1"/>
  <c r="AF105" i="20" s="1"/>
  <c r="AD107" i="20"/>
  <c r="AE104" i="20" s="1"/>
  <c r="AE114" i="20" s="1"/>
  <c r="AF110" i="20" l="1"/>
  <c r="AE107" i="20"/>
  <c r="AE113" i="20"/>
  <c r="AF104" i="20" l="1"/>
  <c r="AF114" i="20" s="1"/>
  <c r="AF113" i="20"/>
  <c r="AF107" i="20" l="1"/>
  <c r="AG105" i="20"/>
  <c r="AG110" i="20" s="1"/>
  <c r="AG104" i="20"/>
  <c r="AG114" i="20" s="1"/>
  <c r="AG113" i="20" l="1"/>
  <c r="AH105" i="20"/>
  <c r="AH110" i="20" s="1"/>
  <c r="AG107" i="20"/>
  <c r="AH113" i="20" l="1"/>
  <c r="AH104" i="20"/>
  <c r="AH114" i="20" s="1"/>
  <c r="AI105" i="20" l="1"/>
  <c r="AI110" i="20" s="1"/>
  <c r="AI113" i="20" s="1"/>
  <c r="AH107" i="20"/>
  <c r="AI104" i="20" l="1"/>
  <c r="AI114" i="20" s="1"/>
  <c r="AI107" i="20" l="1"/>
  <c r="AJ105" i="20"/>
  <c r="AJ110" i="20" s="1"/>
  <c r="AJ113" i="20" l="1"/>
  <c r="AJ104" i="20"/>
  <c r="AJ114" i="20" s="1"/>
  <c r="AJ107" i="20" l="1"/>
  <c r="AK105" i="20"/>
  <c r="AK110" i="20" s="1"/>
  <c r="AK113" i="20" s="1"/>
  <c r="AK104" i="20" l="1"/>
  <c r="AK114" i="20" s="1"/>
  <c r="AK107" i="20" l="1"/>
  <c r="AL105" i="20"/>
  <c r="AL110" i="20" s="1"/>
  <c r="AL113" i="20" s="1"/>
  <c r="AL104" i="20" l="1"/>
  <c r="AL107" i="20" s="1"/>
  <c r="AM105" i="20" l="1"/>
  <c r="AM110" i="20" s="1"/>
  <c r="AL114" i="20"/>
  <c r="AM113" i="20" l="1"/>
  <c r="AM104" i="20"/>
  <c r="AM114" i="20" s="1"/>
  <c r="AM107" i="20" l="1"/>
  <c r="AN105" i="20"/>
  <c r="AN110" i="20" s="1"/>
  <c r="AN113" i="20" l="1"/>
  <c r="AN104" i="20"/>
  <c r="AN114" i="20" s="1"/>
  <c r="AN107" i="20" l="1"/>
  <c r="AO105" i="20"/>
  <c r="AO110" i="20" s="1"/>
  <c r="AO113" i="20" l="1"/>
  <c r="AO104" i="20"/>
  <c r="AO114" i="20" s="1"/>
  <c r="AP105" i="20" l="1"/>
  <c r="AP110" i="20" s="1"/>
  <c r="AP113" i="20" s="1"/>
  <c r="AO107" i="20"/>
  <c r="AP104" i="20" l="1"/>
  <c r="AP114" i="20" s="1"/>
  <c r="AP107" i="20"/>
  <c r="AQ105" i="20"/>
  <c r="AQ110" i="20" s="1"/>
  <c r="AQ113" i="20" l="1"/>
  <c r="AR105" i="20"/>
  <c r="AR110" i="20" s="1"/>
  <c r="AR113" i="20" s="1"/>
  <c r="AQ104" i="20"/>
  <c r="AQ114" i="20" s="1"/>
  <c r="AQ107" i="20" l="1"/>
  <c r="AR104" i="20" s="1"/>
  <c r="AR114" i="20" s="1"/>
  <c r="AR107" i="20" l="1"/>
  <c r="AS105" i="20"/>
  <c r="AS110" i="20" s="1"/>
  <c r="AS113" i="20" l="1"/>
  <c r="AT105" i="20"/>
  <c r="AT110" i="20" s="1"/>
  <c r="AT113" i="20" s="1"/>
  <c r="AS104" i="20"/>
  <c r="AS114" i="20" s="1"/>
  <c r="AS107" i="20" l="1"/>
  <c r="AT104" i="20" s="1"/>
  <c r="AT114" i="20" s="1"/>
  <c r="AU105" i="20" l="1"/>
  <c r="AU110" i="20" s="1"/>
  <c r="AT107" i="20"/>
  <c r="AU104" i="20" l="1"/>
  <c r="AU114" i="20" s="1"/>
  <c r="AU113" i="20"/>
  <c r="AV105" i="20"/>
  <c r="AV110" i="20" s="1"/>
  <c r="AV113" i="20" s="1"/>
  <c r="AU107" i="20"/>
  <c r="AV104" i="20" l="1"/>
  <c r="AV114" i="20" s="1"/>
  <c r="AV107" i="20"/>
  <c r="AW105" i="20"/>
  <c r="AW110" i="20" s="1"/>
  <c r="AW113" i="20" s="1"/>
  <c r="AW104" i="20" l="1"/>
  <c r="AW114" i="20" s="1"/>
  <c r="AX105" i="20"/>
  <c r="AX110" i="20" s="1"/>
  <c r="AX104" i="20" s="1"/>
  <c r="AX114" i="20" s="1"/>
  <c r="AW107" i="20"/>
  <c r="AX113" i="20" l="1"/>
  <c r="AY105" i="20"/>
  <c r="AY110" i="20" s="1"/>
  <c r="AY113" i="20" s="1"/>
  <c r="AX107" i="20"/>
  <c r="AY104" i="20" l="1"/>
  <c r="AY114" i="20" s="1"/>
  <c r="AY107" i="20"/>
  <c r="AZ105" i="20"/>
  <c r="AZ110" i="20" s="1"/>
  <c r="BA105" i="20" l="1"/>
  <c r="BA110" i="20" s="1"/>
  <c r="BA113" i="20" s="1"/>
  <c r="AZ113" i="20"/>
  <c r="AZ104" i="20"/>
  <c r="AZ114" i="20" l="1"/>
  <c r="AZ107" i="20"/>
  <c r="BA104" i="20" s="1"/>
  <c r="BA114" i="20" s="1"/>
  <c r="BB105" i="20"/>
  <c r="BB110" i="20" s="1"/>
  <c r="BA107" i="20" l="1"/>
  <c r="BB104" i="20"/>
  <c r="BB114" i="20" s="1"/>
  <c r="BB113" i="20"/>
  <c r="BC105" i="20" l="1"/>
  <c r="BC110" i="20" s="1"/>
  <c r="BC113" i="20" s="1"/>
  <c r="BB107" i="20"/>
  <c r="BC104" i="20" l="1"/>
  <c r="BC114" i="20" s="1"/>
  <c r="BD105" i="20"/>
  <c r="BD110" i="20" s="1"/>
  <c r="BD113" i="20" s="1"/>
  <c r="BC107" i="20"/>
  <c r="BD104" i="20" l="1"/>
  <c r="BD114" i="20" s="1"/>
  <c r="BE105" i="20"/>
  <c r="BE110" i="20" s="1"/>
  <c r="BE113" i="20" s="1"/>
  <c r="BD107" i="20"/>
  <c r="BE104" i="20" l="1"/>
  <c r="BE114" i="20" s="1"/>
  <c r="BF105" i="20"/>
  <c r="BF110" i="20" s="1"/>
  <c r="BE107" i="20"/>
  <c r="BF113" i="20" l="1"/>
  <c r="BF104" i="20"/>
  <c r="BF114" i="20" s="1"/>
  <c r="BG105" i="20" l="1"/>
  <c r="BG110" i="20" s="1"/>
  <c r="BG113" i="20" s="1"/>
  <c r="BF107" i="20"/>
  <c r="BG104" i="20" l="1"/>
  <c r="BG107" i="20" s="1"/>
  <c r="BG108" i="20" s="1"/>
  <c r="BG114" i="20" s="1"/>
  <c r="BH105" i="20"/>
  <c r="BH110" i="20" s="1"/>
  <c r="BH113" i="20" l="1"/>
  <c r="BI105" i="20"/>
  <c r="BI110" i="20" s="1"/>
  <c r="BH107" i="20"/>
  <c r="BI107" i="20" l="1"/>
  <c r="BJ105" i="20"/>
  <c r="BJ110" i="20" s="1"/>
  <c r="BI113" i="20"/>
  <c r="BJ113" i="20" l="1"/>
  <c r="BK105" i="20"/>
  <c r="BK110" i="20" s="1"/>
  <c r="BJ107" i="20"/>
  <c r="BK113" i="20" l="1"/>
  <c r="BL105" i="20"/>
  <c r="BL110" i="20" s="1"/>
  <c r="BK107" i="20"/>
  <c r="BL113" i="20" l="1"/>
  <c r="BM105" i="20"/>
  <c r="BM110" i="20" s="1"/>
  <c r="BN105" i="20" s="1"/>
  <c r="BL107" i="20"/>
  <c r="BM107" i="20" l="1"/>
  <c r="BM113" i="20"/>
  <c r="BN110" i="20"/>
  <c r="BO105" i="20" s="1"/>
  <c r="BN107" i="20" l="1"/>
  <c r="BN113" i="20"/>
  <c r="BO110" i="20"/>
  <c r="BO113" i="20" l="1"/>
  <c r="BP105" i="20"/>
  <c r="BP110" i="20" s="1"/>
  <c r="BO107" i="20"/>
  <c r="BP113" i="20" l="1"/>
  <c r="BQ105" i="20"/>
  <c r="BQ110" i="20" s="1"/>
  <c r="BP107" i="20"/>
  <c r="BQ113" i="20" l="1"/>
  <c r="BR105" i="20"/>
  <c r="BR110" i="20" s="1"/>
  <c r="BQ107" i="20"/>
  <c r="BR107" i="20" l="1"/>
  <c r="BS105" i="20"/>
  <c r="BS110" i="20" s="1"/>
  <c r="BR113" i="20"/>
  <c r="BS113" i="20" l="1"/>
  <c r="BT105" i="20"/>
  <c r="BT110" i="20" s="1"/>
  <c r="BS107" i="20"/>
  <c r="BT107" i="20" l="1"/>
  <c r="BU105" i="20"/>
  <c r="BU110" i="20" s="1"/>
  <c r="BT113" i="20"/>
  <c r="BU113" i="20" l="1"/>
  <c r="BV105" i="20"/>
  <c r="BV110" i="20" s="1"/>
  <c r="BV107" i="20" s="1"/>
  <c r="BU107" i="20"/>
  <c r="BV113" i="20" l="1"/>
  <c r="BW105" i="20"/>
  <c r="BW110" i="20" s="1"/>
  <c r="BW107" i="20" s="1"/>
  <c r="BW113" i="20" l="1"/>
  <c r="BX105" i="20"/>
  <c r="BX110" i="20" s="1"/>
  <c r="BY105" i="20" s="1"/>
  <c r="BY110" i="20" s="1"/>
  <c r="BY113" i="20" l="1"/>
  <c r="BZ105" i="20"/>
  <c r="BZ110" i="20" s="1"/>
  <c r="BX113" i="20"/>
  <c r="BX107" i="20"/>
  <c r="BY107" i="20"/>
  <c r="BZ113" i="20" l="1"/>
  <c r="CA105" i="20"/>
  <c r="CA110" i="20" s="1"/>
  <c r="BZ107" i="20"/>
  <c r="CA113" i="20" l="1"/>
  <c r="CB105" i="20"/>
  <c r="CB110" i="20" s="1"/>
  <c r="CA107" i="20"/>
  <c r="CC105" i="20" l="1"/>
  <c r="CC110" i="20" s="1"/>
  <c r="CB113" i="20"/>
  <c r="CB107" i="20"/>
  <c r="CC113" i="20" l="1"/>
  <c r="CD105" i="20"/>
  <c r="CD110" i="20" s="1"/>
  <c r="CC107" i="20"/>
  <c r="CE105" i="20" l="1"/>
  <c r="CE110" i="20" s="1"/>
  <c r="CD113" i="20"/>
  <c r="CD107" i="20"/>
  <c r="CE107" i="20" l="1"/>
  <c r="CF105" i="20"/>
  <c r="CF110" i="20" s="1"/>
  <c r="CE113" i="20"/>
  <c r="CG105" i="20" l="1"/>
  <c r="CG110" i="20" s="1"/>
  <c r="CG107" i="20" s="1"/>
  <c r="CF113" i="20"/>
  <c r="CF107" i="20"/>
  <c r="CH105" i="20" l="1"/>
  <c r="CH110" i="20" s="1"/>
  <c r="CG113" i="20"/>
  <c r="CI105" i="20" l="1"/>
  <c r="CI110" i="20" s="1"/>
  <c r="CH113" i="20"/>
  <c r="CH107" i="20"/>
  <c r="CI107" i="20" l="1"/>
  <c r="CJ105" i="20"/>
  <c r="CJ110" i="20" s="1"/>
  <c r="CI113" i="20"/>
  <c r="CK105" i="20" l="1"/>
  <c r="CK110" i="20" s="1"/>
  <c r="CK107" i="20" s="1"/>
  <c r="CJ113" i="20"/>
  <c r="CJ107" i="20"/>
  <c r="CL105" i="20" l="1"/>
  <c r="CL110" i="20" s="1"/>
  <c r="CK113" i="20"/>
  <c r="CM105" i="20" l="1"/>
  <c r="CM110" i="20" s="1"/>
  <c r="CL113" i="20"/>
  <c r="CL107" i="20"/>
  <c r="CN105" i="20" l="1"/>
  <c r="CN110" i="20" s="1"/>
  <c r="CN107" i="20" s="1"/>
  <c r="CM113" i="20"/>
  <c r="CM107" i="20"/>
  <c r="CO105" i="20" l="1"/>
  <c r="CO110" i="20" s="1"/>
  <c r="CN113" i="20"/>
  <c r="CO107" i="20" l="1"/>
  <c r="CP105" i="20"/>
  <c r="CP110" i="20" s="1"/>
  <c r="CO113" i="20"/>
  <c r="CQ105" i="20" l="1"/>
  <c r="CQ110" i="20" s="1"/>
  <c r="CQ107" i="20" s="1"/>
  <c r="CP113" i="20"/>
  <c r="CP107" i="20"/>
  <c r="CR105" i="20" l="1"/>
  <c r="CR110" i="20" s="1"/>
  <c r="CQ113" i="20"/>
  <c r="CS105" i="20" l="1"/>
  <c r="CS110" i="20" s="1"/>
  <c r="CR113" i="20"/>
  <c r="CR107" i="20"/>
  <c r="CS107" i="20" l="1"/>
  <c r="CT105" i="20"/>
  <c r="CT110" i="20" s="1"/>
  <c r="CS113" i="20"/>
  <c r="CU105" i="20" l="1"/>
  <c r="CU110" i="20" s="1"/>
  <c r="CT113" i="20"/>
  <c r="CT107" i="20"/>
  <c r="CV105" i="20" l="1"/>
  <c r="CV110" i="20" s="1"/>
  <c r="CU113" i="20"/>
  <c r="CU107" i="20"/>
  <c r="CV107" i="20" l="1"/>
  <c r="CW105" i="20"/>
  <c r="CW110" i="20" s="1"/>
  <c r="CV113" i="20"/>
  <c r="CW113" i="20" l="1"/>
  <c r="CW107" i="20"/>
  <c r="CW108" i="20" s="1"/>
  <c r="CW114" i="20" s="1"/>
  <c r="CX105" i="20" l="1"/>
  <c r="CX110" i="20" s="1"/>
  <c r="CY105" i="20" l="1"/>
  <c r="CY110" i="20" s="1"/>
  <c r="CX113" i="20"/>
  <c r="CX107" i="20"/>
  <c r="CZ105" i="20" l="1"/>
  <c r="CZ110" i="20" s="1"/>
  <c r="CZ107" i="20" s="1"/>
  <c r="CY113" i="20"/>
  <c r="CY107" i="20"/>
  <c r="DA105" i="20" l="1"/>
  <c r="DA110" i="20" s="1"/>
  <c r="CZ113" i="20"/>
  <c r="DB105" i="20" l="1"/>
  <c r="DB110" i="20" s="1"/>
  <c r="DB107" i="20" s="1"/>
  <c r="DA113" i="20"/>
  <c r="DA107" i="20"/>
  <c r="DC105" i="20" l="1"/>
  <c r="DC110" i="20" s="1"/>
  <c r="DB113" i="20"/>
  <c r="DD105" i="20" l="1"/>
  <c r="DD110" i="20" s="1"/>
  <c r="DD107" i="20" s="1"/>
  <c r="DC113" i="20"/>
  <c r="DC107" i="20"/>
  <c r="DE105" i="20" l="1"/>
  <c r="DE110" i="20" s="1"/>
  <c r="DD113" i="20"/>
  <c r="DF105" i="20" l="1"/>
  <c r="DF110" i="20" s="1"/>
  <c r="DF107" i="20" s="1"/>
  <c r="DE113" i="20"/>
  <c r="DE107" i="20"/>
  <c r="DG105" i="20" l="1"/>
  <c r="DG110" i="20" s="1"/>
  <c r="DF113" i="20"/>
  <c r="DH105" i="20" l="1"/>
  <c r="DH110" i="20" s="1"/>
  <c r="DG113" i="20"/>
  <c r="DG107" i="20"/>
  <c r="DH107" i="20" l="1"/>
  <c r="DI105" i="20"/>
  <c r="DI110" i="20" s="1"/>
  <c r="DH113" i="20"/>
  <c r="DJ105" i="20" l="1"/>
  <c r="DJ110" i="20" s="1"/>
  <c r="DI113" i="20"/>
  <c r="DI107" i="20"/>
  <c r="DK105" i="20" l="1"/>
  <c r="DK110" i="20" s="1"/>
  <c r="DJ113" i="20"/>
  <c r="DJ107" i="20"/>
  <c r="DL105" i="20" l="1"/>
  <c r="DL110" i="20" s="1"/>
  <c r="DL107" i="20" s="1"/>
  <c r="DK113" i="20"/>
  <c r="DK107" i="20"/>
  <c r="DM105" i="20" l="1"/>
  <c r="DM110" i="20" s="1"/>
  <c r="DL113" i="20"/>
  <c r="DN105" i="20" l="1"/>
  <c r="DN110" i="20" s="1"/>
  <c r="DM113" i="20"/>
  <c r="DM107" i="20"/>
  <c r="DO105" i="20" l="1"/>
  <c r="DO110" i="20" s="1"/>
  <c r="DN113" i="20"/>
  <c r="DN107" i="20"/>
  <c r="DP105" i="20" l="1"/>
  <c r="DP110" i="20" s="1"/>
  <c r="DO113" i="20"/>
  <c r="DO107" i="20"/>
  <c r="DQ105" i="20" l="1"/>
  <c r="DQ110" i="20" s="1"/>
  <c r="DQ107" i="20" s="1"/>
  <c r="DP113" i="20"/>
  <c r="DP107" i="20"/>
  <c r="DR105" i="20" l="1"/>
  <c r="DR110" i="20" s="1"/>
  <c r="DQ113" i="20"/>
  <c r="DS105" i="20" l="1"/>
  <c r="DS110" i="20" s="1"/>
  <c r="DS107" i="20" s="1"/>
  <c r="DR113" i="20"/>
  <c r="DR107" i="20"/>
  <c r="DT105" i="20" l="1"/>
  <c r="DT110" i="20" s="1"/>
  <c r="DS113" i="20"/>
  <c r="DU105" i="20" l="1"/>
  <c r="DU110" i="20" s="1"/>
  <c r="DU107" i="20" s="1"/>
  <c r="DT113" i="20"/>
  <c r="DT107" i="20"/>
  <c r="DV105" i="20" l="1"/>
  <c r="DV110" i="20" s="1"/>
  <c r="DU113" i="20"/>
  <c r="DW105" i="20" l="1"/>
  <c r="DW110" i="20" s="1"/>
  <c r="DV113" i="20"/>
  <c r="DV107" i="20"/>
  <c r="DX105" i="20" l="1"/>
  <c r="DX110" i="20" s="1"/>
  <c r="DW113" i="20"/>
  <c r="DW107" i="20"/>
  <c r="DY105" i="20" l="1"/>
  <c r="DY110" i="20" s="1"/>
  <c r="DX113" i="20"/>
  <c r="DX107" i="20"/>
  <c r="DZ105" i="20" l="1"/>
  <c r="DZ110" i="20" s="1"/>
  <c r="DY113" i="20"/>
  <c r="DY107" i="20"/>
  <c r="EA105" i="20" l="1"/>
  <c r="EA110" i="20" s="1"/>
  <c r="DZ113" i="20"/>
  <c r="DZ107" i="20"/>
  <c r="EB105" i="20" l="1"/>
  <c r="EB110" i="20" s="1"/>
  <c r="EA113" i="20"/>
  <c r="EA107" i="20"/>
  <c r="EC105" i="20" l="1"/>
  <c r="EC110" i="20" s="1"/>
  <c r="EB113" i="20"/>
  <c r="EB107" i="20"/>
  <c r="ED105" i="20" l="1"/>
  <c r="ED110" i="20" s="1"/>
  <c r="EC113" i="20"/>
  <c r="EC107" i="20"/>
  <c r="EE105" i="20" l="1"/>
  <c r="EE110" i="20" s="1"/>
  <c r="ED113" i="20"/>
  <c r="ED107" i="20"/>
  <c r="EF105" i="20" l="1"/>
  <c r="EF110" i="20" s="1"/>
  <c r="EE113" i="20"/>
  <c r="EE107" i="20"/>
  <c r="EF107" i="20" l="1"/>
  <c r="EG105" i="20"/>
  <c r="EG110" i="20" s="1"/>
  <c r="EF113" i="20"/>
  <c r="EH105" i="20" l="1"/>
  <c r="EH110" i="20" s="1"/>
  <c r="EH107" i="20" s="1"/>
  <c r="EG113" i="20"/>
  <c r="EG107" i="20"/>
  <c r="EI105" i="20" l="1"/>
  <c r="EI110" i="20" s="1"/>
  <c r="EH113" i="20"/>
  <c r="EJ105" i="20" l="1"/>
  <c r="EJ110" i="20" s="1"/>
  <c r="EI113" i="20"/>
  <c r="EI107" i="20"/>
  <c r="EK105" i="20" l="1"/>
  <c r="EK110" i="20" s="1"/>
  <c r="EJ113" i="20"/>
  <c r="EJ107" i="20"/>
  <c r="EL105" i="20" l="1"/>
  <c r="EL110" i="20" s="1"/>
  <c r="EK113" i="20"/>
  <c r="EK107" i="20"/>
  <c r="EL113" i="20" l="1"/>
  <c r="EL107" i="20"/>
</calcChain>
</file>

<file path=xl/sharedStrings.xml><?xml version="1.0" encoding="utf-8"?>
<sst xmlns="http://schemas.openxmlformats.org/spreadsheetml/2006/main" count="1324" uniqueCount="404">
  <si>
    <t>L2</t>
  </si>
  <si>
    <t>Area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</si>
  <si>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</si>
  <si>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</si>
  <si>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</si>
  <si>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</si>
  <si>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</si>
  <si>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</si>
  <si>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</si>
  <si>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Tenant Area</t>
  </si>
  <si>
    <t>Type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</si>
  <si>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</si>
  <si>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</si>
  <si>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</si>
  <si>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</si>
  <si>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</si>
  <si>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</si>
  <si>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</si>
  <si>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</si>
  <si>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</si>
  <si>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</si>
  <si>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</si>
  <si>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</si>
  <si>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</si>
  <si>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</si>
  <si>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</si>
  <si>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</si>
  <si>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</si>
  <si>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</si>
  <si>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</si>
  <si>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</si>
  <si>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</si>
  <si>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</si>
  <si>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</si>
  <si>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</si>
  <si>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Operating Input Tax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</si>
  <si>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</si>
  <si>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</si>
  <si>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</si>
  <si>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</si>
  <si>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</si>
  <si>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</si>
  <si>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</si>
  <si>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</si>
  <si>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Downtime</t>
  </si>
  <si>
    <t>Downtime allowance</t>
  </si>
  <si>
    <t>Debt Balance</t>
  </si>
  <si>
    <t>Final Repayment</t>
  </si>
  <si>
    <t>Remaining Loan Quota Balance</t>
  </si>
  <si>
    <t>Plain</t>
  </si>
  <si>
    <t>Repayment Amount</t>
  </si>
  <si>
    <t>Equity Balance</t>
  </si>
  <si>
    <t>VAT</t>
  </si>
  <si>
    <t>Total Income</t>
  </si>
  <si>
    <t>Gross Rental</t>
  </si>
  <si>
    <t>Opening</t>
  </si>
  <si>
    <t>Exit</t>
  </si>
  <si>
    <t>PV of Cashflow</t>
  </si>
  <si>
    <t>Total Cost</t>
  </si>
  <si>
    <t>Project IRR</t>
  </si>
  <si>
    <t>Tenant Type</t>
  </si>
  <si>
    <t>Project</t>
  </si>
  <si>
    <t>Deduction Ratio</t>
  </si>
  <si>
    <t>Rental Growth Rate</t>
  </si>
  <si>
    <t>Cap Rate</t>
  </si>
  <si>
    <t>Rental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</si>
  <si>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</si>
  <si>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</si>
  <si>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</si>
  <si>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</si>
  <si>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</si>
  <si>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</si>
  <si>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</si>
  <si>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</si>
  <si>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</si>
  <si>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</si>
  <si>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</si>
  <si>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</si>
  <si>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</si>
  <si>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</si>
  <si>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</si>
  <si>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</si>
  <si>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</si>
  <si>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</si>
  <si>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</si>
  <si>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</si>
  <si>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</si>
  <si>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</si>
  <si>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</si>
  <si>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</si>
  <si>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</si>
  <si>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</si>
  <si>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</si>
  <si>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</si>
  <si>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</si>
  <si>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</si>
  <si>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</si>
  <si>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</si>
  <si>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</si>
  <si>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</si>
  <si>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</si>
  <si>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</si>
  <si>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</si>
  <si>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</si>
  <si>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</si>
  <si>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</si>
  <si>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</si>
  <si>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</si>
  <si>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</si>
  <si>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</si>
  <si>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</si>
  <si>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</si>
  <si>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</si>
  <si>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</si>
  <si>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</si>
  <si>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</si>
  <si>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</si>
  <si>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</si>
  <si>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</si>
  <si>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</si>
  <si>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</si>
  <si>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</si>
  <si>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</si>
  <si>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</si>
  <si>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</si>
  <si>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</si>
  <si>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</si>
  <si>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</si>
  <si>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</si>
  <si>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</si>
  <si>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</si>
  <si>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</si>
  <si>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</si>
  <si>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</si>
  <si>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</si>
  <si>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</si>
  <si>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</si>
  <si>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</si>
  <si>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</si>
  <si>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</si>
  <si>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</si>
  <si>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</si>
  <si>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</si>
  <si>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</si>
  <si>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</si>
  <si>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</si>
  <si>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</si>
  <si>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</si>
  <si>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</si>
  <si>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</si>
  <si>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</si>
  <si>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</si>
  <si>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</si>
  <si>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</si>
  <si>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</si>
  <si>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</si>
  <si>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</si>
  <si>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</si>
  <si>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</si>
  <si>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</si>
  <si>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</si>
  <si>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</si>
  <si>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</si>
  <si>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</si>
  <si>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</si>
  <si>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</si>
  <si>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</si>
  <si>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</si>
  <si>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</si>
  <si>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</si>
  <si>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</si>
  <si>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</si>
  <si>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</si>
  <si>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</si>
  <si>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</si>
  <si>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</si>
  <si>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</si>
  <si>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</si>
  <si>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</si>
  <si>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</si>
  <si>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</si>
  <si>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</si>
  <si>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</si>
  <si>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</si>
  <si>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</si>
  <si>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</si>
  <si>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</si>
  <si>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</si>
  <si>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</si>
  <si>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</si>
  <si>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</si>
  <si>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</si>
  <si>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</si>
  <si>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</si>
  <si>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</si>
  <si>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</si>
  <si>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</si>
  <si>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</si>
  <si>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</si>
  <si>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</si>
  <si>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</si>
  <si>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</si>
  <si>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</si>
  <si>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</si>
  <si>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</si>
  <si>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</si>
  <si>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</si>
  <si>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</si>
  <si>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</si>
  <si>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</si>
  <si>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</si>
  <si>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</si>
  <si>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</si>
  <si>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</si>
  <si>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</si>
  <si>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</si>
  <si>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</si>
  <si>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</si>
  <si>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</si>
  <si>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</si>
  <si>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</si>
  <si>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</si>
  <si>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</si>
  <si>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</si>
  <si>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</si>
  <si>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</si>
  <si>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</si>
  <si>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</si>
  <si>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</si>
  <si>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</si>
  <si>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</si>
  <si>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</si>
  <si>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</si>
  <si>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</si>
  <si>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</si>
  <si>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</si>
  <si>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</si>
  <si>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</si>
  <si>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</si>
  <si>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</si>
  <si>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</si>
  <si>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</si>
  <si>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</si>
  <si>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</si>
  <si>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</si>
  <si>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</si>
  <si>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</si>
  <si>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</si>
  <si>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</si>
  <si>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</si>
  <si>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</si>
  <si>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</si>
  <si>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</si>
  <si>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</si>
  <si>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</si>
  <si>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</si>
  <si>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</si>
  <si>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</si>
  <si>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</si>
  <si>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</si>
  <si>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</si>
  <si>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</si>
  <si>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</si>
  <si>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</si>
  <si>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</si>
  <si>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</si>
  <si>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</si>
  <si>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</si>
  <si>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</si>
  <si>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</si>
  <si>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</si>
  <si>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</si>
  <si>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</si>
  <si>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</si>
  <si>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</si>
  <si>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</si>
  <si>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</si>
  <si>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</si>
  <si>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</si>
  <si>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</si>
  <si>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</si>
  <si>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</si>
  <si>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</si>
  <si>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</si>
  <si>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</si>
  <si>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</si>
  <si>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</si>
  <si>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</si>
  <si>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</si>
  <si>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</si>
  <si>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</si>
  <si>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</si>
  <si>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</si>
  <si>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</si>
  <si>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</si>
  <si>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</si>
  <si>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</si>
  <si>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</si>
  <si>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</si>
  <si>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</si>
  <si>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</si>
  <si>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</si>
  <si>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</si>
  <si>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</si>
  <si>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</si>
  <si>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</si>
  <si>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</si>
  <si>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</si>
  <si>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</si>
  <si>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</si>
  <si>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</si>
  <si>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</si>
  <si>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</si>
  <si>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</si>
  <si>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</si>
  <si>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</si>
  <si>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</si>
  <si>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</si>
  <si>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</si>
  <si>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</si>
  <si>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</si>
  <si>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</si>
  <si>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</si>
  <si>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</si>
  <si>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</si>
  <si>
    <t>Valuation</t>
  </si>
  <si>
    <t>Project end</t>
  </si>
  <si>
    <t>Project End</t>
  </si>
  <si>
    <t>months</t>
  </si>
  <si>
    <t>Target return</t>
  </si>
  <si>
    <t>PV of sales proceeds</t>
  </si>
  <si>
    <t>PV of Dev cost</t>
  </si>
  <si>
    <t>timeline</t>
  </si>
  <si>
    <t>Timeline of selfsetting</t>
  </si>
  <si>
    <t>非可分配支出</t>
  </si>
  <si>
    <t>元/年</t>
  </si>
  <si>
    <t>管理费</t>
  </si>
  <si>
    <t>基本管理费</t>
  </si>
  <si>
    <t>总收入比例</t>
  </si>
  <si>
    <t>Basic management fee</t>
  </si>
  <si>
    <t>总利润分成</t>
  </si>
  <si>
    <t>GOP%</t>
  </si>
  <si>
    <t>分成比例</t>
  </si>
  <si>
    <t>GOP</t>
  </si>
  <si>
    <t>Calendar</t>
  </si>
  <si>
    <t>and</t>
  </si>
  <si>
    <t>option</t>
  </si>
  <si>
    <t>Profit incentive</t>
  </si>
  <si>
    <t>Leasing month</t>
  </si>
  <si>
    <t>And</t>
  </si>
  <si>
    <t>Or</t>
  </si>
  <si>
    <t>1st year</t>
  </si>
  <si>
    <t>2nd year</t>
  </si>
  <si>
    <t>Input Tax of Cost cap</t>
  </si>
  <si>
    <t>Accumulated Loan (month start)</t>
  </si>
  <si>
    <t>Accumulated Loan (month End)</t>
  </si>
  <si>
    <t>Final Settlelment(month end)</t>
  </si>
  <si>
    <t>土地贷款-现金流表</t>
  </si>
  <si>
    <t>土地贷款-step 6</t>
  </si>
  <si>
    <t>Debt Balance(end)</t>
  </si>
  <si>
    <t>Equity(start)</t>
  </si>
  <si>
    <t>Debt(start)</t>
  </si>
  <si>
    <t>Cash Deficiency Loan(start)</t>
  </si>
  <si>
    <t>Cagr</t>
  </si>
  <si>
    <t>Month Value at Opening month</t>
  </si>
  <si>
    <t>Month Value at Exit Month</t>
  </si>
  <si>
    <t>Cagr &amp; Average growth rate</t>
  </si>
  <si>
    <t>Accumulated Construction loan(month end)</t>
  </si>
  <si>
    <t>Remaining Loan Quota Balance(month end)</t>
  </si>
  <si>
    <t>Final Repayment(month end)</t>
  </si>
  <si>
    <t>土地贷款-cash flow</t>
  </si>
  <si>
    <t>Cash Deficiency Loan(month start)</t>
  </si>
  <si>
    <t>Loan interest(month end)</t>
  </si>
  <si>
    <t>Loan Repayment-Principal(month end)</t>
  </si>
  <si>
    <t>Loan Repayment-Interest(month end)</t>
  </si>
  <si>
    <t>Accumulated Construction loan-Principal(month end)</t>
  </si>
  <si>
    <t>Accumulated Construction loan-Interest(month end)</t>
  </si>
  <si>
    <t>Accumulated Construction loan(month start)</t>
  </si>
  <si>
    <t>n m</t>
  </si>
  <si>
    <t>Rental Contribution</t>
  </si>
  <si>
    <t>Floor</t>
  </si>
  <si>
    <t>L1</t>
  </si>
  <si>
    <t>Tenant Rental 1</t>
  </si>
  <si>
    <t>Tenant 1</t>
  </si>
  <si>
    <t>Tenant 2</t>
  </si>
  <si>
    <t>Tenant 3</t>
  </si>
  <si>
    <t>Tenant Rental 2</t>
  </si>
  <si>
    <t>Tenant Rental 3</t>
  </si>
  <si>
    <t>L3</t>
  </si>
  <si>
    <t>Large tenant</t>
  </si>
  <si>
    <t>Home</t>
  </si>
  <si>
    <t>F&amp;B</t>
  </si>
  <si>
    <t>Total</t>
  </si>
  <si>
    <t>销售额</t>
  </si>
  <si>
    <t>ProjectEnd</t>
  </si>
  <si>
    <t>Sales price</t>
  </si>
  <si>
    <t>Sales area</t>
  </si>
  <si>
    <t>Sales month</t>
  </si>
  <si>
    <t>Holding year</t>
  </si>
  <si>
    <t>Total Sales</t>
  </si>
  <si>
    <t>Miscelleneous income</t>
  </si>
  <si>
    <t>Property Tax Rate</t>
  </si>
  <si>
    <t>Sales VAT Rate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</si>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</sst>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 * #,##0.00_ ;_ * \-#,##0.00_ ;_ * &quot;-&quot;??_ ;_ @_ 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11" fillId="0" borderId="0" applyFont="0" applyFill="0" applyBorder="0" applyAlignment="0" applyProtection="0">
      <alignment vertical="center"/>
    </xf>
    <xf numFmtId="170" fontId="12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5" fontId="0" fillId="0" borderId="0" xfId="1" applyNumberFormat="1" applyFont="1"/>
    <xf numFmtId="165" fontId="7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horizontal="left" vertical="center"/>
    </xf>
    <xf numFmtId="169" fontId="6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5" fontId="0" fillId="0" borderId="0" xfId="1" applyNumberFormat="1" applyFont="1" applyProtection="1">
      <protection hidden="1"/>
    </xf>
    <xf numFmtId="41" fontId="6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9" fillId="0" borderId="0" xfId="1383" applyNumberFormat="1" applyFont="1" applyProtection="1">
      <protection hidden="1"/>
    </xf>
    <xf numFmtId="41" fontId="7" fillId="0" borderId="0" xfId="1383" applyNumberFormat="1" applyFo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383" applyNumberFormat="1" applyFont="1" applyFill="1" applyProtection="1">
      <protection hidden="1"/>
    </xf>
    <xf numFmtId="0" fontId="0" fillId="2" borderId="0" xfId="1383" applyNumberFormat="1" applyFont="1" applyFill="1" applyProtection="1">
      <protection hidden="1"/>
    </xf>
    <xf numFmtId="165" fontId="0" fillId="2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3" fillId="0" borderId="0" xfId="0" applyFont="1"/>
    <xf numFmtId="3" fontId="14" fillId="0" borderId="0" xfId="0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7" fillId="0" borderId="0" xfId="2" applyFont="1" applyAlignment="1">
      <alignment horizontal="right"/>
    </xf>
    <xf numFmtId="0" fontId="7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7" fillId="0" borderId="7" xfId="0" applyNumberFormat="1" applyFont="1" applyBorder="1" applyAlignment="1">
      <alignment horizontal="right"/>
    </xf>
    <xf numFmtId="164" fontId="7" fillId="0" borderId="0" xfId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7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7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1" applyFont="1"/>
    <xf numFmtId="9" fontId="7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7" fillId="0" borderId="0" xfId="0" applyNumberFormat="1" applyFont="1" applyFill="1"/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169" fontId="7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7" fillId="0" borderId="0" xfId="0" applyFont="1" applyFill="1"/>
    <xf numFmtId="169" fontId="7" fillId="0" borderId="0" xfId="0" applyNumberFormat="1" applyFont="1" applyFill="1" applyBorder="1"/>
    <xf numFmtId="169" fontId="0" fillId="0" borderId="0" xfId="0" applyNumberFormat="1" applyFill="1" applyBorder="1"/>
    <xf numFmtId="0" fontId="7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0" fillId="0" borderId="0" xfId="0" applyNumberFormat="1" applyFont="1" applyAlignment="1" applyProtection="1">
      <alignment horizontal="left"/>
      <protection hidden="1"/>
    </xf>
    <xf numFmtId="0" fontId="10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7" fillId="0" borderId="0" xfId="1" applyNumberFormat="1" applyFont="1" applyFill="1"/>
    <xf numFmtId="0" fontId="7" fillId="0" borderId="0" xfId="0" applyNumberFormat="1" applyFont="1" applyFill="1" applyAlignment="1">
      <alignment horizontal="right"/>
    </xf>
    <xf numFmtId="41" fontId="7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7" fillId="0" borderId="0" xfId="2" applyFont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0" fillId="0" borderId="0" xfId="0" applyFont="1"/>
    <xf numFmtId="166" fontId="0" fillId="0" borderId="4" xfId="2" applyNumberFormat="1" applyFont="1" applyBorder="1"/>
    <xf numFmtId="0" fontId="10" fillId="0" borderId="1" xfId="0" applyFont="1" applyBorder="1"/>
    <xf numFmtId="0" fontId="7" fillId="0" borderId="2" xfId="0" applyFont="1" applyBorder="1"/>
    <xf numFmtId="164" fontId="7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4" fontId="6" fillId="0" borderId="0" xfId="0" applyNumberFormat="1" applyFont="1"/>
    <xf numFmtId="0" fontId="6" fillId="0" borderId="0" xfId="1" applyNumberFormat="1" applyFont="1"/>
    <xf numFmtId="8" fontId="0" fillId="0" borderId="0" xfId="0" applyNumberFormat="1"/>
    <xf numFmtId="0" fontId="0" fillId="0" borderId="0" xfId="1" applyNumberFormat="1" applyFont="1"/>
    <xf numFmtId="0" fontId="7" fillId="0" borderId="0" xfId="1" applyNumberFormat="1" applyFont="1"/>
    <xf numFmtId="164" fontId="6" fillId="0" borderId="0" xfId="1" applyFont="1"/>
    <xf numFmtId="43" fontId="0" fillId="0" borderId="0" xfId="1" applyNumberFormat="1" applyFont="1"/>
    <xf numFmtId="165" fontId="7" fillId="0" borderId="0" xfId="1383" applyNumberFormat="1" applyFont="1" applyAlignment="1" applyProtection="1">
      <alignment horizontal="right"/>
      <protection hidden="1"/>
    </xf>
    <xf numFmtId="166" fontId="0" fillId="0" borderId="0" xfId="2" applyNumberFormat="1" applyFont="1"/>
    <xf numFmtId="14" fontId="7" fillId="0" borderId="0" xfId="0" applyNumberFormat="1" applyFont="1" applyProtection="1">
      <protection hidden="1"/>
    </xf>
    <xf numFmtId="41" fontId="0" fillId="0" borderId="0" xfId="0" applyNumberFormat="1" applyProtection="1">
      <protection hidden="1"/>
    </xf>
    <xf numFmtId="169" fontId="7" fillId="0" borderId="0" xfId="0" applyNumberFormat="1" applyFont="1" applyAlignment="1">
      <alignment horizontal="right"/>
    </xf>
    <xf numFmtId="3" fontId="7" fillId="0" borderId="0" xfId="0" applyNumberFormat="1" applyFont="1" applyProtection="1">
      <protection hidden="1"/>
    </xf>
    <xf numFmtId="14" fontId="6" fillId="0" borderId="0" xfId="0" applyNumberFormat="1" applyFont="1" applyAlignment="1">
      <alignment horizontal="left"/>
    </xf>
    <xf numFmtId="164" fontId="6" fillId="0" borderId="0" xfId="1" applyFont="1" applyAlignment="1">
      <alignment horizontal="left"/>
    </xf>
    <xf numFmtId="9" fontId="6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1" applyNumberFormat="1" applyFont="1"/>
    <xf numFmtId="165" fontId="0" fillId="0" borderId="0" xfId="0" applyNumberFormat="1"/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" defaultRowHeight="15.6"/>
  <cols>
    <col min="2" max="2" width="14" customWidth="1"/>
  </cols>
  <sheetData>
    <row r="10" spans="3:3">
      <c r="C1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workbookViewId="0">
      <selection activeCell="A98" sqref="A98"/>
    </sheetView>
  </sheetViews>
  <sheetFormatPr defaultColWidth="11" defaultRowHeight="15.6"/>
  <cols>
    <col min="1" max="1" width="18.59765625" customWidth="1"/>
    <col min="2" max="2" width="12.59765625" customWidth="1"/>
    <col min="3" max="3" width="19.5" customWidth="1"/>
    <col min="4" max="4" width="15.8984375" customWidth="1"/>
    <col min="5" max="5" width="12.59765625" customWidth="1"/>
  </cols>
  <sheetData>
    <row r="1" spans="1:5" s="38" customFormat="1">
      <c r="A1" s="38" t="s">
        <v>94</v>
      </c>
    </row>
    <row r="2" spans="1:5">
      <c r="B2" t="s">
        <v>92</v>
      </c>
    </row>
    <row r="3" spans="1:5">
      <c r="C3" t="s">
        <v>10</v>
      </c>
      <c r="D3" t="s">
        <v>1</v>
      </c>
      <c r="E3" t="s">
        <v>10</v>
      </c>
    </row>
    <row r="4" spans="1:5">
      <c r="C4" s="36" t="s">
        <v>93</v>
      </c>
      <c r="D4" s="37">
        <v>0</v>
      </c>
      <c r="E4" s="36" t="s">
        <v>93</v>
      </c>
    </row>
    <row r="5" spans="1:5">
      <c r="C5" s="36" t="s">
        <v>6</v>
      </c>
      <c r="D5" s="37">
        <v>125</v>
      </c>
      <c r="E5" s="36" t="s">
        <v>6</v>
      </c>
    </row>
    <row r="6" spans="1:5">
      <c r="C6" s="36" t="s">
        <v>5</v>
      </c>
      <c r="D6" s="37">
        <v>250</v>
      </c>
      <c r="E6" s="36" t="s">
        <v>5</v>
      </c>
    </row>
    <row r="7" spans="1:5">
      <c r="C7" s="36" t="s">
        <v>4</v>
      </c>
      <c r="D7" s="37">
        <v>500</v>
      </c>
      <c r="E7" s="36" t="s">
        <v>4</v>
      </c>
    </row>
    <row r="8" spans="1:5">
      <c r="C8" s="36" t="s">
        <v>3</v>
      </c>
      <c r="D8" s="37">
        <v>1000</v>
      </c>
      <c r="E8" s="36" t="s">
        <v>3</v>
      </c>
    </row>
    <row r="9" spans="1:5">
      <c r="C9" s="36" t="s">
        <v>2</v>
      </c>
      <c r="D9" s="37">
        <v>2000</v>
      </c>
      <c r="E9" s="36" t="s">
        <v>2</v>
      </c>
    </row>
    <row r="11" spans="1:5">
      <c r="C11" s="36" t="s">
        <v>9</v>
      </c>
      <c r="D11" s="37">
        <v>500</v>
      </c>
    </row>
    <row r="13" spans="1:5">
      <c r="B13" t="s">
        <v>91</v>
      </c>
      <c r="C13" s="36" t="s">
        <v>10</v>
      </c>
      <c r="D13" t="str">
        <f>VLOOKUP(D11,D4:E9,2,TRUE)</f>
        <v>Large Tenant</v>
      </c>
    </row>
    <row r="15" spans="1:5" s="38" customFormat="1">
      <c r="A15" s="38" t="s">
        <v>259</v>
      </c>
    </row>
    <row r="16" spans="1:5">
      <c r="A16" s="39" t="s">
        <v>284</v>
      </c>
      <c r="B16" s="40" t="s">
        <v>92</v>
      </c>
      <c r="C16" s="40" t="s">
        <v>260</v>
      </c>
      <c r="D16" s="125">
        <v>34500</v>
      </c>
    </row>
    <row r="17" spans="1:4">
      <c r="A17" s="41"/>
      <c r="B17" s="34"/>
      <c r="C17" s="34" t="s">
        <v>261</v>
      </c>
      <c r="D17" s="42">
        <v>600</v>
      </c>
    </row>
    <row r="18" spans="1:4">
      <c r="A18" s="41"/>
      <c r="B18" s="34"/>
      <c r="C18" s="34" t="s">
        <v>262</v>
      </c>
      <c r="D18" s="42">
        <v>1200</v>
      </c>
    </row>
    <row r="19" spans="1:4">
      <c r="A19" s="41"/>
      <c r="B19" s="34"/>
      <c r="C19" s="34" t="s">
        <v>263</v>
      </c>
      <c r="D19" s="42">
        <v>800</v>
      </c>
    </row>
    <row r="20" spans="1:4">
      <c r="A20" s="41"/>
      <c r="B20" s="34"/>
      <c r="C20" s="34" t="s">
        <v>264</v>
      </c>
      <c r="D20" s="52" t="s">
        <v>265</v>
      </c>
    </row>
    <row r="21" spans="1:4">
      <c r="A21" s="41"/>
      <c r="B21" s="34"/>
      <c r="C21" s="34"/>
      <c r="D21" s="43"/>
    </row>
    <row r="22" spans="1:4">
      <c r="A22" s="44"/>
      <c r="B22" s="45" t="s">
        <v>91</v>
      </c>
      <c r="C22" s="45" t="s">
        <v>259</v>
      </c>
      <c r="D22" s="123">
        <f>SUM(D16:D19)/D16</f>
        <v>1.0753623188405796</v>
      </c>
    </row>
    <row r="24" spans="1:4">
      <c r="A24" s="39" t="s">
        <v>285</v>
      </c>
      <c r="B24" s="40" t="s">
        <v>92</v>
      </c>
      <c r="C24" s="40" t="s">
        <v>260</v>
      </c>
      <c r="D24" s="125">
        <v>34500</v>
      </c>
    </row>
    <row r="25" spans="1:4">
      <c r="A25" s="41"/>
      <c r="B25" s="34"/>
      <c r="C25" s="34" t="s">
        <v>261</v>
      </c>
      <c r="D25" s="42">
        <v>600</v>
      </c>
    </row>
    <row r="26" spans="1:4">
      <c r="A26" s="41"/>
      <c r="B26" s="34"/>
      <c r="C26" s="34" t="s">
        <v>262</v>
      </c>
      <c r="D26" s="42">
        <v>1200</v>
      </c>
    </row>
    <row r="27" spans="1:4">
      <c r="A27" s="41"/>
      <c r="B27" s="34"/>
      <c r="C27" s="34" t="s">
        <v>263</v>
      </c>
      <c r="D27" s="42">
        <v>800</v>
      </c>
    </row>
    <row r="28" spans="1:4">
      <c r="A28" s="41"/>
      <c r="B28" s="34"/>
      <c r="C28" s="34" t="s">
        <v>264</v>
      </c>
      <c r="D28" s="52" t="s">
        <v>266</v>
      </c>
    </row>
    <row r="29" spans="1:4">
      <c r="A29" s="41"/>
      <c r="B29" s="34"/>
      <c r="C29" s="34" t="s">
        <v>267</v>
      </c>
      <c r="D29" s="52" t="s">
        <v>73</v>
      </c>
    </row>
    <row r="30" spans="1:4">
      <c r="A30" s="41"/>
      <c r="B30" s="34"/>
      <c r="C30" s="34" t="s">
        <v>7</v>
      </c>
      <c r="D30" s="52" t="s">
        <v>73</v>
      </c>
    </row>
    <row r="31" spans="1:4">
      <c r="A31" s="41"/>
      <c r="B31" s="34"/>
      <c r="C31" s="34"/>
      <c r="D31" s="43"/>
    </row>
    <row r="32" spans="1:4">
      <c r="A32" s="44"/>
      <c r="B32" s="45" t="s">
        <v>91</v>
      </c>
      <c r="C32" s="45" t="s">
        <v>259</v>
      </c>
      <c r="D32" s="123">
        <f>SUM(D24:D27)/D24</f>
        <v>1.0753623188405796</v>
      </c>
    </row>
    <row r="34" spans="1:4">
      <c r="A34" s="39" t="s">
        <v>286</v>
      </c>
      <c r="B34" s="40" t="s">
        <v>92</v>
      </c>
      <c r="C34" s="40" t="s">
        <v>260</v>
      </c>
      <c r="D34" s="125">
        <v>34500</v>
      </c>
    </row>
    <row r="35" spans="1:4">
      <c r="A35" s="41"/>
      <c r="B35" s="34"/>
      <c r="C35" s="34" t="s">
        <v>261</v>
      </c>
      <c r="D35" s="42">
        <v>600</v>
      </c>
    </row>
    <row r="36" spans="1:4">
      <c r="A36" s="41"/>
      <c r="B36" s="34"/>
      <c r="C36" s="34" t="s">
        <v>262</v>
      </c>
      <c r="D36" s="42">
        <v>1200</v>
      </c>
    </row>
    <row r="37" spans="1:4">
      <c r="A37" s="41"/>
      <c r="B37" s="34"/>
      <c r="C37" s="34" t="s">
        <v>263</v>
      </c>
      <c r="D37" s="42">
        <v>800</v>
      </c>
    </row>
    <row r="38" spans="1:4">
      <c r="A38" s="41"/>
      <c r="B38" s="34"/>
      <c r="C38" s="34" t="s">
        <v>264</v>
      </c>
      <c r="D38" s="52" t="s">
        <v>266</v>
      </c>
    </row>
    <row r="39" spans="1:4">
      <c r="A39" s="41"/>
      <c r="B39" s="34"/>
      <c r="C39" s="34" t="s">
        <v>267</v>
      </c>
      <c r="D39" s="52" t="s">
        <v>73</v>
      </c>
    </row>
    <row r="40" spans="1:4">
      <c r="A40" s="41"/>
      <c r="B40" s="34"/>
      <c r="C40" s="34" t="s">
        <v>7</v>
      </c>
      <c r="D40" s="52" t="s">
        <v>268</v>
      </c>
    </row>
    <row r="41" spans="1:4">
      <c r="A41" s="41"/>
      <c r="B41" s="34"/>
      <c r="C41" s="34"/>
      <c r="D41" s="43"/>
    </row>
    <row r="42" spans="1:4">
      <c r="A42" s="44"/>
      <c r="B42" s="45" t="s">
        <v>91</v>
      </c>
      <c r="C42" s="45" t="s">
        <v>259</v>
      </c>
      <c r="D42" s="123">
        <f>(SUM(D34:D37)-D37)/D34</f>
        <v>1.0521739130434782</v>
      </c>
    </row>
    <row r="44" spans="1:4">
      <c r="A44" s="124" t="s">
        <v>287</v>
      </c>
      <c r="B44" s="40" t="s">
        <v>92</v>
      </c>
      <c r="C44" s="40" t="s">
        <v>260</v>
      </c>
      <c r="D44" s="125">
        <v>34500</v>
      </c>
    </row>
    <row r="45" spans="1:4">
      <c r="A45" s="41"/>
      <c r="B45" s="34"/>
      <c r="C45" s="34" t="s">
        <v>261</v>
      </c>
      <c r="D45" s="42">
        <v>600</v>
      </c>
    </row>
    <row r="46" spans="1:4">
      <c r="A46" s="41"/>
      <c r="B46" s="34"/>
      <c r="C46" s="34" t="s">
        <v>262</v>
      </c>
      <c r="D46" s="42">
        <v>1200</v>
      </c>
    </row>
    <row r="47" spans="1:4">
      <c r="A47" s="41"/>
      <c r="B47" s="34"/>
      <c r="C47" s="34" t="s">
        <v>263</v>
      </c>
      <c r="D47" s="42">
        <v>800</v>
      </c>
    </row>
    <row r="48" spans="1:4">
      <c r="A48" s="41"/>
      <c r="B48" s="34"/>
      <c r="C48" s="34" t="s">
        <v>264</v>
      </c>
      <c r="D48" s="52" t="s">
        <v>266</v>
      </c>
    </row>
    <row r="49" spans="1:4">
      <c r="A49" s="41"/>
      <c r="B49" s="34"/>
      <c r="C49" s="34" t="s">
        <v>267</v>
      </c>
      <c r="D49" s="52" t="s">
        <v>268</v>
      </c>
    </row>
    <row r="50" spans="1:4">
      <c r="A50" s="41"/>
      <c r="B50" s="34"/>
      <c r="C50" s="34" t="s">
        <v>7</v>
      </c>
      <c r="D50" s="52" t="s">
        <v>73</v>
      </c>
    </row>
    <row r="51" spans="1:4">
      <c r="A51" s="41"/>
      <c r="B51" s="34"/>
      <c r="C51" s="34"/>
      <c r="D51" s="43"/>
    </row>
    <row r="52" spans="1:4">
      <c r="A52" s="44"/>
      <c r="B52" s="45" t="s">
        <v>91</v>
      </c>
      <c r="C52" s="45" t="s">
        <v>259</v>
      </c>
      <c r="D52" s="123">
        <f>(SUM(D44:D47)-D46)/D44</f>
        <v>1.0405797101449274</v>
      </c>
    </row>
    <row r="54" spans="1:4">
      <c r="A54" s="124" t="s">
        <v>285</v>
      </c>
      <c r="B54" s="40" t="s">
        <v>92</v>
      </c>
      <c r="C54" s="40" t="s">
        <v>260</v>
      </c>
      <c r="D54" s="125">
        <v>34500</v>
      </c>
    </row>
    <row r="55" spans="1:4">
      <c r="A55" s="41"/>
      <c r="B55" s="34"/>
      <c r="C55" s="34" t="s">
        <v>261</v>
      </c>
      <c r="D55" s="42">
        <v>600</v>
      </c>
    </row>
    <row r="56" spans="1:4">
      <c r="A56" s="41"/>
      <c r="B56" s="34"/>
      <c r="C56" s="34" t="s">
        <v>262</v>
      </c>
      <c r="D56" s="42">
        <v>1200</v>
      </c>
    </row>
    <row r="57" spans="1:4">
      <c r="A57" s="41"/>
      <c r="B57" s="34"/>
      <c r="C57" s="34" t="s">
        <v>263</v>
      </c>
      <c r="D57" s="42">
        <v>800</v>
      </c>
    </row>
    <row r="58" spans="1:4">
      <c r="A58" s="41"/>
      <c r="B58" s="34"/>
      <c r="C58" s="34" t="s">
        <v>264</v>
      </c>
      <c r="D58" s="52" t="s">
        <v>266</v>
      </c>
    </row>
    <row r="59" spans="1:4">
      <c r="A59" s="41"/>
      <c r="B59" s="34"/>
      <c r="C59" s="34" t="s">
        <v>267</v>
      </c>
      <c r="D59" s="52" t="s">
        <v>268</v>
      </c>
    </row>
    <row r="60" spans="1:4">
      <c r="A60" s="41"/>
      <c r="B60" s="34"/>
      <c r="C60" s="34" t="s">
        <v>7</v>
      </c>
      <c r="D60" s="52" t="s">
        <v>268</v>
      </c>
    </row>
    <row r="61" spans="1:4">
      <c r="A61" s="41"/>
      <c r="B61" s="34"/>
      <c r="C61" s="34"/>
      <c r="D61" s="43"/>
    </row>
    <row r="62" spans="1:4">
      <c r="A62" s="44"/>
      <c r="B62" s="45" t="s">
        <v>91</v>
      </c>
      <c r="C62" s="45" t="s">
        <v>259</v>
      </c>
      <c r="D62" s="123">
        <f>(SUM(D54:D55))/D54</f>
        <v>1.017391304347826</v>
      </c>
    </row>
    <row r="64" spans="1:4" s="38" customFormat="1">
      <c r="A64" s="38" t="s">
        <v>283</v>
      </c>
    </row>
    <row r="65" spans="2:4">
      <c r="B65" t="s">
        <v>92</v>
      </c>
      <c r="C65" t="s">
        <v>270</v>
      </c>
      <c r="D65" s="3">
        <v>100</v>
      </c>
    </row>
    <row r="66" spans="2:4">
      <c r="C66" t="s">
        <v>259</v>
      </c>
      <c r="D66" s="84">
        <v>1.017391304347826</v>
      </c>
    </row>
    <row r="67" spans="2:4">
      <c r="D67" s="20"/>
    </row>
    <row r="68" spans="2:4">
      <c r="B68" t="s">
        <v>91</v>
      </c>
      <c r="C68" t="s">
        <v>269</v>
      </c>
      <c r="D68" s="20">
        <f>D65*D66</f>
        <v>101.7391304347826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149" workbookViewId="0">
      <selection activeCell="D284" sqref="D284"/>
    </sheetView>
  </sheetViews>
  <sheetFormatPr defaultColWidth="11" defaultRowHeight="15.6"/>
  <cols>
    <col min="1" max="1" width="33.3984375" customWidth="1"/>
    <col min="3" max="3" width="19.8984375" customWidth="1"/>
    <col min="4" max="4" width="11.5" style="58" bestFit="1" customWidth="1"/>
    <col min="5" max="5" width="15.5" customWidth="1"/>
    <col min="6" max="6" width="16.3984375" customWidth="1"/>
    <col min="7" max="7" width="12.8984375" customWidth="1"/>
  </cols>
  <sheetData>
    <row r="1" spans="1:4" s="38" customFormat="1">
      <c r="A1" s="38" t="s">
        <v>95</v>
      </c>
      <c r="D1" s="49"/>
    </row>
    <row r="2" spans="1:4">
      <c r="A2" s="39" t="s">
        <v>89</v>
      </c>
      <c r="B2" s="40" t="s">
        <v>90</v>
      </c>
      <c r="C2" s="40" t="s">
        <v>15</v>
      </c>
      <c r="D2" s="51">
        <v>10</v>
      </c>
    </row>
    <row r="3" spans="1:4">
      <c r="A3" s="41"/>
      <c r="B3" s="34"/>
      <c r="C3" s="34"/>
      <c r="D3" s="52"/>
    </row>
    <row r="4" spans="1:4">
      <c r="A4" s="41"/>
      <c r="B4" s="34"/>
      <c r="C4" s="34" t="s">
        <v>2</v>
      </c>
      <c r="D4" s="52">
        <v>0.5</v>
      </c>
    </row>
    <row r="5" spans="1:4">
      <c r="A5" s="41"/>
      <c r="B5" s="34"/>
      <c r="C5" s="34" t="s">
        <v>89</v>
      </c>
      <c r="D5" s="52">
        <v>1</v>
      </c>
    </row>
    <row r="6" spans="1:4">
      <c r="A6" s="41"/>
      <c r="B6" s="34"/>
      <c r="C6" s="34" t="s">
        <v>0</v>
      </c>
      <c r="D6" s="52">
        <v>0.85</v>
      </c>
    </row>
    <row r="7" spans="1:4">
      <c r="A7" s="41"/>
      <c r="B7" s="34"/>
      <c r="C7" s="34"/>
      <c r="D7" s="53"/>
    </row>
    <row r="8" spans="1:4">
      <c r="A8" s="44"/>
      <c r="B8" s="45" t="s">
        <v>91</v>
      </c>
      <c r="C8" s="45" t="s">
        <v>95</v>
      </c>
      <c r="D8" s="118">
        <f>D2/D4/D5/D6</f>
        <v>23.529411764705884</v>
      </c>
    </row>
    <row r="10" spans="1:4" s="38" customFormat="1">
      <c r="A10" s="38" t="s">
        <v>96</v>
      </c>
      <c r="D10" s="49"/>
    </row>
    <row r="11" spans="1:4">
      <c r="A11" t="s">
        <v>288</v>
      </c>
      <c r="B11" s="39" t="s">
        <v>92</v>
      </c>
      <c r="C11" s="40" t="s">
        <v>95</v>
      </c>
      <c r="D11" s="51">
        <v>20</v>
      </c>
    </row>
    <row r="12" spans="1:4">
      <c r="B12" s="41"/>
      <c r="C12" s="34" t="s">
        <v>104</v>
      </c>
      <c r="D12" s="52" t="s">
        <v>30</v>
      </c>
    </row>
    <row r="13" spans="1:4">
      <c r="B13" s="41"/>
      <c r="C13" s="34"/>
      <c r="D13" s="53"/>
    </row>
    <row r="14" spans="1:4">
      <c r="B14" s="44" t="s">
        <v>91</v>
      </c>
      <c r="C14" s="45" t="s">
        <v>97</v>
      </c>
      <c r="D14" s="54">
        <f>D11</f>
        <v>20</v>
      </c>
    </row>
    <row r="16" spans="1:4">
      <c r="A16" t="s">
        <v>289</v>
      </c>
      <c r="B16" s="39" t="s">
        <v>92</v>
      </c>
      <c r="C16" s="40" t="s">
        <v>95</v>
      </c>
      <c r="D16" s="51">
        <v>20</v>
      </c>
    </row>
    <row r="17" spans="1:4">
      <c r="B17" s="41"/>
      <c r="C17" s="34" t="s">
        <v>104</v>
      </c>
      <c r="D17" s="52" t="s">
        <v>98</v>
      </c>
    </row>
    <row r="18" spans="1:4">
      <c r="B18" s="41"/>
      <c r="C18" s="34"/>
      <c r="D18" s="55">
        <v>0.1</v>
      </c>
    </row>
    <row r="19" spans="1:4">
      <c r="B19" s="41"/>
      <c r="C19" s="34"/>
      <c r="D19" s="53"/>
    </row>
    <row r="20" spans="1:4">
      <c r="B20" s="44" t="s">
        <v>91</v>
      </c>
      <c r="C20" s="45" t="s">
        <v>97</v>
      </c>
      <c r="D20" s="54">
        <f>D16*(1-D18)</f>
        <v>18</v>
      </c>
    </row>
    <row r="22" spans="1:4">
      <c r="A22" t="s">
        <v>290</v>
      </c>
      <c r="B22" s="39" t="s">
        <v>92</v>
      </c>
      <c r="C22" s="40" t="s">
        <v>95</v>
      </c>
      <c r="D22" s="51">
        <v>20</v>
      </c>
    </row>
    <row r="23" spans="1:4">
      <c r="B23" s="41"/>
      <c r="C23" s="34" t="s">
        <v>104</v>
      </c>
      <c r="D23" s="52" t="s">
        <v>99</v>
      </c>
    </row>
    <row r="24" spans="1:4">
      <c r="B24" s="41"/>
      <c r="C24" s="34"/>
      <c r="D24" s="55">
        <v>0.1</v>
      </c>
    </row>
    <row r="25" spans="1:4">
      <c r="B25" s="41"/>
      <c r="C25" s="34"/>
      <c r="D25" s="53"/>
    </row>
    <row r="26" spans="1:4">
      <c r="B26" s="44" t="s">
        <v>91</v>
      </c>
      <c r="C26" s="45" t="s">
        <v>97</v>
      </c>
      <c r="D26" s="54">
        <f>D22*(1+D24)</f>
        <v>22</v>
      </c>
    </row>
    <row r="28" spans="1:4">
      <c r="A28" t="s">
        <v>291</v>
      </c>
      <c r="B28" s="39" t="s">
        <v>92</v>
      </c>
      <c r="C28" s="40" t="s">
        <v>104</v>
      </c>
      <c r="D28" s="51" t="s">
        <v>103</v>
      </c>
    </row>
    <row r="29" spans="1:4">
      <c r="B29" s="41"/>
      <c r="C29" s="34" t="s">
        <v>103</v>
      </c>
      <c r="D29" s="126">
        <v>5</v>
      </c>
    </row>
    <row r="30" spans="1:4">
      <c r="B30" s="41"/>
      <c r="C30" s="34" t="s">
        <v>105</v>
      </c>
      <c r="D30" s="53">
        <v>0.68249999999999988</v>
      </c>
    </row>
    <row r="31" spans="1:4">
      <c r="B31" s="41"/>
      <c r="C31" s="34" t="s">
        <v>106</v>
      </c>
      <c r="D31" s="52">
        <v>43</v>
      </c>
    </row>
    <row r="32" spans="1:4">
      <c r="B32" s="41"/>
      <c r="C32" s="34" t="s">
        <v>107</v>
      </c>
      <c r="D32" s="117">
        <v>1</v>
      </c>
    </row>
    <row r="33" spans="1:4">
      <c r="B33" s="41"/>
      <c r="C33" s="34" t="s">
        <v>108</v>
      </c>
      <c r="D33" s="52">
        <v>35</v>
      </c>
    </row>
    <row r="34" spans="1:4">
      <c r="B34" s="41"/>
      <c r="C34" s="34"/>
      <c r="D34" s="53"/>
    </row>
    <row r="35" spans="1:4">
      <c r="B35" s="44" t="s">
        <v>91</v>
      </c>
      <c r="C35" s="45" t="s">
        <v>97</v>
      </c>
      <c r="D35" s="127">
        <f>D29*(D31+D33)/(D30*D31+D32*D33)</f>
        <v>6.0608415245347533</v>
      </c>
    </row>
    <row r="37" spans="1:4" s="38" customFormat="1">
      <c r="A37" s="38" t="s">
        <v>109</v>
      </c>
      <c r="D37" s="49"/>
    </row>
    <row r="38" spans="1:4" s="1" customFormat="1">
      <c r="A38" s="1" t="s">
        <v>293</v>
      </c>
      <c r="B38" s="112" t="s">
        <v>92</v>
      </c>
      <c r="C38" s="40" t="s">
        <v>100</v>
      </c>
      <c r="D38" s="51">
        <v>0.7</v>
      </c>
    </row>
    <row r="39" spans="1:4" s="1" customFormat="1">
      <c r="B39" s="113"/>
      <c r="C39" s="34" t="s">
        <v>101</v>
      </c>
      <c r="D39" s="52">
        <v>1</v>
      </c>
    </row>
    <row r="40" spans="1:4" s="1" customFormat="1">
      <c r="B40" s="113"/>
      <c r="C40" s="34" t="s">
        <v>102</v>
      </c>
      <c r="D40" s="52">
        <v>0.75</v>
      </c>
    </row>
    <row r="41" spans="1:4" s="1" customFormat="1">
      <c r="B41" s="113"/>
      <c r="C41" s="34"/>
      <c r="D41" s="52"/>
    </row>
    <row r="42" spans="1:4" s="1" customFormat="1">
      <c r="B42" s="114" t="s">
        <v>91</v>
      </c>
      <c r="C42" s="115" t="s">
        <v>271</v>
      </c>
      <c r="D42" s="116">
        <f>D38*D39*D40</f>
        <v>0.52499999999999991</v>
      </c>
    </row>
    <row r="43" spans="1:4" s="1" customFormat="1">
      <c r="D43" s="86"/>
    </row>
    <row r="44" spans="1:4">
      <c r="A44" t="s">
        <v>292</v>
      </c>
      <c r="B44" s="39" t="s">
        <v>92</v>
      </c>
      <c r="C44" s="40" t="s">
        <v>95</v>
      </c>
      <c r="D44" s="51">
        <v>20</v>
      </c>
    </row>
    <row r="45" spans="1:4">
      <c r="B45" s="41"/>
      <c r="C45" s="34" t="s">
        <v>96</v>
      </c>
      <c r="D45" s="52">
        <v>15</v>
      </c>
    </row>
    <row r="46" spans="1:4">
      <c r="B46" s="41"/>
      <c r="C46" s="19" t="s">
        <v>271</v>
      </c>
      <c r="D46" s="52">
        <v>0.52499999999999991</v>
      </c>
    </row>
    <row r="47" spans="1:4">
      <c r="B47" s="41"/>
      <c r="C47" s="34"/>
      <c r="D47" s="53"/>
    </row>
    <row r="48" spans="1:4">
      <c r="B48" s="41" t="s">
        <v>91</v>
      </c>
      <c r="C48" s="34" t="s">
        <v>111</v>
      </c>
      <c r="D48" s="117">
        <f>D44*(D46)</f>
        <v>10.499999999999998</v>
      </c>
    </row>
    <row r="49" spans="1:4">
      <c r="B49" s="44"/>
      <c r="C49" s="45" t="s">
        <v>110</v>
      </c>
      <c r="D49" s="118">
        <f>D45*(D46)</f>
        <v>7.8749999999999982</v>
      </c>
    </row>
    <row r="51" spans="1:4">
      <c r="A51" t="s">
        <v>294</v>
      </c>
      <c r="B51" s="112" t="s">
        <v>92</v>
      </c>
      <c r="C51" s="40" t="s">
        <v>101</v>
      </c>
      <c r="D51" s="119">
        <v>0.1</v>
      </c>
    </row>
    <row r="52" spans="1:4">
      <c r="B52" s="113"/>
      <c r="C52" s="34" t="s">
        <v>102</v>
      </c>
      <c r="D52" s="55">
        <v>-0.1</v>
      </c>
    </row>
    <row r="53" spans="1:4">
      <c r="B53" s="113"/>
      <c r="C53" s="34" t="s">
        <v>272</v>
      </c>
      <c r="D53" s="55">
        <v>0.1</v>
      </c>
    </row>
    <row r="54" spans="1:4">
      <c r="B54" s="113"/>
      <c r="C54" s="34" t="s">
        <v>273</v>
      </c>
      <c r="D54" s="55">
        <v>-0.05</v>
      </c>
    </row>
    <row r="55" spans="1:4">
      <c r="B55" s="41"/>
      <c r="C55" s="34"/>
      <c r="D55" s="53"/>
    </row>
    <row r="56" spans="1:4">
      <c r="B56" s="114" t="s">
        <v>91</v>
      </c>
      <c r="C56" s="115" t="s">
        <v>271</v>
      </c>
      <c r="D56" s="120">
        <f>1+SUM(D51:D54)</f>
        <v>1.05</v>
      </c>
    </row>
    <row r="58" spans="1:4" s="38" customFormat="1">
      <c r="A58" s="38" t="s">
        <v>114</v>
      </c>
      <c r="D58" s="49"/>
    </row>
    <row r="59" spans="1:4">
      <c r="A59" t="s">
        <v>295</v>
      </c>
      <c r="B59" t="s">
        <v>92</v>
      </c>
      <c r="C59" t="s">
        <v>111</v>
      </c>
      <c r="D59" s="56">
        <v>15</v>
      </c>
    </row>
    <row r="60" spans="1:4">
      <c r="C60" t="s">
        <v>63</v>
      </c>
      <c r="D60" s="57">
        <v>0.05</v>
      </c>
    </row>
    <row r="61" spans="1:4">
      <c r="C61" t="s">
        <v>55</v>
      </c>
      <c r="D61" s="64">
        <v>42491</v>
      </c>
    </row>
    <row r="62" spans="1:4">
      <c r="C62" t="s">
        <v>56</v>
      </c>
      <c r="D62" s="64">
        <v>42979</v>
      </c>
    </row>
    <row r="63" spans="1:4">
      <c r="C63" t="s">
        <v>121</v>
      </c>
      <c r="D63" s="65">
        <f>ROUNDUP((DATEDIF(D61,D62,"m")+12)/12,0)</f>
        <v>3</v>
      </c>
    </row>
    <row r="65" spans="1:26">
      <c r="B65" t="s">
        <v>91</v>
      </c>
      <c r="C65" t="s">
        <v>113</v>
      </c>
      <c r="D65" s="59">
        <v>1</v>
      </c>
      <c r="E65" s="46">
        <v>2</v>
      </c>
      <c r="F65" s="46">
        <v>3</v>
      </c>
      <c r="G65" s="46">
        <v>4</v>
      </c>
      <c r="H65" s="46">
        <v>5</v>
      </c>
      <c r="I65" s="46">
        <v>6</v>
      </c>
      <c r="J65" s="46">
        <v>7</v>
      </c>
      <c r="K65" s="46">
        <v>8</v>
      </c>
      <c r="L65" s="46">
        <v>9</v>
      </c>
      <c r="M65" s="46">
        <v>10</v>
      </c>
      <c r="N65" s="46">
        <v>11</v>
      </c>
      <c r="O65" s="46">
        <v>12</v>
      </c>
      <c r="P65" s="46">
        <v>13</v>
      </c>
      <c r="Q65" s="46">
        <v>14</v>
      </c>
      <c r="R65" s="46">
        <v>15</v>
      </c>
      <c r="S65" s="46">
        <v>16</v>
      </c>
      <c r="T65" s="46">
        <v>17</v>
      </c>
      <c r="U65" s="46">
        <v>18</v>
      </c>
      <c r="V65" s="46">
        <v>19</v>
      </c>
      <c r="W65" s="46">
        <v>20</v>
      </c>
      <c r="X65" s="46">
        <v>21</v>
      </c>
      <c r="Y65" s="46">
        <v>22</v>
      </c>
      <c r="Z65" s="46">
        <v>23</v>
      </c>
    </row>
    <row r="66" spans="1:26">
      <c r="C66" t="s">
        <v>116</v>
      </c>
      <c r="D66" s="60">
        <f>IF(D65&gt;$D63,0,$D$59*(1+$D$60)^(D65-1))</f>
        <v>15</v>
      </c>
      <c r="E66" s="60">
        <f t="shared" ref="E66:R66" si="0">IF(E65&gt;$D63,0,$D$59*(1+$D$60)^(E65-1))</f>
        <v>15.75</v>
      </c>
      <c r="F66" s="60">
        <f t="shared" si="0"/>
        <v>16.537500000000001</v>
      </c>
      <c r="G66" s="60">
        <f t="shared" si="0"/>
        <v>0</v>
      </c>
      <c r="H66" s="60">
        <f t="shared" si="0"/>
        <v>0</v>
      </c>
      <c r="I66" s="60">
        <f t="shared" si="0"/>
        <v>0</v>
      </c>
      <c r="J66" s="60">
        <f t="shared" si="0"/>
        <v>0</v>
      </c>
      <c r="K66" s="60">
        <f t="shared" si="0"/>
        <v>0</v>
      </c>
      <c r="L66" s="60">
        <f t="shared" si="0"/>
        <v>0</v>
      </c>
      <c r="M66" s="60">
        <f t="shared" si="0"/>
        <v>0</v>
      </c>
      <c r="N66" s="60">
        <f t="shared" si="0"/>
        <v>0</v>
      </c>
      <c r="O66" s="60">
        <f t="shared" si="0"/>
        <v>0</v>
      </c>
      <c r="P66" s="60">
        <f t="shared" si="0"/>
        <v>0</v>
      </c>
      <c r="Q66" s="60">
        <f t="shared" si="0"/>
        <v>0</v>
      </c>
      <c r="R66" s="60">
        <f t="shared" si="0"/>
        <v>0</v>
      </c>
      <c r="S66" s="60">
        <f t="shared" ref="S66:Z66" si="1">IF(S65&gt;$D63,0,$D$59*(1+$D$60)^(S65-1))</f>
        <v>0</v>
      </c>
      <c r="T66" s="60">
        <f t="shared" si="1"/>
        <v>0</v>
      </c>
      <c r="U66" s="60">
        <f t="shared" si="1"/>
        <v>0</v>
      </c>
      <c r="V66" s="60">
        <f t="shared" si="1"/>
        <v>0</v>
      </c>
      <c r="W66" s="60">
        <f t="shared" si="1"/>
        <v>0</v>
      </c>
      <c r="X66" s="60">
        <f t="shared" si="1"/>
        <v>0</v>
      </c>
      <c r="Y66" s="60">
        <f t="shared" si="1"/>
        <v>0</v>
      </c>
      <c r="Z66" s="60">
        <f t="shared" si="1"/>
        <v>0</v>
      </c>
    </row>
    <row r="68" spans="1:26">
      <c r="A68" t="s">
        <v>296</v>
      </c>
      <c r="B68" t="s">
        <v>92</v>
      </c>
      <c r="C68" t="s">
        <v>111</v>
      </c>
      <c r="D68" s="56">
        <v>15</v>
      </c>
    </row>
    <row r="69" spans="1:26">
      <c r="C69" t="s">
        <v>55</v>
      </c>
      <c r="D69" s="64">
        <v>42491</v>
      </c>
    </row>
    <row r="70" spans="1:26">
      <c r="C70" t="s">
        <v>56</v>
      </c>
      <c r="D70" s="64">
        <v>42979</v>
      </c>
    </row>
    <row r="71" spans="1:26">
      <c r="C71" t="s">
        <v>121</v>
      </c>
      <c r="D71" s="65">
        <f>ROUNDUP((DATEDIF(D69,D70,"m")+12)/12,0)</f>
        <v>3</v>
      </c>
    </row>
    <row r="72" spans="1:26">
      <c r="C72" t="s">
        <v>113</v>
      </c>
      <c r="D72" s="59">
        <v>1</v>
      </c>
      <c r="E72" s="46">
        <v>2</v>
      </c>
      <c r="F72" s="46">
        <v>3</v>
      </c>
      <c r="G72" s="46">
        <v>4</v>
      </c>
      <c r="H72" s="46">
        <v>5</v>
      </c>
      <c r="I72" s="46">
        <v>6</v>
      </c>
      <c r="J72" s="46">
        <v>7</v>
      </c>
      <c r="K72" s="46">
        <v>8</v>
      </c>
      <c r="L72" s="46">
        <v>9</v>
      </c>
      <c r="M72" s="46">
        <v>10</v>
      </c>
      <c r="N72" s="46">
        <v>11</v>
      </c>
      <c r="O72" s="46">
        <v>12</v>
      </c>
      <c r="P72" s="46">
        <v>13</v>
      </c>
      <c r="Q72" s="46">
        <v>14</v>
      </c>
      <c r="R72" s="46">
        <v>15</v>
      </c>
      <c r="S72" s="46">
        <v>16</v>
      </c>
      <c r="T72" s="46">
        <v>17</v>
      </c>
      <c r="U72" s="46">
        <v>18</v>
      </c>
      <c r="V72" s="46">
        <v>19</v>
      </c>
      <c r="W72" s="46">
        <v>20</v>
      </c>
      <c r="X72" s="46">
        <v>21</v>
      </c>
      <c r="Y72" s="46">
        <v>22</v>
      </c>
      <c r="Z72" s="46">
        <v>23</v>
      </c>
    </row>
    <row r="73" spans="1:26">
      <c r="C73" t="s">
        <v>63</v>
      </c>
      <c r="D73" s="57">
        <v>0.05</v>
      </c>
      <c r="E73" s="121">
        <v>0.03</v>
      </c>
      <c r="F73" s="121">
        <v>0.04</v>
      </c>
      <c r="G73" s="57">
        <v>0.03</v>
      </c>
      <c r="H73" s="121">
        <v>2.5000000000000001E-2</v>
      </c>
      <c r="I73" s="121">
        <v>0.02</v>
      </c>
      <c r="J73" s="57">
        <v>1.4999999999999999E-2</v>
      </c>
      <c r="K73" s="121">
        <v>0.01</v>
      </c>
      <c r="L73" s="121">
        <v>5.0000000000000001E-3</v>
      </c>
      <c r="M73" s="57">
        <v>6.9388939039072299E-18</v>
      </c>
      <c r="N73" s="121">
        <v>-5.0000000000000001E-3</v>
      </c>
      <c r="O73" s="121">
        <v>-0.01</v>
      </c>
      <c r="P73" s="57">
        <v>-1.4999999999999999E-2</v>
      </c>
      <c r="Q73" s="121">
        <v>-0.02</v>
      </c>
      <c r="R73" s="121">
        <v>-2.5000000000000001E-2</v>
      </c>
      <c r="S73" s="57">
        <v>-0.03</v>
      </c>
    </row>
    <row r="75" spans="1:26">
      <c r="B75" t="s">
        <v>91</v>
      </c>
      <c r="C75" t="s">
        <v>113</v>
      </c>
      <c r="D75" s="59">
        <v>1</v>
      </c>
      <c r="E75" s="46">
        <v>2</v>
      </c>
      <c r="F75" s="46">
        <v>3</v>
      </c>
      <c r="G75" s="46">
        <v>4</v>
      </c>
      <c r="H75" s="46">
        <v>5</v>
      </c>
      <c r="I75" s="46">
        <v>6</v>
      </c>
      <c r="J75" s="46">
        <v>7</v>
      </c>
      <c r="K75" s="46">
        <v>8</v>
      </c>
      <c r="L75" s="46">
        <v>9</v>
      </c>
      <c r="M75" s="46">
        <v>10</v>
      </c>
      <c r="N75" s="46">
        <v>11</v>
      </c>
      <c r="O75" s="46">
        <v>12</v>
      </c>
      <c r="P75" s="46">
        <v>13</v>
      </c>
      <c r="Q75" s="46">
        <v>14</v>
      </c>
      <c r="R75" s="46">
        <v>15</v>
      </c>
      <c r="S75" s="46">
        <v>16</v>
      </c>
      <c r="T75" s="46">
        <v>17</v>
      </c>
      <c r="U75" s="46">
        <v>18</v>
      </c>
      <c r="V75" s="46">
        <v>19</v>
      </c>
      <c r="W75" s="46">
        <v>20</v>
      </c>
      <c r="X75" s="46">
        <v>21</v>
      </c>
      <c r="Y75" s="46">
        <v>22</v>
      </c>
      <c r="Z75" s="46">
        <v>23</v>
      </c>
    </row>
    <row r="76" spans="1:26">
      <c r="C76" t="s">
        <v>116</v>
      </c>
      <c r="D76" s="60">
        <f>D68</f>
        <v>15</v>
      </c>
      <c r="E76" s="60">
        <f>IF(E75&gt;$D71,0,$D$68*(1+D73))</f>
        <v>15.75</v>
      </c>
      <c r="F76" s="60">
        <f t="shared" ref="F76:R76" si="2">IF(F75&gt;$D71,0,$D$68*(1+E73))</f>
        <v>15.450000000000001</v>
      </c>
      <c r="G76" s="60">
        <f t="shared" si="2"/>
        <v>0</v>
      </c>
      <c r="H76" s="60">
        <f t="shared" si="2"/>
        <v>0</v>
      </c>
      <c r="I76" s="60">
        <f t="shared" si="2"/>
        <v>0</v>
      </c>
      <c r="J76" s="60">
        <f t="shared" si="2"/>
        <v>0</v>
      </c>
      <c r="K76" s="60">
        <f t="shared" si="2"/>
        <v>0</v>
      </c>
      <c r="L76" s="60">
        <f t="shared" si="2"/>
        <v>0</v>
      </c>
      <c r="M76" s="60">
        <f t="shared" si="2"/>
        <v>0</v>
      </c>
      <c r="N76" s="60">
        <f t="shared" si="2"/>
        <v>0</v>
      </c>
      <c r="O76" s="60">
        <f t="shared" si="2"/>
        <v>0</v>
      </c>
      <c r="P76" s="60">
        <f t="shared" si="2"/>
        <v>0</v>
      </c>
      <c r="Q76" s="60">
        <f t="shared" si="2"/>
        <v>0</v>
      </c>
      <c r="R76" s="60">
        <f t="shared" si="2"/>
        <v>0</v>
      </c>
      <c r="S76" s="60">
        <f>IF(S75&gt;$D71,0,$D$68*(1+R73))</f>
        <v>0</v>
      </c>
      <c r="T76" s="60">
        <f t="shared" ref="T76:Z76" si="3">IF(T75&gt;$D71,0,$D$68*(1+T73))</f>
        <v>0</v>
      </c>
      <c r="U76" s="60">
        <f t="shared" si="3"/>
        <v>0</v>
      </c>
      <c r="V76" s="60">
        <f t="shared" si="3"/>
        <v>0</v>
      </c>
      <c r="W76" s="60">
        <f t="shared" si="3"/>
        <v>0</v>
      </c>
      <c r="X76" s="60">
        <f t="shared" si="3"/>
        <v>0</v>
      </c>
      <c r="Y76" s="60">
        <f t="shared" si="3"/>
        <v>0</v>
      </c>
      <c r="Z76" s="60">
        <f t="shared" si="3"/>
        <v>0</v>
      </c>
    </row>
    <row r="78" spans="1:26" s="38" customFormat="1">
      <c r="A78" s="38" t="s">
        <v>274</v>
      </c>
      <c r="D78" s="49"/>
    </row>
    <row r="79" spans="1:26">
      <c r="A79" t="s">
        <v>297</v>
      </c>
      <c r="B79" t="s">
        <v>92</v>
      </c>
      <c r="C79" t="s">
        <v>110</v>
      </c>
      <c r="D79" s="56">
        <v>12</v>
      </c>
    </row>
    <row r="80" spans="1:26">
      <c r="C80" t="s">
        <v>12</v>
      </c>
      <c r="D80" s="56">
        <v>1</v>
      </c>
    </row>
    <row r="81" spans="1:51">
      <c r="C81" t="s">
        <v>115</v>
      </c>
      <c r="D81" s="47">
        <v>0.05</v>
      </c>
    </row>
    <row r="82" spans="1:51">
      <c r="C82" t="s">
        <v>112</v>
      </c>
      <c r="D82" s="48" t="s">
        <v>30</v>
      </c>
    </row>
    <row r="83" spans="1:51">
      <c r="C83" t="s">
        <v>11</v>
      </c>
      <c r="D83" s="57">
        <v>0</v>
      </c>
    </row>
    <row r="84" spans="1:51">
      <c r="C84" t="s">
        <v>113</v>
      </c>
      <c r="D84" s="59">
        <v>1</v>
      </c>
      <c r="E84" s="46">
        <v>2</v>
      </c>
      <c r="F84" s="46">
        <v>3</v>
      </c>
      <c r="G84" s="46">
        <v>4</v>
      </c>
      <c r="H84" s="46">
        <v>5</v>
      </c>
      <c r="I84" s="46">
        <v>6</v>
      </c>
      <c r="J84" s="46">
        <v>7</v>
      </c>
      <c r="K84" s="46">
        <v>8</v>
      </c>
      <c r="L84" s="46">
        <v>9</v>
      </c>
      <c r="M84" s="46">
        <v>10</v>
      </c>
      <c r="N84" s="46">
        <v>11</v>
      </c>
      <c r="O84" s="46">
        <v>12</v>
      </c>
      <c r="P84" s="46">
        <v>13</v>
      </c>
      <c r="Q84" s="46">
        <v>14</v>
      </c>
      <c r="R84" s="46">
        <v>15</v>
      </c>
      <c r="S84" s="46">
        <v>16</v>
      </c>
      <c r="T84" s="46">
        <v>17</v>
      </c>
      <c r="U84" s="46">
        <v>18</v>
      </c>
      <c r="V84" s="46">
        <v>19</v>
      </c>
      <c r="W84" s="46">
        <v>20</v>
      </c>
      <c r="X84" s="46">
        <v>21</v>
      </c>
      <c r="Y84" s="46">
        <v>22</v>
      </c>
      <c r="Z84" s="46">
        <v>23</v>
      </c>
    </row>
    <row r="85" spans="1:51">
      <c r="C85" t="s">
        <v>116</v>
      </c>
      <c r="D85" s="61">
        <f t="shared" ref="D85:Z85" si="4">$D$59*(1+$D$60)^(D84-1)</f>
        <v>15</v>
      </c>
      <c r="E85" s="62">
        <f t="shared" si="4"/>
        <v>15.75</v>
      </c>
      <c r="F85" s="62">
        <f t="shared" si="4"/>
        <v>16.537500000000001</v>
      </c>
      <c r="G85" s="62">
        <f t="shared" si="4"/>
        <v>17.364375000000003</v>
      </c>
      <c r="H85" s="62">
        <f t="shared" si="4"/>
        <v>18.232593749999999</v>
      </c>
      <c r="I85" s="62">
        <f t="shared" si="4"/>
        <v>19.144223437500003</v>
      </c>
      <c r="J85" s="62">
        <f t="shared" si="4"/>
        <v>20.101434609374998</v>
      </c>
      <c r="K85" s="62">
        <f t="shared" si="4"/>
        <v>21.106506339843754</v>
      </c>
      <c r="L85" s="62">
        <f t="shared" si="4"/>
        <v>22.16183165683594</v>
      </c>
      <c r="M85" s="62">
        <f t="shared" si="4"/>
        <v>23.269923239677738</v>
      </c>
      <c r="N85" s="62">
        <f t="shared" si="4"/>
        <v>24.433419401661624</v>
      </c>
      <c r="O85" s="62">
        <f t="shared" si="4"/>
        <v>25.655090371744706</v>
      </c>
      <c r="P85" s="62">
        <f t="shared" si="4"/>
        <v>26.937844890331938</v>
      </c>
      <c r="Q85" s="62">
        <f t="shared" si="4"/>
        <v>28.284737134848541</v>
      </c>
      <c r="R85" s="62">
        <f t="shared" si="4"/>
        <v>29.698973991590961</v>
      </c>
      <c r="S85" s="62">
        <f t="shared" si="4"/>
        <v>31.183922691170519</v>
      </c>
      <c r="T85" s="62">
        <f t="shared" si="4"/>
        <v>32.743118825729042</v>
      </c>
      <c r="U85" s="62">
        <f t="shared" si="4"/>
        <v>34.3802747670155</v>
      </c>
      <c r="V85" s="62">
        <f t="shared" si="4"/>
        <v>36.099288505366275</v>
      </c>
      <c r="W85" s="62">
        <f t="shared" si="4"/>
        <v>37.904252930634584</v>
      </c>
      <c r="X85" s="62">
        <f t="shared" si="4"/>
        <v>39.799465577166316</v>
      </c>
      <c r="Y85" s="62">
        <f t="shared" si="4"/>
        <v>41.789438856024631</v>
      </c>
      <c r="Z85" s="62">
        <f t="shared" si="4"/>
        <v>43.878910798825856</v>
      </c>
    </row>
    <row r="86" spans="1:51">
      <c r="C86" t="s">
        <v>55</v>
      </c>
      <c r="D86" s="64">
        <v>42491</v>
      </c>
    </row>
    <row r="87" spans="1:51">
      <c r="C87" t="s">
        <v>56</v>
      </c>
      <c r="D87" s="64">
        <v>42979</v>
      </c>
    </row>
    <row r="88" spans="1:51">
      <c r="C88" t="s">
        <v>121</v>
      </c>
      <c r="D88" s="66">
        <f>ROUNDUP((DATEDIF(D86,D87,"m")+12)/12,0)</f>
        <v>3</v>
      </c>
    </row>
    <row r="90" spans="1:51">
      <c r="B90" t="s">
        <v>91</v>
      </c>
      <c r="C90" t="s">
        <v>113</v>
      </c>
      <c r="D90" s="59">
        <v>1</v>
      </c>
      <c r="E90" s="46">
        <v>2</v>
      </c>
      <c r="F90" s="46">
        <v>3</v>
      </c>
      <c r="G90" s="46">
        <v>4</v>
      </c>
      <c r="H90" s="46">
        <v>5</v>
      </c>
      <c r="I90" s="46">
        <v>6</v>
      </c>
      <c r="J90" s="46">
        <v>7</v>
      </c>
      <c r="K90" s="46">
        <v>8</v>
      </c>
      <c r="L90" s="46">
        <v>9</v>
      </c>
      <c r="M90" s="46">
        <v>10</v>
      </c>
      <c r="N90" s="46">
        <v>11</v>
      </c>
      <c r="O90" s="46">
        <v>12</v>
      </c>
      <c r="P90" s="46">
        <v>13</v>
      </c>
      <c r="Q90" s="46">
        <v>14</v>
      </c>
      <c r="R90" s="46">
        <v>15</v>
      </c>
      <c r="S90" s="46">
        <v>16</v>
      </c>
      <c r="T90" s="46">
        <v>17</v>
      </c>
      <c r="U90" s="46">
        <v>18</v>
      </c>
      <c r="V90" s="46">
        <v>19</v>
      </c>
      <c r="W90" s="46">
        <v>20</v>
      </c>
      <c r="X90" s="46">
        <v>21</v>
      </c>
      <c r="Y90" s="46">
        <v>22</v>
      </c>
      <c r="Z90" s="46">
        <v>23</v>
      </c>
      <c r="AA90" s="46">
        <v>24</v>
      </c>
      <c r="AB90" s="46">
        <v>25</v>
      </c>
      <c r="AC90" s="46">
        <v>26</v>
      </c>
      <c r="AD90" s="46">
        <v>27</v>
      </c>
      <c r="AE90" s="46">
        <v>28</v>
      </c>
      <c r="AF90" s="46">
        <v>29</v>
      </c>
      <c r="AG90" s="46">
        <v>30</v>
      </c>
      <c r="AH90" s="46">
        <v>31</v>
      </c>
      <c r="AI90" s="46">
        <v>32</v>
      </c>
      <c r="AJ90" s="46">
        <v>33</v>
      </c>
      <c r="AK90" s="46">
        <v>34</v>
      </c>
      <c r="AL90" s="46">
        <v>35</v>
      </c>
      <c r="AM90" s="46">
        <v>36</v>
      </c>
      <c r="AN90" s="46">
        <v>37</v>
      </c>
    </row>
    <row r="91" spans="1:51">
      <c r="C91" t="s">
        <v>120</v>
      </c>
      <c r="D91" s="60">
        <f t="shared" ref="D91:AN91" si="5">IF(D90&gt;$D88,0,IF(D90&gt;$D80,D85,$D79*(1+$D81)^(D90-1)))</f>
        <v>12</v>
      </c>
      <c r="E91" s="60">
        <f t="shared" si="5"/>
        <v>15.75</v>
      </c>
      <c r="F91" s="60">
        <f t="shared" si="5"/>
        <v>16.537500000000001</v>
      </c>
      <c r="G91" s="60">
        <f t="shared" si="5"/>
        <v>0</v>
      </c>
      <c r="H91" s="60">
        <f t="shared" si="5"/>
        <v>0</v>
      </c>
      <c r="I91" s="60">
        <f t="shared" si="5"/>
        <v>0</v>
      </c>
      <c r="J91" s="60">
        <f t="shared" si="5"/>
        <v>0</v>
      </c>
      <c r="K91" s="60">
        <f t="shared" si="5"/>
        <v>0</v>
      </c>
      <c r="L91" s="60">
        <f t="shared" si="5"/>
        <v>0</v>
      </c>
      <c r="M91" s="60">
        <f t="shared" si="5"/>
        <v>0</v>
      </c>
      <c r="N91" s="60">
        <f t="shared" si="5"/>
        <v>0</v>
      </c>
      <c r="O91" s="60">
        <f t="shared" si="5"/>
        <v>0</v>
      </c>
      <c r="P91" s="60">
        <f t="shared" si="5"/>
        <v>0</v>
      </c>
      <c r="Q91" s="60">
        <f t="shared" si="5"/>
        <v>0</v>
      </c>
      <c r="R91" s="60">
        <f t="shared" si="5"/>
        <v>0</v>
      </c>
      <c r="S91" s="60">
        <f t="shared" si="5"/>
        <v>0</v>
      </c>
      <c r="T91" s="60">
        <f t="shared" si="5"/>
        <v>0</v>
      </c>
      <c r="U91" s="60">
        <f t="shared" si="5"/>
        <v>0</v>
      </c>
      <c r="V91" s="60">
        <f t="shared" si="5"/>
        <v>0</v>
      </c>
      <c r="W91" s="60">
        <f t="shared" si="5"/>
        <v>0</v>
      </c>
      <c r="X91" s="60">
        <f t="shared" si="5"/>
        <v>0</v>
      </c>
      <c r="Y91" s="60">
        <f t="shared" si="5"/>
        <v>0</v>
      </c>
      <c r="Z91" s="60">
        <f t="shared" si="5"/>
        <v>0</v>
      </c>
      <c r="AA91" s="60">
        <f t="shared" si="5"/>
        <v>0</v>
      </c>
      <c r="AB91" s="60">
        <f t="shared" si="5"/>
        <v>0</v>
      </c>
      <c r="AC91" s="60">
        <f t="shared" si="5"/>
        <v>0</v>
      </c>
      <c r="AD91" s="60">
        <f t="shared" si="5"/>
        <v>0</v>
      </c>
      <c r="AE91" s="60">
        <f t="shared" si="5"/>
        <v>0</v>
      </c>
      <c r="AF91" s="60">
        <f t="shared" si="5"/>
        <v>0</v>
      </c>
      <c r="AG91" s="60">
        <f t="shared" si="5"/>
        <v>0</v>
      </c>
      <c r="AH91" s="60">
        <f t="shared" si="5"/>
        <v>0</v>
      </c>
      <c r="AI91" s="60">
        <f t="shared" si="5"/>
        <v>0</v>
      </c>
      <c r="AJ91" s="60">
        <f t="shared" si="5"/>
        <v>0</v>
      </c>
      <c r="AK91" s="60">
        <f t="shared" si="5"/>
        <v>0</v>
      </c>
      <c r="AL91" s="60">
        <f t="shared" si="5"/>
        <v>0</v>
      </c>
      <c r="AM91" s="60">
        <f t="shared" si="5"/>
        <v>0</v>
      </c>
      <c r="AN91" s="60">
        <f t="shared" si="5"/>
        <v>0</v>
      </c>
    </row>
    <row r="92" spans="1:51">
      <c r="C92" t="s">
        <v>122</v>
      </c>
      <c r="D92" s="63">
        <f>D86</f>
        <v>42491</v>
      </c>
      <c r="E92" s="63">
        <f>EDATE(D92,1)</f>
        <v>42522</v>
      </c>
      <c r="F92" s="63">
        <f t="shared" ref="F92:Z92" si="6">EDATE(E92,1)</f>
        <v>42552</v>
      </c>
      <c r="G92" s="63">
        <f t="shared" si="6"/>
        <v>42583</v>
      </c>
      <c r="H92" s="63">
        <f t="shared" si="6"/>
        <v>42614</v>
      </c>
      <c r="I92" s="63">
        <f t="shared" si="6"/>
        <v>42644</v>
      </c>
      <c r="J92" s="63">
        <f t="shared" si="6"/>
        <v>42675</v>
      </c>
      <c r="K92" s="63">
        <f t="shared" si="6"/>
        <v>42705</v>
      </c>
      <c r="L92" s="63">
        <f t="shared" si="6"/>
        <v>42736</v>
      </c>
      <c r="M92" s="63">
        <f t="shared" si="6"/>
        <v>42767</v>
      </c>
      <c r="N92" s="63">
        <f t="shared" si="6"/>
        <v>42795</v>
      </c>
      <c r="O92" s="63">
        <f t="shared" si="6"/>
        <v>42826</v>
      </c>
      <c r="P92" s="63">
        <f t="shared" si="6"/>
        <v>42856</v>
      </c>
      <c r="Q92" s="63">
        <f t="shared" si="6"/>
        <v>42887</v>
      </c>
      <c r="R92" s="63">
        <f t="shared" si="6"/>
        <v>42917</v>
      </c>
      <c r="S92" s="63">
        <f t="shared" si="6"/>
        <v>42948</v>
      </c>
      <c r="T92" s="63">
        <f t="shared" si="6"/>
        <v>42979</v>
      </c>
      <c r="U92" s="63">
        <f t="shared" si="6"/>
        <v>43009</v>
      </c>
      <c r="V92" s="63">
        <f t="shared" si="6"/>
        <v>43040</v>
      </c>
      <c r="W92" s="63">
        <f t="shared" si="6"/>
        <v>43070</v>
      </c>
      <c r="X92" s="63">
        <f t="shared" si="6"/>
        <v>43101</v>
      </c>
      <c r="Y92" s="63">
        <f t="shared" si="6"/>
        <v>43132</v>
      </c>
      <c r="Z92" s="63">
        <f t="shared" si="6"/>
        <v>43160</v>
      </c>
      <c r="AA92" s="63">
        <f t="shared" ref="AA92:AN92" si="7">EDATE(Z92,1)</f>
        <v>43191</v>
      </c>
      <c r="AB92" s="63">
        <f t="shared" si="7"/>
        <v>43221</v>
      </c>
      <c r="AC92" s="63">
        <f t="shared" si="7"/>
        <v>43252</v>
      </c>
      <c r="AD92" s="63">
        <f t="shared" si="7"/>
        <v>43282</v>
      </c>
      <c r="AE92" s="63">
        <f t="shared" si="7"/>
        <v>43313</v>
      </c>
      <c r="AF92" s="63">
        <f t="shared" si="7"/>
        <v>43344</v>
      </c>
      <c r="AG92" s="63">
        <f t="shared" si="7"/>
        <v>43374</v>
      </c>
      <c r="AH92" s="63">
        <f t="shared" si="7"/>
        <v>43405</v>
      </c>
      <c r="AI92" s="63">
        <f t="shared" si="7"/>
        <v>43435</v>
      </c>
      <c r="AJ92" s="63">
        <f t="shared" si="7"/>
        <v>43466</v>
      </c>
      <c r="AK92" s="63">
        <f t="shared" si="7"/>
        <v>43497</v>
      </c>
      <c r="AL92" s="63">
        <f t="shared" si="7"/>
        <v>43525</v>
      </c>
      <c r="AM92" s="63">
        <f t="shared" si="7"/>
        <v>43556</v>
      </c>
      <c r="AN92" s="63">
        <f t="shared" si="7"/>
        <v>43586</v>
      </c>
    </row>
    <row r="93" spans="1:51">
      <c r="C93" t="s">
        <v>120</v>
      </c>
      <c r="D93" s="60">
        <f t="shared" ref="D93:AN93" ca="1" si="8">IF(D92&gt;EDATE($D87,12),0,OFFSET($D91,0,ROUNDDOWN(DATEDIF($D86,D92,"m")/12,0)))</f>
        <v>12</v>
      </c>
      <c r="E93" s="60">
        <f t="shared" ca="1" si="8"/>
        <v>12</v>
      </c>
      <c r="F93" s="60">
        <f t="shared" ca="1" si="8"/>
        <v>12</v>
      </c>
      <c r="G93" s="60">
        <f t="shared" ca="1" si="8"/>
        <v>12</v>
      </c>
      <c r="H93" s="60">
        <f t="shared" ca="1" si="8"/>
        <v>12</v>
      </c>
      <c r="I93" s="60">
        <f t="shared" ca="1" si="8"/>
        <v>12</v>
      </c>
      <c r="J93" s="60">
        <f t="shared" ca="1" si="8"/>
        <v>12</v>
      </c>
      <c r="K93" s="60">
        <f t="shared" ca="1" si="8"/>
        <v>12</v>
      </c>
      <c r="L93" s="60">
        <f t="shared" ca="1" si="8"/>
        <v>12</v>
      </c>
      <c r="M93" s="60">
        <f t="shared" ca="1" si="8"/>
        <v>12</v>
      </c>
      <c r="N93" s="60">
        <f t="shared" ca="1" si="8"/>
        <v>12</v>
      </c>
      <c r="O93" s="60">
        <f t="shared" ca="1" si="8"/>
        <v>12</v>
      </c>
      <c r="P93" s="60">
        <f t="shared" ca="1" si="8"/>
        <v>15.75</v>
      </c>
      <c r="Q93" s="60">
        <f t="shared" ca="1" si="8"/>
        <v>15.75</v>
      </c>
      <c r="R93" s="60">
        <f t="shared" ca="1" si="8"/>
        <v>15.75</v>
      </c>
      <c r="S93" s="60">
        <f t="shared" ca="1" si="8"/>
        <v>15.75</v>
      </c>
      <c r="T93" s="60">
        <f t="shared" ca="1" si="8"/>
        <v>15.75</v>
      </c>
      <c r="U93" s="60">
        <f t="shared" ca="1" si="8"/>
        <v>15.75</v>
      </c>
      <c r="V93" s="60">
        <f t="shared" ca="1" si="8"/>
        <v>15.75</v>
      </c>
      <c r="W93" s="60">
        <f t="shared" ca="1" si="8"/>
        <v>15.75</v>
      </c>
      <c r="X93" s="60">
        <f t="shared" ca="1" si="8"/>
        <v>15.75</v>
      </c>
      <c r="Y93" s="60">
        <f t="shared" ca="1" si="8"/>
        <v>15.75</v>
      </c>
      <c r="Z93" s="60">
        <f t="shared" ca="1" si="8"/>
        <v>15.75</v>
      </c>
      <c r="AA93" s="60">
        <f t="shared" ca="1" si="8"/>
        <v>15.75</v>
      </c>
      <c r="AB93" s="60">
        <f t="shared" ca="1" si="8"/>
        <v>16.537500000000001</v>
      </c>
      <c r="AC93" s="60">
        <f t="shared" ca="1" si="8"/>
        <v>16.537500000000001</v>
      </c>
      <c r="AD93" s="60">
        <f t="shared" ca="1" si="8"/>
        <v>16.537500000000001</v>
      </c>
      <c r="AE93" s="60">
        <f t="shared" ca="1" si="8"/>
        <v>16.537500000000001</v>
      </c>
      <c r="AF93" s="60">
        <f t="shared" ca="1" si="8"/>
        <v>16.537500000000001</v>
      </c>
      <c r="AG93" s="60">
        <f t="shared" ca="1" si="8"/>
        <v>0</v>
      </c>
      <c r="AH93" s="60">
        <f t="shared" ca="1" si="8"/>
        <v>0</v>
      </c>
      <c r="AI93" s="60">
        <f t="shared" ca="1" si="8"/>
        <v>0</v>
      </c>
      <c r="AJ93" s="60">
        <f t="shared" ca="1" si="8"/>
        <v>0</v>
      </c>
      <c r="AK93" s="60">
        <f t="shared" ca="1" si="8"/>
        <v>0</v>
      </c>
      <c r="AL93" s="60">
        <f t="shared" ca="1" si="8"/>
        <v>0</v>
      </c>
      <c r="AM93" s="60">
        <f t="shared" ca="1" si="8"/>
        <v>0</v>
      </c>
      <c r="AN93" s="60">
        <f t="shared" ca="1" si="8"/>
        <v>0</v>
      </c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5" spans="1:51">
      <c r="A95" t="s">
        <v>298</v>
      </c>
      <c r="B95" t="s">
        <v>92</v>
      </c>
      <c r="C95" t="s">
        <v>110</v>
      </c>
      <c r="D95" s="56">
        <v>12</v>
      </c>
    </row>
    <row r="96" spans="1:51">
      <c r="C96" t="s">
        <v>12</v>
      </c>
      <c r="D96" s="56">
        <v>1</v>
      </c>
    </row>
    <row r="97" spans="1:51">
      <c r="C97" t="s">
        <v>115</v>
      </c>
      <c r="D97" s="47">
        <v>0.05</v>
      </c>
    </row>
    <row r="98" spans="1:51">
      <c r="C98" t="s">
        <v>112</v>
      </c>
      <c r="D98" s="48" t="s">
        <v>99</v>
      </c>
    </row>
    <row r="99" spans="1:51">
      <c r="C99" t="s">
        <v>11</v>
      </c>
      <c r="D99" s="57">
        <v>0.1</v>
      </c>
    </row>
    <row r="100" spans="1:51">
      <c r="C100" t="s">
        <v>113</v>
      </c>
      <c r="D100" s="59">
        <v>1</v>
      </c>
      <c r="E100" s="46">
        <v>2</v>
      </c>
      <c r="F100" s="46">
        <v>3</v>
      </c>
      <c r="G100" s="46">
        <v>4</v>
      </c>
      <c r="H100" s="46">
        <v>5</v>
      </c>
      <c r="I100" s="46">
        <v>6</v>
      </c>
      <c r="J100" s="46">
        <v>7</v>
      </c>
      <c r="K100" s="46">
        <v>8</v>
      </c>
      <c r="L100" s="46">
        <v>9</v>
      </c>
      <c r="M100" s="46">
        <v>10</v>
      </c>
      <c r="N100" s="46">
        <v>11</v>
      </c>
      <c r="O100" s="46">
        <v>12</v>
      </c>
      <c r="P100" s="46">
        <v>13</v>
      </c>
      <c r="Q100" s="46">
        <v>14</v>
      </c>
      <c r="R100" s="46">
        <v>15</v>
      </c>
      <c r="S100" s="46">
        <v>16</v>
      </c>
      <c r="T100" s="46">
        <v>17</v>
      </c>
      <c r="U100" s="46">
        <v>18</v>
      </c>
      <c r="V100" s="46">
        <v>19</v>
      </c>
      <c r="W100" s="46">
        <v>20</v>
      </c>
      <c r="X100" s="46">
        <v>21</v>
      </c>
      <c r="Y100" s="46">
        <v>22</v>
      </c>
      <c r="Z100" s="46">
        <v>23</v>
      </c>
    </row>
    <row r="101" spans="1:51">
      <c r="C101" t="s">
        <v>116</v>
      </c>
      <c r="D101" s="61">
        <f t="shared" ref="D101:Z101" si="9">$D$59*(1+$D$60)^(D100-1)</f>
        <v>15</v>
      </c>
      <c r="E101" s="62">
        <f t="shared" si="9"/>
        <v>15.75</v>
      </c>
      <c r="F101" s="62">
        <f t="shared" si="9"/>
        <v>16.537500000000001</v>
      </c>
      <c r="G101" s="62">
        <f t="shared" si="9"/>
        <v>17.364375000000003</v>
      </c>
      <c r="H101" s="62">
        <f t="shared" si="9"/>
        <v>18.232593749999999</v>
      </c>
      <c r="I101" s="62">
        <f t="shared" si="9"/>
        <v>19.144223437500003</v>
      </c>
      <c r="J101" s="62">
        <f t="shared" si="9"/>
        <v>20.101434609374998</v>
      </c>
      <c r="K101" s="62">
        <f t="shared" si="9"/>
        <v>21.106506339843754</v>
      </c>
      <c r="L101" s="62">
        <f t="shared" si="9"/>
        <v>22.16183165683594</v>
      </c>
      <c r="M101" s="62">
        <f t="shared" si="9"/>
        <v>23.269923239677738</v>
      </c>
      <c r="N101" s="62">
        <f t="shared" si="9"/>
        <v>24.433419401661624</v>
      </c>
      <c r="O101" s="62">
        <f t="shared" si="9"/>
        <v>25.655090371744706</v>
      </c>
      <c r="P101" s="62">
        <f t="shared" si="9"/>
        <v>26.937844890331938</v>
      </c>
      <c r="Q101" s="62">
        <f t="shared" si="9"/>
        <v>28.284737134848541</v>
      </c>
      <c r="R101" s="62">
        <f t="shared" si="9"/>
        <v>29.698973991590961</v>
      </c>
      <c r="S101" s="62">
        <f t="shared" si="9"/>
        <v>31.183922691170519</v>
      </c>
      <c r="T101" s="62">
        <f t="shared" si="9"/>
        <v>32.743118825729042</v>
      </c>
      <c r="U101" s="62">
        <f t="shared" si="9"/>
        <v>34.3802747670155</v>
      </c>
      <c r="V101" s="62">
        <f t="shared" si="9"/>
        <v>36.099288505366275</v>
      </c>
      <c r="W101" s="62">
        <f t="shared" si="9"/>
        <v>37.904252930634584</v>
      </c>
      <c r="X101" s="62">
        <f t="shared" si="9"/>
        <v>39.799465577166316</v>
      </c>
      <c r="Y101" s="62">
        <f t="shared" si="9"/>
        <v>41.789438856024631</v>
      </c>
      <c r="Z101" s="62">
        <f t="shared" si="9"/>
        <v>43.878910798825856</v>
      </c>
    </row>
    <row r="102" spans="1:51">
      <c r="C102" t="s">
        <v>55</v>
      </c>
      <c r="D102" s="64">
        <v>42491</v>
      </c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51">
      <c r="C103" t="s">
        <v>56</v>
      </c>
      <c r="D103" s="64">
        <v>42979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51">
      <c r="C104" t="s">
        <v>121</v>
      </c>
      <c r="D104" s="66">
        <f>ROUNDUP((DATEDIF(D102,D103,"m")+12)/12,0)</f>
        <v>3</v>
      </c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6" spans="1:51">
      <c r="B106" t="s">
        <v>91</v>
      </c>
      <c r="C106" t="s">
        <v>113</v>
      </c>
      <c r="D106" s="59">
        <v>1</v>
      </c>
      <c r="E106" s="46">
        <v>2</v>
      </c>
      <c r="F106" s="46">
        <v>3</v>
      </c>
      <c r="G106" s="46">
        <v>4</v>
      </c>
      <c r="H106" s="46">
        <v>5</v>
      </c>
      <c r="I106" s="46">
        <v>6</v>
      </c>
      <c r="J106" s="46">
        <v>7</v>
      </c>
      <c r="K106" s="46">
        <v>8</v>
      </c>
      <c r="L106" s="46">
        <v>9</v>
      </c>
      <c r="M106" s="46">
        <v>10</v>
      </c>
      <c r="N106" s="46">
        <v>11</v>
      </c>
      <c r="O106" s="46">
        <v>12</v>
      </c>
      <c r="P106" s="46">
        <v>13</v>
      </c>
      <c r="Q106" s="46">
        <v>14</v>
      </c>
      <c r="R106" s="46">
        <v>15</v>
      </c>
      <c r="S106" s="46">
        <v>16</v>
      </c>
      <c r="T106" s="46">
        <v>17</v>
      </c>
      <c r="U106" s="46">
        <v>18</v>
      </c>
      <c r="V106" s="46">
        <v>19</v>
      </c>
      <c r="W106" s="46">
        <v>20</v>
      </c>
      <c r="X106" s="46">
        <v>21</v>
      </c>
      <c r="Y106" s="46">
        <v>22</v>
      </c>
      <c r="Z106" s="46">
        <v>23</v>
      </c>
    </row>
    <row r="107" spans="1:51">
      <c r="C107" t="s">
        <v>120</v>
      </c>
      <c r="D107" s="60">
        <f>IF(D106&gt;$D104,0,IF(D106&gt;$D96,D101*(1+$D99),$D95*(1+$D97)^(D106-1)))</f>
        <v>12</v>
      </c>
      <c r="E107" s="60">
        <f t="shared" ref="E107:Z107" si="10">IF(E106&gt;$D104,0,IF(E106&gt;$D96,E101*(1+$D99),$D95*(1+$D97)^(E106-1)))</f>
        <v>17.325000000000003</v>
      </c>
      <c r="F107" s="60">
        <f t="shared" si="10"/>
        <v>18.191250000000004</v>
      </c>
      <c r="G107" s="60">
        <f t="shared" si="10"/>
        <v>0</v>
      </c>
      <c r="H107" s="60">
        <f t="shared" si="10"/>
        <v>0</v>
      </c>
      <c r="I107" s="60">
        <f t="shared" si="10"/>
        <v>0</v>
      </c>
      <c r="J107" s="60">
        <f t="shared" si="10"/>
        <v>0</v>
      </c>
      <c r="K107" s="60">
        <f t="shared" si="10"/>
        <v>0</v>
      </c>
      <c r="L107" s="60">
        <f t="shared" si="10"/>
        <v>0</v>
      </c>
      <c r="M107" s="60">
        <f t="shared" si="10"/>
        <v>0</v>
      </c>
      <c r="N107" s="60">
        <f t="shared" si="10"/>
        <v>0</v>
      </c>
      <c r="O107" s="60">
        <f t="shared" si="10"/>
        <v>0</v>
      </c>
      <c r="P107" s="60">
        <f t="shared" si="10"/>
        <v>0</v>
      </c>
      <c r="Q107" s="60">
        <f t="shared" si="10"/>
        <v>0</v>
      </c>
      <c r="R107" s="60">
        <f t="shared" si="10"/>
        <v>0</v>
      </c>
      <c r="S107" s="60">
        <f t="shared" si="10"/>
        <v>0</v>
      </c>
      <c r="T107" s="60">
        <f t="shared" si="10"/>
        <v>0</v>
      </c>
      <c r="U107" s="60">
        <f t="shared" si="10"/>
        <v>0</v>
      </c>
      <c r="V107" s="60">
        <f t="shared" si="10"/>
        <v>0</v>
      </c>
      <c r="W107" s="60">
        <f t="shared" si="10"/>
        <v>0</v>
      </c>
      <c r="X107" s="60">
        <f t="shared" si="10"/>
        <v>0</v>
      </c>
      <c r="Y107" s="60">
        <f t="shared" si="10"/>
        <v>0</v>
      </c>
      <c r="Z107" s="60">
        <f t="shared" si="10"/>
        <v>0</v>
      </c>
    </row>
    <row r="108" spans="1:51">
      <c r="C108" t="s">
        <v>122</v>
      </c>
      <c r="D108" s="63">
        <f>D102</f>
        <v>42491</v>
      </c>
      <c r="E108" s="63">
        <f>EDATE(D108,1)</f>
        <v>42522</v>
      </c>
      <c r="F108" s="63">
        <f t="shared" ref="F108:AN108" si="11">EDATE(E108,1)</f>
        <v>42552</v>
      </c>
      <c r="G108" s="63">
        <f t="shared" si="11"/>
        <v>42583</v>
      </c>
      <c r="H108" s="63">
        <f t="shared" si="11"/>
        <v>42614</v>
      </c>
      <c r="I108" s="63">
        <f t="shared" si="11"/>
        <v>42644</v>
      </c>
      <c r="J108" s="63">
        <f t="shared" si="11"/>
        <v>42675</v>
      </c>
      <c r="K108" s="63">
        <f t="shared" si="11"/>
        <v>42705</v>
      </c>
      <c r="L108" s="63">
        <f t="shared" si="11"/>
        <v>42736</v>
      </c>
      <c r="M108" s="63">
        <f t="shared" si="11"/>
        <v>42767</v>
      </c>
      <c r="N108" s="63">
        <f t="shared" si="11"/>
        <v>42795</v>
      </c>
      <c r="O108" s="63">
        <f t="shared" si="11"/>
        <v>42826</v>
      </c>
      <c r="P108" s="63">
        <f t="shared" si="11"/>
        <v>42856</v>
      </c>
      <c r="Q108" s="63">
        <f t="shared" si="11"/>
        <v>42887</v>
      </c>
      <c r="R108" s="63">
        <f t="shared" si="11"/>
        <v>42917</v>
      </c>
      <c r="S108" s="63">
        <f t="shared" si="11"/>
        <v>42948</v>
      </c>
      <c r="T108" s="63">
        <f t="shared" si="11"/>
        <v>42979</v>
      </c>
      <c r="U108" s="63">
        <f t="shared" si="11"/>
        <v>43009</v>
      </c>
      <c r="V108" s="63">
        <f t="shared" si="11"/>
        <v>43040</v>
      </c>
      <c r="W108" s="63">
        <f t="shared" si="11"/>
        <v>43070</v>
      </c>
      <c r="X108" s="63">
        <f t="shared" si="11"/>
        <v>43101</v>
      </c>
      <c r="Y108" s="63">
        <f t="shared" si="11"/>
        <v>43132</v>
      </c>
      <c r="Z108" s="63">
        <f t="shared" si="11"/>
        <v>43160</v>
      </c>
      <c r="AA108" s="63">
        <f t="shared" si="11"/>
        <v>43191</v>
      </c>
      <c r="AB108" s="63">
        <f t="shared" si="11"/>
        <v>43221</v>
      </c>
      <c r="AC108" s="63">
        <f t="shared" si="11"/>
        <v>43252</v>
      </c>
      <c r="AD108" s="63">
        <f t="shared" si="11"/>
        <v>43282</v>
      </c>
      <c r="AE108" s="63">
        <f t="shared" si="11"/>
        <v>43313</v>
      </c>
      <c r="AF108" s="63">
        <f t="shared" si="11"/>
        <v>43344</v>
      </c>
      <c r="AG108" s="63">
        <f t="shared" si="11"/>
        <v>43374</v>
      </c>
      <c r="AH108" s="63">
        <f t="shared" si="11"/>
        <v>43405</v>
      </c>
      <c r="AI108" s="63">
        <f t="shared" si="11"/>
        <v>43435</v>
      </c>
      <c r="AJ108" s="63">
        <f t="shared" si="11"/>
        <v>43466</v>
      </c>
      <c r="AK108" s="63">
        <f t="shared" si="11"/>
        <v>43497</v>
      </c>
      <c r="AL108" s="63">
        <f t="shared" si="11"/>
        <v>43525</v>
      </c>
      <c r="AM108" s="63">
        <f t="shared" si="11"/>
        <v>43556</v>
      </c>
      <c r="AN108" s="63">
        <f t="shared" si="11"/>
        <v>43586</v>
      </c>
    </row>
    <row r="109" spans="1:51">
      <c r="C109" t="s">
        <v>120</v>
      </c>
      <c r="D109" s="60">
        <f t="shared" ref="D109:AN109" ca="1" si="12">IF(D108&gt;EDATE($D103,12),0,OFFSET($D107,0,ROUNDDOWN(DATEDIF($D102,D108,"m")/12,0)))</f>
        <v>12</v>
      </c>
      <c r="E109" s="60">
        <f t="shared" ca="1" si="12"/>
        <v>12</v>
      </c>
      <c r="F109" s="60">
        <f t="shared" ca="1" si="12"/>
        <v>12</v>
      </c>
      <c r="G109" s="60">
        <f t="shared" ca="1" si="12"/>
        <v>12</v>
      </c>
      <c r="H109" s="60">
        <f t="shared" ca="1" si="12"/>
        <v>12</v>
      </c>
      <c r="I109" s="60">
        <f t="shared" ca="1" si="12"/>
        <v>12</v>
      </c>
      <c r="J109" s="60">
        <f t="shared" ca="1" si="12"/>
        <v>12</v>
      </c>
      <c r="K109" s="60">
        <f t="shared" ca="1" si="12"/>
        <v>12</v>
      </c>
      <c r="L109" s="60">
        <f t="shared" ca="1" si="12"/>
        <v>12</v>
      </c>
      <c r="M109" s="60">
        <f t="shared" ca="1" si="12"/>
        <v>12</v>
      </c>
      <c r="N109" s="60">
        <f t="shared" ca="1" si="12"/>
        <v>12</v>
      </c>
      <c r="O109" s="60">
        <f t="shared" ca="1" si="12"/>
        <v>12</v>
      </c>
      <c r="P109" s="60">
        <f t="shared" ca="1" si="12"/>
        <v>17.325000000000003</v>
      </c>
      <c r="Q109" s="60">
        <f t="shared" ca="1" si="12"/>
        <v>17.325000000000003</v>
      </c>
      <c r="R109" s="60">
        <f t="shared" ca="1" si="12"/>
        <v>17.325000000000003</v>
      </c>
      <c r="S109" s="60">
        <f t="shared" ca="1" si="12"/>
        <v>17.325000000000003</v>
      </c>
      <c r="T109" s="60">
        <f t="shared" ca="1" si="12"/>
        <v>17.325000000000003</v>
      </c>
      <c r="U109" s="60">
        <f t="shared" ca="1" si="12"/>
        <v>17.325000000000003</v>
      </c>
      <c r="V109" s="60">
        <f t="shared" ca="1" si="12"/>
        <v>17.325000000000003</v>
      </c>
      <c r="W109" s="60">
        <f t="shared" ca="1" si="12"/>
        <v>17.325000000000003</v>
      </c>
      <c r="X109" s="60">
        <f t="shared" ca="1" si="12"/>
        <v>17.325000000000003</v>
      </c>
      <c r="Y109" s="60">
        <f t="shared" ca="1" si="12"/>
        <v>17.325000000000003</v>
      </c>
      <c r="Z109" s="60">
        <f t="shared" ca="1" si="12"/>
        <v>17.325000000000003</v>
      </c>
      <c r="AA109" s="60">
        <f t="shared" ca="1" si="12"/>
        <v>17.325000000000003</v>
      </c>
      <c r="AB109" s="60">
        <f t="shared" ca="1" si="12"/>
        <v>18.191250000000004</v>
      </c>
      <c r="AC109" s="60">
        <f t="shared" ca="1" si="12"/>
        <v>18.191250000000004</v>
      </c>
      <c r="AD109" s="60">
        <f t="shared" ca="1" si="12"/>
        <v>18.191250000000004</v>
      </c>
      <c r="AE109" s="60">
        <f t="shared" ca="1" si="12"/>
        <v>18.191250000000004</v>
      </c>
      <c r="AF109" s="60">
        <f t="shared" ca="1" si="12"/>
        <v>18.191250000000004</v>
      </c>
      <c r="AG109" s="60">
        <f t="shared" ca="1" si="12"/>
        <v>0</v>
      </c>
      <c r="AH109" s="60">
        <f t="shared" ca="1" si="12"/>
        <v>0</v>
      </c>
      <c r="AI109" s="60">
        <f t="shared" ca="1" si="12"/>
        <v>0</v>
      </c>
      <c r="AJ109" s="60">
        <f t="shared" ca="1" si="12"/>
        <v>0</v>
      </c>
      <c r="AK109" s="60">
        <f t="shared" ca="1" si="12"/>
        <v>0</v>
      </c>
      <c r="AL109" s="60">
        <f t="shared" ca="1" si="12"/>
        <v>0</v>
      </c>
      <c r="AM109" s="60">
        <f t="shared" ca="1" si="12"/>
        <v>0</v>
      </c>
      <c r="AN109" s="60">
        <f t="shared" ca="1" si="12"/>
        <v>0</v>
      </c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1" spans="1:51">
      <c r="A111" t="s">
        <v>299</v>
      </c>
      <c r="B111" t="s">
        <v>92</v>
      </c>
      <c r="C111" t="s">
        <v>110</v>
      </c>
      <c r="D111" s="56">
        <v>12</v>
      </c>
    </row>
    <row r="112" spans="1:51">
      <c r="C112" t="s">
        <v>12</v>
      </c>
      <c r="D112" s="56">
        <v>1</v>
      </c>
    </row>
    <row r="113" spans="1:51">
      <c r="C113" t="s">
        <v>115</v>
      </c>
      <c r="D113" s="47">
        <v>0.05</v>
      </c>
    </row>
    <row r="114" spans="1:51">
      <c r="C114" t="s">
        <v>112</v>
      </c>
      <c r="D114" s="48" t="s">
        <v>98</v>
      </c>
    </row>
    <row r="115" spans="1:51">
      <c r="C115" t="s">
        <v>11</v>
      </c>
      <c r="D115" s="57">
        <v>0.05</v>
      </c>
    </row>
    <row r="116" spans="1:51">
      <c r="C116" t="s">
        <v>113</v>
      </c>
      <c r="D116" s="59">
        <v>1</v>
      </c>
      <c r="E116" s="46">
        <v>2</v>
      </c>
      <c r="F116" s="46">
        <v>3</v>
      </c>
      <c r="G116" s="46">
        <v>4</v>
      </c>
      <c r="H116" s="46">
        <v>5</v>
      </c>
      <c r="I116" s="46">
        <v>6</v>
      </c>
      <c r="J116" s="46">
        <v>7</v>
      </c>
      <c r="K116" s="46">
        <v>8</v>
      </c>
      <c r="L116" s="46">
        <v>9</v>
      </c>
      <c r="M116" s="46">
        <v>10</v>
      </c>
      <c r="N116" s="46">
        <v>11</v>
      </c>
      <c r="O116" s="46">
        <v>12</v>
      </c>
      <c r="P116" s="46">
        <v>13</v>
      </c>
      <c r="Q116" s="46">
        <v>14</v>
      </c>
      <c r="R116" s="46">
        <v>15</v>
      </c>
      <c r="S116" s="46">
        <v>16</v>
      </c>
      <c r="T116" s="46">
        <v>17</v>
      </c>
      <c r="U116" s="46">
        <v>18</v>
      </c>
      <c r="V116" s="46">
        <v>19</v>
      </c>
      <c r="W116" s="46">
        <v>20</v>
      </c>
      <c r="X116" s="46">
        <v>21</v>
      </c>
      <c r="Y116" s="46">
        <v>22</v>
      </c>
      <c r="Z116" s="46">
        <v>23</v>
      </c>
    </row>
    <row r="117" spans="1:51">
      <c r="C117" t="s">
        <v>116</v>
      </c>
      <c r="D117" s="61">
        <f t="shared" ref="D117:Z117" si="13">$D$59*(1+$D$60)^(D116-1)</f>
        <v>15</v>
      </c>
      <c r="E117" s="62">
        <f t="shared" si="13"/>
        <v>15.75</v>
      </c>
      <c r="F117" s="62">
        <f t="shared" si="13"/>
        <v>16.537500000000001</v>
      </c>
      <c r="G117" s="62">
        <f t="shared" si="13"/>
        <v>17.364375000000003</v>
      </c>
      <c r="H117" s="62">
        <f t="shared" si="13"/>
        <v>18.232593749999999</v>
      </c>
      <c r="I117" s="62">
        <f t="shared" si="13"/>
        <v>19.144223437500003</v>
      </c>
      <c r="J117" s="62">
        <f t="shared" si="13"/>
        <v>20.101434609374998</v>
      </c>
      <c r="K117" s="62">
        <f t="shared" si="13"/>
        <v>21.106506339843754</v>
      </c>
      <c r="L117" s="62">
        <f t="shared" si="13"/>
        <v>22.16183165683594</v>
      </c>
      <c r="M117" s="62">
        <f t="shared" si="13"/>
        <v>23.269923239677738</v>
      </c>
      <c r="N117" s="62">
        <f t="shared" si="13"/>
        <v>24.433419401661624</v>
      </c>
      <c r="O117" s="62">
        <f t="shared" si="13"/>
        <v>25.655090371744706</v>
      </c>
      <c r="P117" s="62">
        <f t="shared" si="13"/>
        <v>26.937844890331938</v>
      </c>
      <c r="Q117" s="62">
        <f t="shared" si="13"/>
        <v>28.284737134848541</v>
      </c>
      <c r="R117" s="62">
        <f t="shared" si="13"/>
        <v>29.698973991590961</v>
      </c>
      <c r="S117" s="62">
        <f t="shared" si="13"/>
        <v>31.183922691170519</v>
      </c>
      <c r="T117" s="62">
        <f t="shared" si="13"/>
        <v>32.743118825729042</v>
      </c>
      <c r="U117" s="62">
        <f t="shared" si="13"/>
        <v>34.3802747670155</v>
      </c>
      <c r="V117" s="62">
        <f t="shared" si="13"/>
        <v>36.099288505366275</v>
      </c>
      <c r="W117" s="62">
        <f t="shared" si="13"/>
        <v>37.904252930634584</v>
      </c>
      <c r="X117" s="62">
        <f t="shared" si="13"/>
        <v>39.799465577166316</v>
      </c>
      <c r="Y117" s="62">
        <f t="shared" si="13"/>
        <v>41.789438856024631</v>
      </c>
      <c r="Z117" s="62">
        <f t="shared" si="13"/>
        <v>43.878910798825856</v>
      </c>
    </row>
    <row r="118" spans="1:51">
      <c r="C118" t="s">
        <v>55</v>
      </c>
      <c r="D118" s="64">
        <v>42491</v>
      </c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51">
      <c r="C119" t="s">
        <v>56</v>
      </c>
      <c r="D119" s="64">
        <v>42979</v>
      </c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51">
      <c r="C120" t="s">
        <v>121</v>
      </c>
      <c r="D120" s="66">
        <f>ROUNDUP((DATEDIF(D118,D119,"m")+12)/12,0)</f>
        <v>3</v>
      </c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2" spans="1:51">
      <c r="B122" t="s">
        <v>91</v>
      </c>
      <c r="C122" t="s">
        <v>113</v>
      </c>
      <c r="D122" s="59">
        <v>1</v>
      </c>
      <c r="E122" s="46">
        <v>2</v>
      </c>
      <c r="F122" s="46">
        <v>3</v>
      </c>
      <c r="G122" s="46">
        <v>4</v>
      </c>
      <c r="H122" s="46">
        <v>5</v>
      </c>
      <c r="I122" s="46">
        <v>6</v>
      </c>
      <c r="J122" s="46">
        <v>7</v>
      </c>
      <c r="K122" s="46">
        <v>8</v>
      </c>
      <c r="L122" s="46">
        <v>9</v>
      </c>
      <c r="M122" s="46">
        <v>10</v>
      </c>
      <c r="N122" s="46">
        <v>11</v>
      </c>
      <c r="O122" s="46">
        <v>12</v>
      </c>
      <c r="P122" s="46">
        <v>13</v>
      </c>
      <c r="Q122" s="46">
        <v>14</v>
      </c>
      <c r="R122" s="46">
        <v>15</v>
      </c>
      <c r="S122" s="46">
        <v>16</v>
      </c>
      <c r="T122" s="46">
        <v>17</v>
      </c>
      <c r="U122" s="46">
        <v>18</v>
      </c>
      <c r="V122" s="46">
        <v>19</v>
      </c>
      <c r="W122" s="46">
        <v>20</v>
      </c>
      <c r="X122" s="46">
        <v>21</v>
      </c>
      <c r="Y122" s="46">
        <v>22</v>
      </c>
      <c r="Z122" s="46">
        <v>23</v>
      </c>
    </row>
    <row r="123" spans="1:51">
      <c r="C123" t="s">
        <v>120</v>
      </c>
      <c r="D123" s="60">
        <f>IF(D122&gt;$D120,0,IF(D122&gt;$D112,D117*(1-$D115),$D111*(1+$D113)^(D122-1)))</f>
        <v>12</v>
      </c>
      <c r="E123" s="60">
        <f t="shared" ref="E123:Z123" si="14">IF(E122&gt;$D120,0,IF(E122&gt;$D112,E117*(1-$D115),$D111*(1+$D113)^(E122-1)))</f>
        <v>14.962499999999999</v>
      </c>
      <c r="F123" s="60">
        <f t="shared" si="14"/>
        <v>15.710625</v>
      </c>
      <c r="G123" s="60">
        <f t="shared" si="14"/>
        <v>0</v>
      </c>
      <c r="H123" s="60">
        <f t="shared" si="14"/>
        <v>0</v>
      </c>
      <c r="I123" s="60">
        <f t="shared" si="14"/>
        <v>0</v>
      </c>
      <c r="J123" s="60">
        <f t="shared" si="14"/>
        <v>0</v>
      </c>
      <c r="K123" s="60">
        <f t="shared" si="14"/>
        <v>0</v>
      </c>
      <c r="L123" s="60">
        <f t="shared" si="14"/>
        <v>0</v>
      </c>
      <c r="M123" s="60">
        <f t="shared" si="14"/>
        <v>0</v>
      </c>
      <c r="N123" s="60">
        <f t="shared" si="14"/>
        <v>0</v>
      </c>
      <c r="O123" s="60">
        <f t="shared" si="14"/>
        <v>0</v>
      </c>
      <c r="P123" s="60">
        <f t="shared" si="14"/>
        <v>0</v>
      </c>
      <c r="Q123" s="60">
        <f t="shared" si="14"/>
        <v>0</v>
      </c>
      <c r="R123" s="60">
        <f t="shared" si="14"/>
        <v>0</v>
      </c>
      <c r="S123" s="60">
        <f t="shared" si="14"/>
        <v>0</v>
      </c>
      <c r="T123" s="60">
        <f t="shared" si="14"/>
        <v>0</v>
      </c>
      <c r="U123" s="60">
        <f t="shared" si="14"/>
        <v>0</v>
      </c>
      <c r="V123" s="60">
        <f t="shared" si="14"/>
        <v>0</v>
      </c>
      <c r="W123" s="60">
        <f t="shared" si="14"/>
        <v>0</v>
      </c>
      <c r="X123" s="60">
        <f t="shared" si="14"/>
        <v>0</v>
      </c>
      <c r="Y123" s="60">
        <f t="shared" si="14"/>
        <v>0</v>
      </c>
      <c r="Z123" s="60">
        <f t="shared" si="14"/>
        <v>0</v>
      </c>
    </row>
    <row r="124" spans="1:51">
      <c r="C124" t="s">
        <v>122</v>
      </c>
      <c r="D124" s="63">
        <f>D118</f>
        <v>42491</v>
      </c>
      <c r="E124" s="63">
        <f>EDATE(D124,1)</f>
        <v>42522</v>
      </c>
      <c r="F124" s="63">
        <f t="shared" ref="F124:AN124" si="15">EDATE(E124,1)</f>
        <v>42552</v>
      </c>
      <c r="G124" s="63">
        <f t="shared" si="15"/>
        <v>42583</v>
      </c>
      <c r="H124" s="63">
        <f t="shared" si="15"/>
        <v>42614</v>
      </c>
      <c r="I124" s="63">
        <f t="shared" si="15"/>
        <v>42644</v>
      </c>
      <c r="J124" s="63">
        <f t="shared" si="15"/>
        <v>42675</v>
      </c>
      <c r="K124" s="63">
        <f t="shared" si="15"/>
        <v>42705</v>
      </c>
      <c r="L124" s="63">
        <f t="shared" si="15"/>
        <v>42736</v>
      </c>
      <c r="M124" s="63">
        <f t="shared" si="15"/>
        <v>42767</v>
      </c>
      <c r="N124" s="63">
        <f t="shared" si="15"/>
        <v>42795</v>
      </c>
      <c r="O124" s="63">
        <f t="shared" si="15"/>
        <v>42826</v>
      </c>
      <c r="P124" s="63">
        <f t="shared" si="15"/>
        <v>42856</v>
      </c>
      <c r="Q124" s="63">
        <f t="shared" si="15"/>
        <v>42887</v>
      </c>
      <c r="R124" s="63">
        <f t="shared" si="15"/>
        <v>42917</v>
      </c>
      <c r="S124" s="63">
        <f t="shared" si="15"/>
        <v>42948</v>
      </c>
      <c r="T124" s="63">
        <f t="shared" si="15"/>
        <v>42979</v>
      </c>
      <c r="U124" s="63">
        <f t="shared" si="15"/>
        <v>43009</v>
      </c>
      <c r="V124" s="63">
        <f t="shared" si="15"/>
        <v>43040</v>
      </c>
      <c r="W124" s="63">
        <f t="shared" si="15"/>
        <v>43070</v>
      </c>
      <c r="X124" s="63">
        <f t="shared" si="15"/>
        <v>43101</v>
      </c>
      <c r="Y124" s="63">
        <f t="shared" si="15"/>
        <v>43132</v>
      </c>
      <c r="Z124" s="63">
        <f t="shared" si="15"/>
        <v>43160</v>
      </c>
      <c r="AA124" s="63">
        <f t="shared" si="15"/>
        <v>43191</v>
      </c>
      <c r="AB124" s="63">
        <f t="shared" si="15"/>
        <v>43221</v>
      </c>
      <c r="AC124" s="63">
        <f t="shared" si="15"/>
        <v>43252</v>
      </c>
      <c r="AD124" s="63">
        <f t="shared" si="15"/>
        <v>43282</v>
      </c>
      <c r="AE124" s="63">
        <f t="shared" si="15"/>
        <v>43313</v>
      </c>
      <c r="AF124" s="63">
        <f t="shared" si="15"/>
        <v>43344</v>
      </c>
      <c r="AG124" s="63">
        <f t="shared" si="15"/>
        <v>43374</v>
      </c>
      <c r="AH124" s="63">
        <f t="shared" si="15"/>
        <v>43405</v>
      </c>
      <c r="AI124" s="63">
        <f t="shared" si="15"/>
        <v>43435</v>
      </c>
      <c r="AJ124" s="63">
        <f t="shared" si="15"/>
        <v>43466</v>
      </c>
      <c r="AK124" s="63">
        <f t="shared" si="15"/>
        <v>43497</v>
      </c>
      <c r="AL124" s="63">
        <f t="shared" si="15"/>
        <v>43525</v>
      </c>
      <c r="AM124" s="63">
        <f t="shared" si="15"/>
        <v>43556</v>
      </c>
      <c r="AN124" s="63">
        <f t="shared" si="15"/>
        <v>43586</v>
      </c>
    </row>
    <row r="125" spans="1:51">
      <c r="C125" t="s">
        <v>120</v>
      </c>
      <c r="D125" s="60">
        <f t="shared" ref="D125:AN125" ca="1" si="16">IF(D124&gt;EDATE($D119,12),0,OFFSET($D123,0,ROUNDDOWN(DATEDIF($D118,D124,"m")/12,0)))</f>
        <v>12</v>
      </c>
      <c r="E125" s="60">
        <f t="shared" ca="1" si="16"/>
        <v>12</v>
      </c>
      <c r="F125" s="60">
        <f t="shared" ca="1" si="16"/>
        <v>12</v>
      </c>
      <c r="G125" s="60">
        <f t="shared" ca="1" si="16"/>
        <v>12</v>
      </c>
      <c r="H125" s="60">
        <f t="shared" ca="1" si="16"/>
        <v>12</v>
      </c>
      <c r="I125" s="60">
        <f t="shared" ca="1" si="16"/>
        <v>12</v>
      </c>
      <c r="J125" s="60">
        <f t="shared" ca="1" si="16"/>
        <v>12</v>
      </c>
      <c r="K125" s="60">
        <f t="shared" ca="1" si="16"/>
        <v>12</v>
      </c>
      <c r="L125" s="60">
        <f t="shared" ca="1" si="16"/>
        <v>12</v>
      </c>
      <c r="M125" s="60">
        <f t="shared" ca="1" si="16"/>
        <v>12</v>
      </c>
      <c r="N125" s="60">
        <f t="shared" ca="1" si="16"/>
        <v>12</v>
      </c>
      <c r="O125" s="60">
        <f t="shared" ca="1" si="16"/>
        <v>12</v>
      </c>
      <c r="P125" s="60">
        <f t="shared" ca="1" si="16"/>
        <v>14.962499999999999</v>
      </c>
      <c r="Q125" s="60">
        <f t="shared" ca="1" si="16"/>
        <v>14.962499999999999</v>
      </c>
      <c r="R125" s="60">
        <f t="shared" ca="1" si="16"/>
        <v>14.962499999999999</v>
      </c>
      <c r="S125" s="60">
        <f t="shared" ca="1" si="16"/>
        <v>14.962499999999999</v>
      </c>
      <c r="T125" s="60">
        <f t="shared" ca="1" si="16"/>
        <v>14.962499999999999</v>
      </c>
      <c r="U125" s="60">
        <f t="shared" ca="1" si="16"/>
        <v>14.962499999999999</v>
      </c>
      <c r="V125" s="60">
        <f t="shared" ca="1" si="16"/>
        <v>14.962499999999999</v>
      </c>
      <c r="W125" s="60">
        <f t="shared" ca="1" si="16"/>
        <v>14.962499999999999</v>
      </c>
      <c r="X125" s="60">
        <f t="shared" ca="1" si="16"/>
        <v>14.962499999999999</v>
      </c>
      <c r="Y125" s="60">
        <f t="shared" ca="1" si="16"/>
        <v>14.962499999999999</v>
      </c>
      <c r="Z125" s="60">
        <f t="shared" ca="1" si="16"/>
        <v>14.962499999999999</v>
      </c>
      <c r="AA125" s="60">
        <f t="shared" ca="1" si="16"/>
        <v>14.962499999999999</v>
      </c>
      <c r="AB125" s="60">
        <f t="shared" ca="1" si="16"/>
        <v>15.710625</v>
      </c>
      <c r="AC125" s="60">
        <f t="shared" ca="1" si="16"/>
        <v>15.710625</v>
      </c>
      <c r="AD125" s="60">
        <f t="shared" ca="1" si="16"/>
        <v>15.710625</v>
      </c>
      <c r="AE125" s="60">
        <f t="shared" ca="1" si="16"/>
        <v>15.710625</v>
      </c>
      <c r="AF125" s="60">
        <f t="shared" ca="1" si="16"/>
        <v>15.710625</v>
      </c>
      <c r="AG125" s="60">
        <f t="shared" ca="1" si="16"/>
        <v>0</v>
      </c>
      <c r="AH125" s="60">
        <f t="shared" ca="1" si="16"/>
        <v>0</v>
      </c>
      <c r="AI125" s="60">
        <f t="shared" ca="1" si="16"/>
        <v>0</v>
      </c>
      <c r="AJ125" s="60">
        <f t="shared" ca="1" si="16"/>
        <v>0</v>
      </c>
      <c r="AK125" s="60">
        <f t="shared" ca="1" si="16"/>
        <v>0</v>
      </c>
      <c r="AL125" s="60">
        <f t="shared" ca="1" si="16"/>
        <v>0</v>
      </c>
      <c r="AM125" s="60">
        <f t="shared" ca="1" si="16"/>
        <v>0</v>
      </c>
      <c r="AN125" s="60">
        <f t="shared" ca="1" si="16"/>
        <v>0</v>
      </c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7" spans="1:51">
      <c r="A127" t="s">
        <v>300</v>
      </c>
      <c r="B127" t="s">
        <v>92</v>
      </c>
      <c r="C127" t="s">
        <v>110</v>
      </c>
      <c r="D127" s="56">
        <v>12</v>
      </c>
    </row>
    <row r="128" spans="1:51">
      <c r="C128" t="s">
        <v>12</v>
      </c>
      <c r="D128" s="56">
        <v>1</v>
      </c>
      <c r="E128" t="s">
        <v>118</v>
      </c>
    </row>
    <row r="129" spans="1:51">
      <c r="C129" t="s">
        <v>63</v>
      </c>
      <c r="D129" s="47">
        <v>0.05</v>
      </c>
    </row>
    <row r="130" spans="1:51">
      <c r="C130" t="s">
        <v>112</v>
      </c>
      <c r="D130" s="48" t="s">
        <v>61</v>
      </c>
    </row>
    <row r="131" spans="1:51">
      <c r="C131" t="s">
        <v>8</v>
      </c>
      <c r="D131" s="48" t="s">
        <v>89</v>
      </c>
    </row>
    <row r="132" spans="1:51">
      <c r="C132" t="s">
        <v>117</v>
      </c>
      <c r="D132" s="57">
        <v>0.1</v>
      </c>
    </row>
    <row r="133" spans="1:51">
      <c r="C133" t="s">
        <v>113</v>
      </c>
      <c r="D133" s="59">
        <v>1</v>
      </c>
      <c r="E133" s="46">
        <v>2</v>
      </c>
      <c r="F133" s="46">
        <v>3</v>
      </c>
      <c r="G133" s="46">
        <v>4</v>
      </c>
      <c r="H133" s="46">
        <v>5</v>
      </c>
      <c r="I133" s="46">
        <v>6</v>
      </c>
      <c r="J133" s="46">
        <v>7</v>
      </c>
      <c r="K133" s="46">
        <v>8</v>
      </c>
      <c r="L133" s="46">
        <v>9</v>
      </c>
      <c r="M133" s="46">
        <v>10</v>
      </c>
      <c r="N133" s="46">
        <v>11</v>
      </c>
      <c r="O133" s="46">
        <v>12</v>
      </c>
      <c r="P133" s="46">
        <v>13</v>
      </c>
      <c r="Q133" s="46">
        <v>14</v>
      </c>
      <c r="R133" s="46">
        <v>15</v>
      </c>
      <c r="S133" s="46">
        <v>16</v>
      </c>
      <c r="T133" s="46">
        <v>17</v>
      </c>
      <c r="U133" s="46">
        <v>18</v>
      </c>
      <c r="V133" s="46">
        <v>19</v>
      </c>
      <c r="W133" s="46">
        <v>20</v>
      </c>
      <c r="X133" s="46">
        <v>21</v>
      </c>
      <c r="Y133" s="46">
        <v>22</v>
      </c>
      <c r="Z133" s="46">
        <v>23</v>
      </c>
    </row>
    <row r="134" spans="1:51">
      <c r="C134" t="s">
        <v>116</v>
      </c>
      <c r="D134" s="61">
        <f t="shared" ref="D134:Z134" si="17">$D$59*(1+$D$60)^(D133-1)</f>
        <v>15</v>
      </c>
      <c r="E134" s="62">
        <f t="shared" si="17"/>
        <v>15.75</v>
      </c>
      <c r="F134" s="62">
        <f t="shared" si="17"/>
        <v>16.537500000000001</v>
      </c>
      <c r="G134" s="62">
        <f t="shared" si="17"/>
        <v>17.364375000000003</v>
      </c>
      <c r="H134" s="62">
        <f t="shared" si="17"/>
        <v>18.232593749999999</v>
      </c>
      <c r="I134" s="62">
        <f t="shared" si="17"/>
        <v>19.144223437500003</v>
      </c>
      <c r="J134" s="62">
        <f t="shared" si="17"/>
        <v>20.101434609374998</v>
      </c>
      <c r="K134" s="62">
        <f t="shared" si="17"/>
        <v>21.106506339843754</v>
      </c>
      <c r="L134" s="62">
        <f t="shared" si="17"/>
        <v>22.16183165683594</v>
      </c>
      <c r="M134" s="62">
        <f t="shared" si="17"/>
        <v>23.269923239677738</v>
      </c>
      <c r="N134" s="62">
        <f t="shared" si="17"/>
        <v>24.433419401661624</v>
      </c>
      <c r="O134" s="62">
        <f t="shared" si="17"/>
        <v>25.655090371744706</v>
      </c>
      <c r="P134" s="62">
        <f t="shared" si="17"/>
        <v>26.937844890331938</v>
      </c>
      <c r="Q134" s="62">
        <f t="shared" si="17"/>
        <v>28.284737134848541</v>
      </c>
      <c r="R134" s="62">
        <f t="shared" si="17"/>
        <v>29.698973991590961</v>
      </c>
      <c r="S134" s="62">
        <f t="shared" si="17"/>
        <v>31.183922691170519</v>
      </c>
      <c r="T134" s="62">
        <f t="shared" si="17"/>
        <v>32.743118825729042</v>
      </c>
      <c r="U134" s="62">
        <f t="shared" si="17"/>
        <v>34.3802747670155</v>
      </c>
      <c r="V134" s="62">
        <f t="shared" si="17"/>
        <v>36.099288505366275</v>
      </c>
      <c r="W134" s="62">
        <f t="shared" si="17"/>
        <v>37.904252930634584</v>
      </c>
      <c r="X134" s="62">
        <f t="shared" si="17"/>
        <v>39.799465577166316</v>
      </c>
      <c r="Y134" s="62">
        <f t="shared" si="17"/>
        <v>41.789438856024631</v>
      </c>
      <c r="Z134" s="62">
        <f t="shared" si="17"/>
        <v>43.878910798825856</v>
      </c>
    </row>
    <row r="135" spans="1:51">
      <c r="C135" t="s">
        <v>55</v>
      </c>
      <c r="D135" s="64">
        <v>42491</v>
      </c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51">
      <c r="C136" t="s">
        <v>56</v>
      </c>
      <c r="D136" s="64">
        <v>42979</v>
      </c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51">
      <c r="C137" t="s">
        <v>121</v>
      </c>
      <c r="D137" s="66">
        <f>ROUNDUP((DATEDIF(D135,D136,"m")+12)/12,0)</f>
        <v>3</v>
      </c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9" spans="1:51">
      <c r="B139" t="s">
        <v>91</v>
      </c>
      <c r="C139" t="s">
        <v>113</v>
      </c>
      <c r="D139" s="59">
        <v>1</v>
      </c>
      <c r="E139" s="46">
        <v>2</v>
      </c>
      <c r="F139" s="46">
        <v>3</v>
      </c>
      <c r="G139" s="46">
        <v>4</v>
      </c>
      <c r="H139" s="46">
        <v>5</v>
      </c>
      <c r="I139" s="46">
        <v>6</v>
      </c>
      <c r="J139" s="46">
        <v>7</v>
      </c>
      <c r="K139" s="46">
        <v>8</v>
      </c>
      <c r="L139" s="46">
        <v>9</v>
      </c>
      <c r="M139" s="46">
        <v>10</v>
      </c>
      <c r="N139" s="46">
        <v>11</v>
      </c>
      <c r="O139" s="46">
        <v>12</v>
      </c>
      <c r="P139" s="46">
        <v>13</v>
      </c>
      <c r="Q139" s="46">
        <v>14</v>
      </c>
      <c r="R139" s="46">
        <v>15</v>
      </c>
      <c r="S139" s="46">
        <v>16</v>
      </c>
      <c r="T139" s="46">
        <v>17</v>
      </c>
      <c r="U139" s="46">
        <v>18</v>
      </c>
      <c r="V139" s="46">
        <v>19</v>
      </c>
      <c r="W139" s="46">
        <v>20</v>
      </c>
      <c r="X139" s="46">
        <v>21</v>
      </c>
      <c r="Y139" s="46">
        <v>22</v>
      </c>
      <c r="Z139" s="46">
        <v>23</v>
      </c>
    </row>
    <row r="140" spans="1:51">
      <c r="C140" t="s">
        <v>120</v>
      </c>
      <c r="D140" s="60">
        <f>IF(D139&gt;$D137,0,IF(D139&gt;$D128,C140*(1+$D132),$D127))</f>
        <v>12</v>
      </c>
      <c r="E140" s="60">
        <f t="shared" ref="E140:Z140" si="18">IF(E139&gt;$D137,0,IF(E139&gt;$D128,D140*(1+$D132),$D127))</f>
        <v>13.200000000000001</v>
      </c>
      <c r="F140" s="60">
        <f t="shared" si="18"/>
        <v>14.520000000000003</v>
      </c>
      <c r="G140" s="60">
        <f t="shared" si="18"/>
        <v>0</v>
      </c>
      <c r="H140" s="60">
        <f t="shared" si="18"/>
        <v>0</v>
      </c>
      <c r="I140" s="60">
        <f t="shared" si="18"/>
        <v>0</v>
      </c>
      <c r="J140" s="60">
        <f t="shared" si="18"/>
        <v>0</v>
      </c>
      <c r="K140" s="60">
        <f t="shared" si="18"/>
        <v>0</v>
      </c>
      <c r="L140" s="60">
        <f t="shared" si="18"/>
        <v>0</v>
      </c>
      <c r="M140" s="60">
        <f t="shared" si="18"/>
        <v>0</v>
      </c>
      <c r="N140" s="60">
        <f t="shared" si="18"/>
        <v>0</v>
      </c>
      <c r="O140" s="60">
        <f t="shared" si="18"/>
        <v>0</v>
      </c>
      <c r="P140" s="60">
        <f t="shared" si="18"/>
        <v>0</v>
      </c>
      <c r="Q140" s="60">
        <f t="shared" si="18"/>
        <v>0</v>
      </c>
      <c r="R140" s="60">
        <f t="shared" si="18"/>
        <v>0</v>
      </c>
      <c r="S140" s="60">
        <f t="shared" si="18"/>
        <v>0</v>
      </c>
      <c r="T140" s="60">
        <f t="shared" si="18"/>
        <v>0</v>
      </c>
      <c r="U140" s="60">
        <f t="shared" si="18"/>
        <v>0</v>
      </c>
      <c r="V140" s="60">
        <f t="shared" si="18"/>
        <v>0</v>
      </c>
      <c r="W140" s="60">
        <f t="shared" si="18"/>
        <v>0</v>
      </c>
      <c r="X140" s="60">
        <f t="shared" si="18"/>
        <v>0</v>
      </c>
      <c r="Y140" s="60">
        <f t="shared" si="18"/>
        <v>0</v>
      </c>
      <c r="Z140" s="60">
        <f t="shared" si="18"/>
        <v>0</v>
      </c>
    </row>
    <row r="141" spans="1:51">
      <c r="C141" t="s">
        <v>122</v>
      </c>
      <c r="D141" s="63">
        <f>D135</f>
        <v>42491</v>
      </c>
      <c r="E141" s="63">
        <f>EDATE(D141,1)</f>
        <v>42522</v>
      </c>
      <c r="F141" s="63">
        <f t="shared" ref="F141:AN141" si="19">EDATE(E141,1)</f>
        <v>42552</v>
      </c>
      <c r="G141" s="63">
        <f t="shared" si="19"/>
        <v>42583</v>
      </c>
      <c r="H141" s="63">
        <f t="shared" si="19"/>
        <v>42614</v>
      </c>
      <c r="I141" s="63">
        <f t="shared" si="19"/>
        <v>42644</v>
      </c>
      <c r="J141" s="63">
        <f t="shared" si="19"/>
        <v>42675</v>
      </c>
      <c r="K141" s="63">
        <f t="shared" si="19"/>
        <v>42705</v>
      </c>
      <c r="L141" s="63">
        <f t="shared" si="19"/>
        <v>42736</v>
      </c>
      <c r="M141" s="63">
        <f t="shared" si="19"/>
        <v>42767</v>
      </c>
      <c r="N141" s="63">
        <f t="shared" si="19"/>
        <v>42795</v>
      </c>
      <c r="O141" s="63">
        <f t="shared" si="19"/>
        <v>42826</v>
      </c>
      <c r="P141" s="63">
        <f t="shared" si="19"/>
        <v>42856</v>
      </c>
      <c r="Q141" s="63">
        <f t="shared" si="19"/>
        <v>42887</v>
      </c>
      <c r="R141" s="63">
        <f t="shared" si="19"/>
        <v>42917</v>
      </c>
      <c r="S141" s="63">
        <f t="shared" si="19"/>
        <v>42948</v>
      </c>
      <c r="T141" s="63">
        <f t="shared" si="19"/>
        <v>42979</v>
      </c>
      <c r="U141" s="63">
        <f t="shared" si="19"/>
        <v>43009</v>
      </c>
      <c r="V141" s="63">
        <f t="shared" si="19"/>
        <v>43040</v>
      </c>
      <c r="W141" s="63">
        <f t="shared" si="19"/>
        <v>43070</v>
      </c>
      <c r="X141" s="63">
        <f t="shared" si="19"/>
        <v>43101</v>
      </c>
      <c r="Y141" s="63">
        <f t="shared" si="19"/>
        <v>43132</v>
      </c>
      <c r="Z141" s="63">
        <f t="shared" si="19"/>
        <v>43160</v>
      </c>
      <c r="AA141" s="63">
        <f t="shared" si="19"/>
        <v>43191</v>
      </c>
      <c r="AB141" s="63">
        <f t="shared" si="19"/>
        <v>43221</v>
      </c>
      <c r="AC141" s="63">
        <f t="shared" si="19"/>
        <v>43252</v>
      </c>
      <c r="AD141" s="63">
        <f t="shared" si="19"/>
        <v>43282</v>
      </c>
      <c r="AE141" s="63">
        <f t="shared" si="19"/>
        <v>43313</v>
      </c>
      <c r="AF141" s="63">
        <f t="shared" si="19"/>
        <v>43344</v>
      </c>
      <c r="AG141" s="63">
        <f t="shared" si="19"/>
        <v>43374</v>
      </c>
      <c r="AH141" s="63">
        <f t="shared" si="19"/>
        <v>43405</v>
      </c>
      <c r="AI141" s="63">
        <f t="shared" si="19"/>
        <v>43435</v>
      </c>
      <c r="AJ141" s="63">
        <f t="shared" si="19"/>
        <v>43466</v>
      </c>
      <c r="AK141" s="63">
        <f t="shared" si="19"/>
        <v>43497</v>
      </c>
      <c r="AL141" s="63">
        <f t="shared" si="19"/>
        <v>43525</v>
      </c>
      <c r="AM141" s="63">
        <f t="shared" si="19"/>
        <v>43556</v>
      </c>
      <c r="AN141" s="63">
        <f t="shared" si="19"/>
        <v>43586</v>
      </c>
    </row>
    <row r="142" spans="1:51">
      <c r="C142" t="s">
        <v>120</v>
      </c>
      <c r="D142" s="60">
        <f t="shared" ref="D142:AN142" ca="1" si="20">IF(D141&gt;EDATE($D136,12),0,OFFSET($D140,0,ROUNDDOWN(DATEDIF($D135,D141,"m")/12,0)))</f>
        <v>12</v>
      </c>
      <c r="E142" s="60">
        <f t="shared" ca="1" si="20"/>
        <v>12</v>
      </c>
      <c r="F142" s="60">
        <f t="shared" ca="1" si="20"/>
        <v>12</v>
      </c>
      <c r="G142" s="60">
        <f t="shared" ca="1" si="20"/>
        <v>12</v>
      </c>
      <c r="H142" s="60">
        <f t="shared" ca="1" si="20"/>
        <v>12</v>
      </c>
      <c r="I142" s="60">
        <f t="shared" ca="1" si="20"/>
        <v>12</v>
      </c>
      <c r="J142" s="60">
        <f t="shared" ca="1" si="20"/>
        <v>12</v>
      </c>
      <c r="K142" s="60">
        <f t="shared" ca="1" si="20"/>
        <v>12</v>
      </c>
      <c r="L142" s="60">
        <f t="shared" ca="1" si="20"/>
        <v>12</v>
      </c>
      <c r="M142" s="60">
        <f t="shared" ca="1" si="20"/>
        <v>12</v>
      </c>
      <c r="N142" s="60">
        <f t="shared" ca="1" si="20"/>
        <v>12</v>
      </c>
      <c r="O142" s="60">
        <f t="shared" ca="1" si="20"/>
        <v>12</v>
      </c>
      <c r="P142" s="60">
        <f t="shared" ca="1" si="20"/>
        <v>13.200000000000001</v>
      </c>
      <c r="Q142" s="60">
        <f t="shared" ca="1" si="20"/>
        <v>13.200000000000001</v>
      </c>
      <c r="R142" s="60">
        <f t="shared" ca="1" si="20"/>
        <v>13.200000000000001</v>
      </c>
      <c r="S142" s="60">
        <f t="shared" ca="1" si="20"/>
        <v>13.200000000000001</v>
      </c>
      <c r="T142" s="60">
        <f t="shared" ca="1" si="20"/>
        <v>13.200000000000001</v>
      </c>
      <c r="U142" s="60">
        <f t="shared" ca="1" si="20"/>
        <v>13.200000000000001</v>
      </c>
      <c r="V142" s="60">
        <f t="shared" ca="1" si="20"/>
        <v>13.200000000000001</v>
      </c>
      <c r="W142" s="60">
        <f t="shared" ca="1" si="20"/>
        <v>13.200000000000001</v>
      </c>
      <c r="X142" s="60">
        <f t="shared" ca="1" si="20"/>
        <v>13.200000000000001</v>
      </c>
      <c r="Y142" s="60">
        <f t="shared" ca="1" si="20"/>
        <v>13.200000000000001</v>
      </c>
      <c r="Z142" s="60">
        <f t="shared" ca="1" si="20"/>
        <v>13.200000000000001</v>
      </c>
      <c r="AA142" s="60">
        <f t="shared" ca="1" si="20"/>
        <v>13.200000000000001</v>
      </c>
      <c r="AB142" s="60">
        <f t="shared" ca="1" si="20"/>
        <v>14.520000000000003</v>
      </c>
      <c r="AC142" s="60">
        <f t="shared" ca="1" si="20"/>
        <v>14.520000000000003</v>
      </c>
      <c r="AD142" s="60">
        <f t="shared" ca="1" si="20"/>
        <v>14.520000000000003</v>
      </c>
      <c r="AE142" s="60">
        <f t="shared" ca="1" si="20"/>
        <v>14.520000000000003</v>
      </c>
      <c r="AF142" s="60">
        <f t="shared" ca="1" si="20"/>
        <v>14.520000000000003</v>
      </c>
      <c r="AG142" s="60">
        <f t="shared" ca="1" si="20"/>
        <v>0</v>
      </c>
      <c r="AH142" s="60">
        <f t="shared" ca="1" si="20"/>
        <v>0</v>
      </c>
      <c r="AI142" s="60">
        <f t="shared" ca="1" si="20"/>
        <v>0</v>
      </c>
      <c r="AJ142" s="60">
        <f t="shared" ca="1" si="20"/>
        <v>0</v>
      </c>
      <c r="AK142" s="60">
        <f t="shared" ca="1" si="20"/>
        <v>0</v>
      </c>
      <c r="AL142" s="60">
        <f t="shared" ca="1" si="20"/>
        <v>0</v>
      </c>
      <c r="AM142" s="60">
        <f t="shared" ca="1" si="20"/>
        <v>0</v>
      </c>
      <c r="AN142" s="60">
        <f t="shared" ca="1" si="20"/>
        <v>0</v>
      </c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4" spans="1:51">
      <c r="A144" t="s">
        <v>301</v>
      </c>
      <c r="B144" t="s">
        <v>92</v>
      </c>
      <c r="C144" t="s">
        <v>110</v>
      </c>
      <c r="D144" s="56">
        <v>12</v>
      </c>
    </row>
    <row r="145" spans="2:51">
      <c r="C145" t="s">
        <v>12</v>
      </c>
      <c r="D145" s="56">
        <v>2</v>
      </c>
      <c r="E145" t="s">
        <v>119</v>
      </c>
    </row>
    <row r="146" spans="2:51">
      <c r="C146" t="s">
        <v>63</v>
      </c>
      <c r="D146" s="47">
        <v>0.05</v>
      </c>
    </row>
    <row r="147" spans="2:51">
      <c r="C147" t="s">
        <v>112</v>
      </c>
      <c r="D147" s="48" t="s">
        <v>61</v>
      </c>
    </row>
    <row r="148" spans="2:51">
      <c r="C148" t="s">
        <v>8</v>
      </c>
      <c r="D148" s="48" t="s">
        <v>89</v>
      </c>
    </row>
    <row r="149" spans="2:51">
      <c r="C149" t="s">
        <v>117</v>
      </c>
      <c r="D149" s="57">
        <v>0.1</v>
      </c>
    </row>
    <row r="150" spans="2:51">
      <c r="C150" t="s">
        <v>113</v>
      </c>
      <c r="D150" s="59">
        <v>1</v>
      </c>
      <c r="E150" s="46">
        <v>2</v>
      </c>
      <c r="F150" s="46">
        <v>3</v>
      </c>
      <c r="G150" s="46">
        <v>4</v>
      </c>
      <c r="H150" s="46">
        <v>5</v>
      </c>
      <c r="I150" s="46">
        <v>6</v>
      </c>
      <c r="J150" s="46">
        <v>7</v>
      </c>
      <c r="K150" s="46">
        <v>8</v>
      </c>
      <c r="L150" s="46">
        <v>9</v>
      </c>
      <c r="M150" s="46">
        <v>10</v>
      </c>
      <c r="N150" s="46">
        <v>11</v>
      </c>
      <c r="O150" s="46">
        <v>12</v>
      </c>
      <c r="P150" s="46">
        <v>13</v>
      </c>
      <c r="Q150" s="46">
        <v>14</v>
      </c>
      <c r="R150" s="46">
        <v>15</v>
      </c>
      <c r="S150" s="46">
        <v>16</v>
      </c>
      <c r="T150" s="46">
        <v>17</v>
      </c>
      <c r="U150" s="46">
        <v>18</v>
      </c>
      <c r="V150" s="46">
        <v>19</v>
      </c>
      <c r="W150" s="46">
        <v>20</v>
      </c>
      <c r="X150" s="46">
        <v>21</v>
      </c>
      <c r="Y150" s="46">
        <v>22</v>
      </c>
      <c r="Z150" s="46">
        <v>23</v>
      </c>
    </row>
    <row r="151" spans="2:51">
      <c r="C151" t="s">
        <v>116</v>
      </c>
      <c r="D151" s="61">
        <f>$D$59*(1+$D$60)^(D150-1)</f>
        <v>15</v>
      </c>
      <c r="E151" s="62">
        <f t="shared" ref="E151:Z151" si="21">$D$59*(1+$D$60)^(E150-1)</f>
        <v>15.75</v>
      </c>
      <c r="F151" s="62">
        <f t="shared" si="21"/>
        <v>16.537500000000001</v>
      </c>
      <c r="G151" s="62">
        <f t="shared" si="21"/>
        <v>17.364375000000003</v>
      </c>
      <c r="H151" s="62">
        <f t="shared" si="21"/>
        <v>18.232593749999999</v>
      </c>
      <c r="I151" s="62">
        <f t="shared" si="21"/>
        <v>19.144223437500003</v>
      </c>
      <c r="J151" s="62">
        <f t="shared" si="21"/>
        <v>20.101434609374998</v>
      </c>
      <c r="K151" s="62">
        <f t="shared" si="21"/>
        <v>21.106506339843754</v>
      </c>
      <c r="L151" s="62">
        <f t="shared" si="21"/>
        <v>22.16183165683594</v>
      </c>
      <c r="M151" s="62">
        <f t="shared" si="21"/>
        <v>23.269923239677738</v>
      </c>
      <c r="N151" s="62">
        <f t="shared" si="21"/>
        <v>24.433419401661624</v>
      </c>
      <c r="O151" s="62">
        <f t="shared" si="21"/>
        <v>25.655090371744706</v>
      </c>
      <c r="P151" s="62">
        <f t="shared" si="21"/>
        <v>26.937844890331938</v>
      </c>
      <c r="Q151" s="62">
        <f t="shared" si="21"/>
        <v>28.284737134848541</v>
      </c>
      <c r="R151" s="62">
        <f t="shared" si="21"/>
        <v>29.698973991590961</v>
      </c>
      <c r="S151" s="62">
        <f t="shared" si="21"/>
        <v>31.183922691170519</v>
      </c>
      <c r="T151" s="62">
        <f t="shared" si="21"/>
        <v>32.743118825729042</v>
      </c>
      <c r="U151" s="62">
        <f t="shared" si="21"/>
        <v>34.3802747670155</v>
      </c>
      <c r="V151" s="62">
        <f t="shared" si="21"/>
        <v>36.099288505366275</v>
      </c>
      <c r="W151" s="62">
        <f t="shared" si="21"/>
        <v>37.904252930634584</v>
      </c>
      <c r="X151" s="62">
        <f t="shared" si="21"/>
        <v>39.799465577166316</v>
      </c>
      <c r="Y151" s="62">
        <f t="shared" si="21"/>
        <v>41.789438856024631</v>
      </c>
      <c r="Z151" s="62">
        <f t="shared" si="21"/>
        <v>43.878910798825856</v>
      </c>
    </row>
    <row r="152" spans="2:51">
      <c r="C152" t="s">
        <v>55</v>
      </c>
      <c r="D152" s="64">
        <v>42491</v>
      </c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2:51">
      <c r="C153" t="s">
        <v>56</v>
      </c>
      <c r="D153" s="64">
        <v>42979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2:51">
      <c r="C154" t="s">
        <v>121</v>
      </c>
      <c r="D154" s="66">
        <f>ROUNDUP((DATEDIF(D152,D153,"m")+12)/12,0)</f>
        <v>3</v>
      </c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6" spans="2:51">
      <c r="B156" t="s">
        <v>91</v>
      </c>
      <c r="C156" t="s">
        <v>113</v>
      </c>
      <c r="D156" s="59">
        <v>1</v>
      </c>
      <c r="E156" s="46">
        <v>2</v>
      </c>
      <c r="F156" s="46">
        <v>3</v>
      </c>
      <c r="G156" s="46">
        <v>4</v>
      </c>
      <c r="H156" s="46">
        <v>5</v>
      </c>
      <c r="I156" s="46">
        <v>6</v>
      </c>
      <c r="J156" s="46">
        <v>7</v>
      </c>
      <c r="K156" s="46">
        <v>8</v>
      </c>
      <c r="L156" s="46">
        <v>9</v>
      </c>
      <c r="M156" s="46">
        <v>10</v>
      </c>
      <c r="N156" s="46">
        <v>11</v>
      </c>
      <c r="O156" s="46">
        <v>12</v>
      </c>
      <c r="P156" s="46">
        <v>13</v>
      </c>
      <c r="Q156" s="46">
        <v>14</v>
      </c>
      <c r="R156" s="46">
        <v>15</v>
      </c>
      <c r="S156" s="46">
        <v>16</v>
      </c>
      <c r="T156" s="46">
        <v>17</v>
      </c>
      <c r="U156" s="46">
        <v>18</v>
      </c>
      <c r="V156" s="46">
        <v>19</v>
      </c>
      <c r="W156" s="46">
        <v>20</v>
      </c>
      <c r="X156" s="46">
        <v>21</v>
      </c>
      <c r="Y156" s="46">
        <v>22</v>
      </c>
      <c r="Z156" s="46">
        <v>23</v>
      </c>
    </row>
    <row r="157" spans="2:51">
      <c r="C157" t="s">
        <v>120</v>
      </c>
      <c r="D157" s="60">
        <f t="shared" ref="D157:Z157" si="22">IF(D156&gt;$D154,0,IF(D156=1,$D144,IF(MOD(D156,$D145)=1,C157*(1+$D149),C157*(1+$D146))))</f>
        <v>12</v>
      </c>
      <c r="E157" s="60">
        <f t="shared" si="22"/>
        <v>12.600000000000001</v>
      </c>
      <c r="F157" s="60">
        <f t="shared" si="22"/>
        <v>13.860000000000003</v>
      </c>
      <c r="G157" s="60">
        <f t="shared" si="22"/>
        <v>0</v>
      </c>
      <c r="H157" s="60">
        <f t="shared" si="22"/>
        <v>0</v>
      </c>
      <c r="I157" s="60">
        <f t="shared" si="22"/>
        <v>0</v>
      </c>
      <c r="J157" s="60">
        <f t="shared" si="22"/>
        <v>0</v>
      </c>
      <c r="K157" s="60">
        <f t="shared" si="22"/>
        <v>0</v>
      </c>
      <c r="L157" s="60">
        <f t="shared" si="22"/>
        <v>0</v>
      </c>
      <c r="M157" s="60">
        <f t="shared" si="22"/>
        <v>0</v>
      </c>
      <c r="N157" s="60">
        <f t="shared" si="22"/>
        <v>0</v>
      </c>
      <c r="O157" s="60">
        <f t="shared" si="22"/>
        <v>0</v>
      </c>
      <c r="P157" s="60">
        <f t="shared" si="22"/>
        <v>0</v>
      </c>
      <c r="Q157" s="60">
        <f t="shared" si="22"/>
        <v>0</v>
      </c>
      <c r="R157" s="60">
        <f t="shared" si="22"/>
        <v>0</v>
      </c>
      <c r="S157" s="60">
        <f t="shared" si="22"/>
        <v>0</v>
      </c>
      <c r="T157" s="60">
        <f t="shared" si="22"/>
        <v>0</v>
      </c>
      <c r="U157" s="60">
        <f t="shared" si="22"/>
        <v>0</v>
      </c>
      <c r="V157" s="60">
        <f t="shared" si="22"/>
        <v>0</v>
      </c>
      <c r="W157" s="60">
        <f t="shared" si="22"/>
        <v>0</v>
      </c>
      <c r="X157" s="60">
        <f t="shared" si="22"/>
        <v>0</v>
      </c>
      <c r="Y157" s="60">
        <f t="shared" si="22"/>
        <v>0</v>
      </c>
      <c r="Z157" s="60">
        <f t="shared" si="22"/>
        <v>0</v>
      </c>
    </row>
    <row r="158" spans="2:51">
      <c r="C158" t="s">
        <v>122</v>
      </c>
      <c r="D158" s="63">
        <f>D152</f>
        <v>42491</v>
      </c>
      <c r="E158" s="63">
        <f>EDATE(D158,1)</f>
        <v>42522</v>
      </c>
      <c r="F158" s="63">
        <f t="shared" ref="F158:AN158" si="23">EDATE(E158,1)</f>
        <v>42552</v>
      </c>
      <c r="G158" s="63">
        <f t="shared" si="23"/>
        <v>42583</v>
      </c>
      <c r="H158" s="63">
        <f t="shared" si="23"/>
        <v>42614</v>
      </c>
      <c r="I158" s="63">
        <f t="shared" si="23"/>
        <v>42644</v>
      </c>
      <c r="J158" s="63">
        <f t="shared" si="23"/>
        <v>42675</v>
      </c>
      <c r="K158" s="63">
        <f t="shared" si="23"/>
        <v>42705</v>
      </c>
      <c r="L158" s="63">
        <f t="shared" si="23"/>
        <v>42736</v>
      </c>
      <c r="M158" s="63">
        <f t="shared" si="23"/>
        <v>42767</v>
      </c>
      <c r="N158" s="63">
        <f t="shared" si="23"/>
        <v>42795</v>
      </c>
      <c r="O158" s="63">
        <f t="shared" si="23"/>
        <v>42826</v>
      </c>
      <c r="P158" s="63">
        <f t="shared" si="23"/>
        <v>42856</v>
      </c>
      <c r="Q158" s="63">
        <f t="shared" si="23"/>
        <v>42887</v>
      </c>
      <c r="R158" s="63">
        <f t="shared" si="23"/>
        <v>42917</v>
      </c>
      <c r="S158" s="63">
        <f t="shared" si="23"/>
        <v>42948</v>
      </c>
      <c r="T158" s="63">
        <f t="shared" si="23"/>
        <v>42979</v>
      </c>
      <c r="U158" s="63">
        <f t="shared" si="23"/>
        <v>43009</v>
      </c>
      <c r="V158" s="63">
        <f t="shared" si="23"/>
        <v>43040</v>
      </c>
      <c r="W158" s="63">
        <f t="shared" si="23"/>
        <v>43070</v>
      </c>
      <c r="X158" s="63">
        <f t="shared" si="23"/>
        <v>43101</v>
      </c>
      <c r="Y158" s="63">
        <f t="shared" si="23"/>
        <v>43132</v>
      </c>
      <c r="Z158" s="63">
        <f t="shared" si="23"/>
        <v>43160</v>
      </c>
      <c r="AA158" s="63">
        <f t="shared" si="23"/>
        <v>43191</v>
      </c>
      <c r="AB158" s="63">
        <f t="shared" si="23"/>
        <v>43221</v>
      </c>
      <c r="AC158" s="63">
        <f t="shared" si="23"/>
        <v>43252</v>
      </c>
      <c r="AD158" s="63">
        <f t="shared" si="23"/>
        <v>43282</v>
      </c>
      <c r="AE158" s="63">
        <f t="shared" si="23"/>
        <v>43313</v>
      </c>
      <c r="AF158" s="63">
        <f t="shared" si="23"/>
        <v>43344</v>
      </c>
      <c r="AG158" s="63">
        <f t="shared" si="23"/>
        <v>43374</v>
      </c>
      <c r="AH158" s="63">
        <f t="shared" si="23"/>
        <v>43405</v>
      </c>
      <c r="AI158" s="63">
        <f t="shared" si="23"/>
        <v>43435</v>
      </c>
      <c r="AJ158" s="63">
        <f t="shared" si="23"/>
        <v>43466</v>
      </c>
      <c r="AK158" s="63">
        <f t="shared" si="23"/>
        <v>43497</v>
      </c>
      <c r="AL158" s="63">
        <f t="shared" si="23"/>
        <v>43525</v>
      </c>
      <c r="AM158" s="63">
        <f t="shared" si="23"/>
        <v>43556</v>
      </c>
      <c r="AN158" s="63">
        <f t="shared" si="23"/>
        <v>43586</v>
      </c>
    </row>
    <row r="159" spans="2:51">
      <c r="C159" t="s">
        <v>120</v>
      </c>
      <c r="D159" s="60">
        <f ca="1">IF(D158&gt;EDATE($D153,12),0,OFFSET($D157,0,ROUNDDOWN(DATEDIF($D152,D158,"m")/12,0)))</f>
        <v>12</v>
      </c>
      <c r="E159" s="60">
        <f t="shared" ref="E159:AH159" ca="1" si="24">IF(E158&gt;EDATE($D153,12),0,OFFSET($D157,0,ROUNDDOWN(DATEDIF($D152,E158,"m")/12,0)))</f>
        <v>12</v>
      </c>
      <c r="F159" s="60">
        <f t="shared" ca="1" si="24"/>
        <v>12</v>
      </c>
      <c r="G159" s="60">
        <f t="shared" ca="1" si="24"/>
        <v>12</v>
      </c>
      <c r="H159" s="60">
        <f t="shared" ca="1" si="24"/>
        <v>12</v>
      </c>
      <c r="I159" s="60">
        <f t="shared" ca="1" si="24"/>
        <v>12</v>
      </c>
      <c r="J159" s="60">
        <f t="shared" ca="1" si="24"/>
        <v>12</v>
      </c>
      <c r="K159" s="60">
        <f t="shared" ca="1" si="24"/>
        <v>12</v>
      </c>
      <c r="L159" s="60">
        <f t="shared" ca="1" si="24"/>
        <v>12</v>
      </c>
      <c r="M159" s="60">
        <f t="shared" ca="1" si="24"/>
        <v>12</v>
      </c>
      <c r="N159" s="60">
        <f t="shared" ca="1" si="24"/>
        <v>12</v>
      </c>
      <c r="O159" s="60">
        <f t="shared" ca="1" si="24"/>
        <v>12</v>
      </c>
      <c r="P159" s="60">
        <f t="shared" ca="1" si="24"/>
        <v>12.600000000000001</v>
      </c>
      <c r="Q159" s="60">
        <f t="shared" ca="1" si="24"/>
        <v>12.600000000000001</v>
      </c>
      <c r="R159" s="60">
        <f t="shared" ca="1" si="24"/>
        <v>12.600000000000001</v>
      </c>
      <c r="S159" s="60">
        <f t="shared" ca="1" si="24"/>
        <v>12.600000000000001</v>
      </c>
      <c r="T159" s="60">
        <f t="shared" ca="1" si="24"/>
        <v>12.600000000000001</v>
      </c>
      <c r="U159" s="60">
        <f t="shared" ca="1" si="24"/>
        <v>12.600000000000001</v>
      </c>
      <c r="V159" s="60">
        <f t="shared" ca="1" si="24"/>
        <v>12.600000000000001</v>
      </c>
      <c r="W159" s="60">
        <f t="shared" ca="1" si="24"/>
        <v>12.600000000000001</v>
      </c>
      <c r="X159" s="60">
        <f t="shared" ca="1" si="24"/>
        <v>12.600000000000001</v>
      </c>
      <c r="Y159" s="60">
        <f t="shared" ca="1" si="24"/>
        <v>12.600000000000001</v>
      </c>
      <c r="Z159" s="60">
        <f t="shared" ca="1" si="24"/>
        <v>12.600000000000001</v>
      </c>
      <c r="AA159" s="60">
        <f t="shared" ca="1" si="24"/>
        <v>12.600000000000001</v>
      </c>
      <c r="AB159" s="60">
        <f t="shared" ca="1" si="24"/>
        <v>13.860000000000003</v>
      </c>
      <c r="AC159" s="60">
        <f t="shared" ca="1" si="24"/>
        <v>13.860000000000003</v>
      </c>
      <c r="AD159" s="60">
        <f t="shared" ca="1" si="24"/>
        <v>13.860000000000003</v>
      </c>
      <c r="AE159" s="60">
        <f t="shared" ca="1" si="24"/>
        <v>13.860000000000003</v>
      </c>
      <c r="AF159" s="60">
        <f t="shared" ca="1" si="24"/>
        <v>13.860000000000003</v>
      </c>
      <c r="AG159" s="60">
        <f t="shared" ca="1" si="24"/>
        <v>0</v>
      </c>
      <c r="AH159" s="60">
        <f t="shared" ca="1" si="24"/>
        <v>0</v>
      </c>
      <c r="AI159" s="60">
        <f t="shared" ref="AI159:AN159" ca="1" si="25">IF(AI158&gt;EDATE($D153,12),0,OFFSET($D157,0,ROUNDDOWN(DATEDIF($D152,AI158,"m")/12,0)))</f>
        <v>0</v>
      </c>
      <c r="AJ159" s="60">
        <f t="shared" ca="1" si="25"/>
        <v>0</v>
      </c>
      <c r="AK159" s="60">
        <f t="shared" ca="1" si="25"/>
        <v>0</v>
      </c>
      <c r="AL159" s="60">
        <f t="shared" ca="1" si="25"/>
        <v>0</v>
      </c>
      <c r="AM159" s="60">
        <f t="shared" ca="1" si="25"/>
        <v>0</v>
      </c>
      <c r="AN159" s="60">
        <f t="shared" ca="1" si="25"/>
        <v>0</v>
      </c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1" spans="1:51">
      <c r="A161" t="s">
        <v>302</v>
      </c>
      <c r="B161" t="s">
        <v>92</v>
      </c>
      <c r="C161" t="s">
        <v>113</v>
      </c>
      <c r="D161" s="59">
        <v>1</v>
      </c>
      <c r="E161" s="46">
        <v>2</v>
      </c>
      <c r="F161" s="46">
        <v>3</v>
      </c>
      <c r="G161" s="46">
        <v>4</v>
      </c>
      <c r="H161" s="46">
        <v>5</v>
      </c>
      <c r="I161" s="46">
        <v>6</v>
      </c>
      <c r="J161" s="46">
        <v>7</v>
      </c>
      <c r="K161" s="46">
        <v>8</v>
      </c>
      <c r="L161" s="46">
        <v>9</v>
      </c>
      <c r="M161" s="46">
        <v>10</v>
      </c>
    </row>
    <row r="162" spans="1:51">
      <c r="C162" t="s">
        <v>129</v>
      </c>
      <c r="D162" s="69">
        <v>0.1</v>
      </c>
      <c r="E162" s="69">
        <v>0.1</v>
      </c>
      <c r="F162" s="69">
        <v>0.1</v>
      </c>
      <c r="G162" s="69">
        <v>0.1</v>
      </c>
      <c r="H162" s="69">
        <v>0.1</v>
      </c>
      <c r="I162" s="69">
        <v>0.1</v>
      </c>
      <c r="J162" s="69">
        <v>0.1</v>
      </c>
      <c r="K162" s="69">
        <v>0.1</v>
      </c>
      <c r="L162" s="69">
        <v>0.1</v>
      </c>
      <c r="M162" s="69">
        <v>0.1</v>
      </c>
    </row>
    <row r="163" spans="1:51">
      <c r="C163" t="s">
        <v>130</v>
      </c>
      <c r="D163" s="58">
        <v>1234456</v>
      </c>
      <c r="E163" s="58">
        <v>1234456</v>
      </c>
      <c r="F163" s="58">
        <v>1234456</v>
      </c>
      <c r="G163" s="58">
        <v>1234456</v>
      </c>
      <c r="H163" s="58">
        <v>1234456</v>
      </c>
      <c r="I163" s="58">
        <v>1234456</v>
      </c>
      <c r="J163" s="58">
        <v>1234456</v>
      </c>
      <c r="K163" s="58">
        <v>1234456</v>
      </c>
      <c r="L163" s="58">
        <v>1234456</v>
      </c>
      <c r="M163" s="58">
        <v>1234456</v>
      </c>
    </row>
    <row r="164" spans="1:51">
      <c r="C164" t="s">
        <v>1</v>
      </c>
      <c r="D164" s="58">
        <v>67.400000000000006</v>
      </c>
    </row>
    <row r="165" spans="1:51">
      <c r="C165" t="s">
        <v>132</v>
      </c>
      <c r="D165" s="48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>
      <c r="C166" t="s">
        <v>55</v>
      </c>
      <c r="D166" s="64">
        <v>42491</v>
      </c>
    </row>
    <row r="167" spans="1:51">
      <c r="C167" t="s">
        <v>56</v>
      </c>
      <c r="D167" s="64">
        <v>42979</v>
      </c>
    </row>
    <row r="168" spans="1:51">
      <c r="C168" t="s">
        <v>121</v>
      </c>
      <c r="D168" s="66">
        <f>ROUNDUP((DATEDIF(D166,D167,"m")+12)/12,0)</f>
        <v>3</v>
      </c>
    </row>
    <row r="170" spans="1:51">
      <c r="B170" t="s">
        <v>91</v>
      </c>
      <c r="C170" t="s">
        <v>113</v>
      </c>
      <c r="D170" s="59">
        <v>1</v>
      </c>
      <c r="E170" s="46">
        <v>2</v>
      </c>
      <c r="F170" s="46">
        <v>3</v>
      </c>
      <c r="G170" s="46">
        <v>4</v>
      </c>
      <c r="H170" s="46">
        <v>5</v>
      </c>
      <c r="I170" s="46">
        <v>6</v>
      </c>
      <c r="J170" s="46">
        <v>7</v>
      </c>
      <c r="K170" s="46">
        <v>8</v>
      </c>
      <c r="L170" s="46">
        <v>9</v>
      </c>
      <c r="M170" s="46">
        <v>10</v>
      </c>
    </row>
    <row r="171" spans="1:51">
      <c r="C171" t="s">
        <v>131</v>
      </c>
      <c r="D171" s="50">
        <f>D163*D162/12/30.42/$D$164</f>
        <v>5.0173599933928621</v>
      </c>
      <c r="E171" s="50">
        <f t="shared" ref="E171:M171" si="26">E163*E162/12/30.42/$D$164</f>
        <v>5.0173599933928621</v>
      </c>
      <c r="F171" s="50">
        <f t="shared" si="26"/>
        <v>5.0173599933928621</v>
      </c>
      <c r="G171" s="50">
        <f t="shared" si="26"/>
        <v>5.0173599933928621</v>
      </c>
      <c r="H171" s="50">
        <f t="shared" si="26"/>
        <v>5.0173599933928621</v>
      </c>
      <c r="I171" s="50">
        <f t="shared" si="26"/>
        <v>5.0173599933928621</v>
      </c>
      <c r="J171" s="50">
        <f t="shared" si="26"/>
        <v>5.0173599933928621</v>
      </c>
      <c r="K171" s="50">
        <f t="shared" si="26"/>
        <v>5.0173599933928621</v>
      </c>
      <c r="L171" s="50">
        <f t="shared" si="26"/>
        <v>5.0173599933928621</v>
      </c>
      <c r="M171" s="50">
        <f t="shared" si="26"/>
        <v>5.0173599933928621</v>
      </c>
    </row>
    <row r="172" spans="1:51">
      <c r="C172" t="s">
        <v>65</v>
      </c>
      <c r="D172" s="60">
        <f>MAX(D171,D165)</f>
        <v>5.0173599933928621</v>
      </c>
      <c r="E172" s="60">
        <f t="shared" ref="E172:M172" si="27">MAX(E171,E165)</f>
        <v>5.0173599933928621</v>
      </c>
      <c r="F172" s="60">
        <f t="shared" si="27"/>
        <v>5.0173599933928621</v>
      </c>
      <c r="G172" s="60">
        <f t="shared" si="27"/>
        <v>5.0173599933928621</v>
      </c>
      <c r="H172" s="60">
        <f t="shared" si="27"/>
        <v>6</v>
      </c>
      <c r="I172" s="60">
        <f t="shared" si="27"/>
        <v>7</v>
      </c>
      <c r="J172" s="60">
        <f t="shared" si="27"/>
        <v>8</v>
      </c>
      <c r="K172" s="60">
        <f t="shared" si="27"/>
        <v>9</v>
      </c>
      <c r="L172" s="60">
        <f t="shared" si="27"/>
        <v>10</v>
      </c>
      <c r="M172" s="60">
        <f t="shared" si="27"/>
        <v>11</v>
      </c>
    </row>
    <row r="173" spans="1:51">
      <c r="C173" t="s">
        <v>122</v>
      </c>
      <c r="D173" s="63">
        <f>D166</f>
        <v>42491</v>
      </c>
      <c r="E173" s="63">
        <f>EDATE(D173,1)</f>
        <v>42522</v>
      </c>
      <c r="F173" s="63">
        <f t="shared" ref="F173:AN173" si="28">EDATE(E173,1)</f>
        <v>42552</v>
      </c>
      <c r="G173" s="63">
        <f t="shared" si="28"/>
        <v>42583</v>
      </c>
      <c r="H173" s="63">
        <f t="shared" si="28"/>
        <v>42614</v>
      </c>
      <c r="I173" s="63">
        <f t="shared" si="28"/>
        <v>42644</v>
      </c>
      <c r="J173" s="63">
        <f t="shared" si="28"/>
        <v>42675</v>
      </c>
      <c r="K173" s="63">
        <f t="shared" si="28"/>
        <v>42705</v>
      </c>
      <c r="L173" s="63">
        <f t="shared" si="28"/>
        <v>42736</v>
      </c>
      <c r="M173" s="63">
        <f t="shared" si="28"/>
        <v>42767</v>
      </c>
      <c r="N173" s="63">
        <f t="shared" si="28"/>
        <v>42795</v>
      </c>
      <c r="O173" s="63">
        <f t="shared" si="28"/>
        <v>42826</v>
      </c>
      <c r="P173" s="63">
        <f t="shared" si="28"/>
        <v>42856</v>
      </c>
      <c r="Q173" s="63">
        <f t="shared" si="28"/>
        <v>42887</v>
      </c>
      <c r="R173" s="63">
        <f t="shared" si="28"/>
        <v>42917</v>
      </c>
      <c r="S173" s="63">
        <f t="shared" si="28"/>
        <v>42948</v>
      </c>
      <c r="T173" s="63">
        <f t="shared" si="28"/>
        <v>42979</v>
      </c>
      <c r="U173" s="63">
        <f t="shared" si="28"/>
        <v>43009</v>
      </c>
      <c r="V173" s="63">
        <f t="shared" si="28"/>
        <v>43040</v>
      </c>
      <c r="W173" s="63">
        <f t="shared" si="28"/>
        <v>43070</v>
      </c>
      <c r="X173" s="63">
        <f t="shared" si="28"/>
        <v>43101</v>
      </c>
      <c r="Y173" s="63">
        <f t="shared" si="28"/>
        <v>43132</v>
      </c>
      <c r="Z173" s="63">
        <f t="shared" si="28"/>
        <v>43160</v>
      </c>
      <c r="AA173" s="63">
        <f t="shared" si="28"/>
        <v>43191</v>
      </c>
      <c r="AB173" s="63">
        <f t="shared" si="28"/>
        <v>43221</v>
      </c>
      <c r="AC173" s="63">
        <f t="shared" si="28"/>
        <v>43252</v>
      </c>
      <c r="AD173" s="63">
        <f t="shared" si="28"/>
        <v>43282</v>
      </c>
      <c r="AE173" s="63">
        <f t="shared" si="28"/>
        <v>43313</v>
      </c>
      <c r="AF173" s="63">
        <f t="shared" si="28"/>
        <v>43344</v>
      </c>
      <c r="AG173" s="63">
        <f t="shared" si="28"/>
        <v>43374</v>
      </c>
      <c r="AH173" s="63">
        <f t="shared" si="28"/>
        <v>43405</v>
      </c>
      <c r="AI173" s="63">
        <f t="shared" si="28"/>
        <v>43435</v>
      </c>
      <c r="AJ173" s="63">
        <f t="shared" si="28"/>
        <v>43466</v>
      </c>
      <c r="AK173" s="63">
        <f t="shared" si="28"/>
        <v>43497</v>
      </c>
      <c r="AL173" s="63">
        <f t="shared" si="28"/>
        <v>43525</v>
      </c>
      <c r="AM173" s="63">
        <f t="shared" si="28"/>
        <v>43556</v>
      </c>
      <c r="AN173" s="63">
        <f t="shared" si="28"/>
        <v>43586</v>
      </c>
    </row>
    <row r="174" spans="1:51">
      <c r="C174" t="s">
        <v>120</v>
      </c>
      <c r="D174" s="60">
        <f ca="1">IF(D173&gt;EDATE($D167,12),0,OFFSET($D172,0,ROUNDDOWN(DATEDIF($D166,D173,"m")/12,0)))</f>
        <v>5.0173599933928621</v>
      </c>
      <c r="E174" s="60">
        <f t="shared" ref="E174:P174" ca="1" si="29">IF(E173&gt;EDATE($D167,12),0,OFFSET($D172,0,ROUNDDOWN(DATEDIF($D166,E173,"m")/12,0)))</f>
        <v>5.0173599933928621</v>
      </c>
      <c r="F174" s="60">
        <f t="shared" ca="1" si="29"/>
        <v>5.0173599933928621</v>
      </c>
      <c r="G174" s="60">
        <f t="shared" ca="1" si="29"/>
        <v>5.0173599933928621</v>
      </c>
      <c r="H174" s="60">
        <f t="shared" ca="1" si="29"/>
        <v>5.0173599933928621</v>
      </c>
      <c r="I174" s="60">
        <f t="shared" ca="1" si="29"/>
        <v>5.0173599933928621</v>
      </c>
      <c r="J174" s="60">
        <f t="shared" ca="1" si="29"/>
        <v>5.0173599933928621</v>
      </c>
      <c r="K174" s="60">
        <f t="shared" ca="1" si="29"/>
        <v>5.0173599933928621</v>
      </c>
      <c r="L174" s="60">
        <f t="shared" ca="1" si="29"/>
        <v>5.0173599933928621</v>
      </c>
      <c r="M174" s="60">
        <f t="shared" ca="1" si="29"/>
        <v>5.0173599933928621</v>
      </c>
      <c r="N174" s="60">
        <f t="shared" ca="1" si="29"/>
        <v>5.0173599933928621</v>
      </c>
      <c r="O174" s="60">
        <f t="shared" ca="1" si="29"/>
        <v>5.0173599933928621</v>
      </c>
      <c r="P174" s="60">
        <f t="shared" ca="1" si="29"/>
        <v>5.0173599933928621</v>
      </c>
      <c r="Q174" s="60">
        <f t="shared" ref="Q174:AN174" ca="1" si="30">IF(Q173&gt;EDATE($D167,12),0,OFFSET($D172,0,ROUNDDOWN(DATEDIF($D166,Q173,"m")/12,0)))</f>
        <v>5.0173599933928621</v>
      </c>
      <c r="R174" s="60">
        <f t="shared" ca="1" si="30"/>
        <v>5.0173599933928621</v>
      </c>
      <c r="S174" s="60">
        <f t="shared" ca="1" si="30"/>
        <v>5.0173599933928621</v>
      </c>
      <c r="T174" s="60">
        <f t="shared" ca="1" si="30"/>
        <v>5.0173599933928621</v>
      </c>
      <c r="U174" s="60">
        <f t="shared" ca="1" si="30"/>
        <v>5.0173599933928621</v>
      </c>
      <c r="V174" s="60">
        <f t="shared" ca="1" si="30"/>
        <v>5.0173599933928621</v>
      </c>
      <c r="W174" s="60">
        <f t="shared" ca="1" si="30"/>
        <v>5.0173599933928621</v>
      </c>
      <c r="X174" s="60">
        <f t="shared" ca="1" si="30"/>
        <v>5.0173599933928621</v>
      </c>
      <c r="Y174" s="60">
        <f t="shared" ca="1" si="30"/>
        <v>5.0173599933928621</v>
      </c>
      <c r="Z174" s="60">
        <f t="shared" ca="1" si="30"/>
        <v>5.0173599933928621</v>
      </c>
      <c r="AA174" s="60">
        <f t="shared" ca="1" si="30"/>
        <v>5.0173599933928621</v>
      </c>
      <c r="AB174" s="60">
        <f t="shared" ca="1" si="30"/>
        <v>5.0173599933928621</v>
      </c>
      <c r="AC174" s="60">
        <f t="shared" ca="1" si="30"/>
        <v>5.0173599933928621</v>
      </c>
      <c r="AD174" s="60">
        <f t="shared" ca="1" si="30"/>
        <v>5.0173599933928621</v>
      </c>
      <c r="AE174" s="60">
        <f t="shared" ca="1" si="30"/>
        <v>5.0173599933928621</v>
      </c>
      <c r="AF174" s="60">
        <f t="shared" ca="1" si="30"/>
        <v>5.0173599933928621</v>
      </c>
      <c r="AG174" s="60">
        <f t="shared" ca="1" si="30"/>
        <v>0</v>
      </c>
      <c r="AH174" s="60">
        <f t="shared" ca="1" si="30"/>
        <v>0</v>
      </c>
      <c r="AI174" s="60">
        <f t="shared" ca="1" si="30"/>
        <v>0</v>
      </c>
      <c r="AJ174" s="60">
        <f t="shared" ca="1" si="30"/>
        <v>0</v>
      </c>
      <c r="AK174" s="60">
        <f t="shared" ca="1" si="30"/>
        <v>0</v>
      </c>
      <c r="AL174" s="60">
        <f t="shared" ca="1" si="30"/>
        <v>0</v>
      </c>
      <c r="AM174" s="60">
        <f t="shared" ca="1" si="30"/>
        <v>0</v>
      </c>
      <c r="AN174" s="60">
        <f t="shared" ca="1" si="30"/>
        <v>0</v>
      </c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6" spans="1:51" s="38" customFormat="1">
      <c r="A176" s="38" t="s">
        <v>275</v>
      </c>
      <c r="D176" s="49"/>
    </row>
    <row r="177" spans="1:26">
      <c r="A177" s="122" t="s">
        <v>305</v>
      </c>
      <c r="B177" t="s">
        <v>92</v>
      </c>
      <c r="C177" t="s">
        <v>110</v>
      </c>
      <c r="D177" s="56">
        <v>12</v>
      </c>
    </row>
    <row r="178" spans="1:26">
      <c r="C178" t="s">
        <v>276</v>
      </c>
      <c r="D178" s="48" t="s">
        <v>277</v>
      </c>
    </row>
    <row r="179" spans="1:26">
      <c r="C179" t="s">
        <v>12</v>
      </c>
      <c r="D179">
        <v>1</v>
      </c>
    </row>
    <row r="180" spans="1:26">
      <c r="C180" t="s">
        <v>113</v>
      </c>
      <c r="D180" s="59">
        <v>1</v>
      </c>
      <c r="E180" s="46">
        <v>2</v>
      </c>
      <c r="F180" s="46">
        <v>3</v>
      </c>
      <c r="G180" s="46">
        <v>4</v>
      </c>
      <c r="H180" s="46">
        <v>5</v>
      </c>
      <c r="I180" s="46">
        <v>6</v>
      </c>
      <c r="J180" s="46">
        <v>7</v>
      </c>
      <c r="K180" s="46">
        <v>8</v>
      </c>
      <c r="L180" s="46">
        <v>9</v>
      </c>
    </row>
    <row r="181" spans="1:26">
      <c r="C181" t="s">
        <v>280</v>
      </c>
      <c r="D181" s="47">
        <v>0.05</v>
      </c>
      <c r="E181" s="85">
        <v>0.04</v>
      </c>
      <c r="F181" s="85">
        <v>0.04</v>
      </c>
      <c r="G181" s="85">
        <v>0.05</v>
      </c>
      <c r="H181" s="85">
        <v>0.05</v>
      </c>
      <c r="I181" s="85">
        <v>0.03</v>
      </c>
      <c r="J181" s="85">
        <v>0.03</v>
      </c>
      <c r="K181" s="85">
        <v>0.03</v>
      </c>
      <c r="L181" s="85">
        <v>0.03</v>
      </c>
    </row>
    <row r="182" spans="1:26">
      <c r="C182" t="s">
        <v>116</v>
      </c>
      <c r="D182" s="56">
        <v>15</v>
      </c>
      <c r="E182" s="84">
        <v>15.75</v>
      </c>
      <c r="F182" s="84">
        <v>15.450000000000001</v>
      </c>
      <c r="G182" s="56">
        <v>15.85</v>
      </c>
      <c r="H182" s="84">
        <v>16.074999999999999</v>
      </c>
      <c r="I182" s="84">
        <v>16.3</v>
      </c>
      <c r="J182" s="56">
        <v>16.524999999999999</v>
      </c>
      <c r="K182" s="84">
        <v>16.75</v>
      </c>
      <c r="L182" s="84">
        <v>16.975000000000001</v>
      </c>
      <c r="M182" s="20">
        <v>0</v>
      </c>
      <c r="N182" s="20">
        <v>0</v>
      </c>
      <c r="O182" s="20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C183" t="s">
        <v>55</v>
      </c>
      <c r="D183" s="64">
        <v>42491</v>
      </c>
    </row>
    <row r="184" spans="1:26">
      <c r="C184" t="s">
        <v>56</v>
      </c>
      <c r="D184" s="64">
        <v>43709</v>
      </c>
    </row>
    <row r="185" spans="1:26">
      <c r="C185" t="s">
        <v>121</v>
      </c>
      <c r="D185" s="66">
        <f>ROUNDUP((DATEDIF(D183,D184,"m")+12)/12,0)</f>
        <v>5</v>
      </c>
    </row>
    <row r="186" spans="1:26">
      <c r="C186" t="s">
        <v>281</v>
      </c>
      <c r="D186" s="66"/>
    </row>
    <row r="188" spans="1:26">
      <c r="B188" t="s">
        <v>160</v>
      </c>
      <c r="C188" t="s">
        <v>113</v>
      </c>
      <c r="D188" s="59">
        <v>1</v>
      </c>
      <c r="E188" s="46">
        <v>2</v>
      </c>
      <c r="F188" s="46">
        <v>3</v>
      </c>
      <c r="G188" s="46">
        <v>4</v>
      </c>
      <c r="H188" s="46">
        <v>5</v>
      </c>
      <c r="I188" s="46">
        <v>6</v>
      </c>
      <c r="J188" s="46">
        <v>7</v>
      </c>
      <c r="K188" s="46">
        <v>8</v>
      </c>
      <c r="L188" s="46">
        <v>9</v>
      </c>
    </row>
    <row r="189" spans="1:26">
      <c r="C189" t="s">
        <v>120</v>
      </c>
      <c r="D189" s="60">
        <f>IF(D188=1,$D177,IF(D188&gt;$D185,0,C189*(1+C181)))</f>
        <v>12</v>
      </c>
      <c r="E189" s="60">
        <f t="shared" ref="E189:L189" si="31">IF(E188=1,$D177,IF(E188&gt;$D185,0,D189*(1+D181)))</f>
        <v>12.600000000000001</v>
      </c>
      <c r="F189" s="60">
        <f t="shared" si="31"/>
        <v>13.104000000000003</v>
      </c>
      <c r="G189" s="60">
        <f t="shared" si="31"/>
        <v>13.628160000000003</v>
      </c>
      <c r="H189" s="60">
        <f t="shared" si="31"/>
        <v>14.309568000000004</v>
      </c>
      <c r="I189" s="60">
        <f t="shared" si="31"/>
        <v>0</v>
      </c>
      <c r="J189" s="60">
        <f t="shared" si="31"/>
        <v>0</v>
      </c>
      <c r="K189" s="60">
        <f t="shared" si="31"/>
        <v>0</v>
      </c>
      <c r="L189" s="60">
        <f t="shared" si="31"/>
        <v>0</v>
      </c>
    </row>
    <row r="191" spans="1:26">
      <c r="B191" t="s">
        <v>91</v>
      </c>
      <c r="C191" t="s">
        <v>113</v>
      </c>
      <c r="D191" s="59">
        <v>1</v>
      </c>
      <c r="E191" s="46">
        <v>2</v>
      </c>
      <c r="F191" s="46">
        <v>3</v>
      </c>
      <c r="G191" s="46">
        <v>4</v>
      </c>
      <c r="H191" s="46">
        <v>5</v>
      </c>
      <c r="I191" s="46">
        <v>6</v>
      </c>
      <c r="J191" s="46">
        <v>7</v>
      </c>
      <c r="K191" s="46">
        <v>8</v>
      </c>
      <c r="L191" s="46">
        <v>9</v>
      </c>
    </row>
    <row r="192" spans="1:26">
      <c r="C192" t="s">
        <v>120</v>
      </c>
      <c r="D192" s="60">
        <f t="shared" ref="D192:L192" si="32">IF(D188=1,$D177,IF(D188&gt;$D185,0,IF(MOD(D188,$D179)=1,D182,C189*(1+C181))))</f>
        <v>12</v>
      </c>
      <c r="E192" s="60">
        <f t="shared" si="32"/>
        <v>12.600000000000001</v>
      </c>
      <c r="F192" s="60">
        <f t="shared" si="32"/>
        <v>13.104000000000003</v>
      </c>
      <c r="G192" s="60">
        <f t="shared" si="32"/>
        <v>13.628160000000003</v>
      </c>
      <c r="H192" s="60">
        <f t="shared" si="32"/>
        <v>14.309568000000004</v>
      </c>
      <c r="I192" s="60">
        <f t="shared" si="32"/>
        <v>0</v>
      </c>
      <c r="J192" s="60">
        <f t="shared" si="32"/>
        <v>0</v>
      </c>
      <c r="K192" s="60">
        <f t="shared" si="32"/>
        <v>0</v>
      </c>
      <c r="L192" s="60">
        <f t="shared" si="32"/>
        <v>0</v>
      </c>
    </row>
    <row r="193" spans="1:26">
      <c r="C193" t="s">
        <v>122</v>
      </c>
      <c r="D193" s="63">
        <f>D183</f>
        <v>42491</v>
      </c>
      <c r="E193" s="63">
        <f t="shared" ref="E193:L193" si="33">EDATE(D193,1)</f>
        <v>42522</v>
      </c>
      <c r="F193" s="63">
        <f t="shared" si="33"/>
        <v>42552</v>
      </c>
      <c r="G193" s="63">
        <f t="shared" si="33"/>
        <v>42583</v>
      </c>
      <c r="H193" s="63">
        <f t="shared" si="33"/>
        <v>42614</v>
      </c>
      <c r="I193" s="63">
        <f t="shared" si="33"/>
        <v>42644</v>
      </c>
      <c r="J193" s="63">
        <f t="shared" si="33"/>
        <v>42675</v>
      </c>
      <c r="K193" s="63">
        <f t="shared" si="33"/>
        <v>42705</v>
      </c>
      <c r="L193" s="63">
        <f t="shared" si="33"/>
        <v>42736</v>
      </c>
    </row>
    <row r="194" spans="1:26">
      <c r="C194" t="s">
        <v>120</v>
      </c>
      <c r="D194" s="60">
        <f t="shared" ref="D194:L194" ca="1" si="34">IF(D193&gt;EDATE($D184,12),0,OFFSET($D192,0,ROUNDDOWN(DATEDIF($D183,D193,"m")/12,0)))</f>
        <v>12</v>
      </c>
      <c r="E194" s="60">
        <f t="shared" ca="1" si="34"/>
        <v>12</v>
      </c>
      <c r="F194" s="60">
        <f t="shared" ca="1" si="34"/>
        <v>12</v>
      </c>
      <c r="G194" s="60">
        <f t="shared" ca="1" si="34"/>
        <v>12</v>
      </c>
      <c r="H194" s="60">
        <f t="shared" ca="1" si="34"/>
        <v>12</v>
      </c>
      <c r="I194" s="60">
        <f t="shared" ca="1" si="34"/>
        <v>12</v>
      </c>
      <c r="J194" s="60">
        <f t="shared" ca="1" si="34"/>
        <v>12</v>
      </c>
      <c r="K194" s="60">
        <f t="shared" ca="1" si="34"/>
        <v>12</v>
      </c>
      <c r="L194" s="60">
        <f t="shared" ca="1" si="34"/>
        <v>12</v>
      </c>
    </row>
    <row r="196" spans="1:26">
      <c r="A196" s="122" t="s">
        <v>306</v>
      </c>
      <c r="B196" t="s">
        <v>92</v>
      </c>
      <c r="C196" t="s">
        <v>110</v>
      </c>
      <c r="D196" s="56">
        <v>12</v>
      </c>
    </row>
    <row r="197" spans="1:26">
      <c r="C197" t="s">
        <v>276</v>
      </c>
      <c r="D197" s="48" t="s">
        <v>277</v>
      </c>
    </row>
    <row r="198" spans="1:26">
      <c r="C198" t="s">
        <v>12</v>
      </c>
      <c r="D198">
        <v>1</v>
      </c>
    </row>
    <row r="199" spans="1:26">
      <c r="C199" t="s">
        <v>113</v>
      </c>
      <c r="D199" s="59">
        <v>1</v>
      </c>
      <c r="E199" s="46">
        <v>2</v>
      </c>
      <c r="F199" s="46">
        <v>3</v>
      </c>
      <c r="G199" s="46">
        <v>4</v>
      </c>
      <c r="H199" s="46">
        <v>5</v>
      </c>
      <c r="I199" s="46">
        <v>6</v>
      </c>
      <c r="J199" s="46">
        <v>7</v>
      </c>
      <c r="K199" s="46">
        <v>8</v>
      </c>
      <c r="L199" s="46">
        <v>9</v>
      </c>
    </row>
    <row r="200" spans="1:26">
      <c r="C200" t="s">
        <v>280</v>
      </c>
      <c r="D200" s="47">
        <v>0.05</v>
      </c>
      <c r="E200" s="85">
        <v>0.04</v>
      </c>
      <c r="F200" s="85">
        <v>0.04</v>
      </c>
      <c r="G200" s="85">
        <v>0.05</v>
      </c>
      <c r="H200" s="85">
        <v>0.05</v>
      </c>
      <c r="I200" s="85">
        <v>0.03</v>
      </c>
      <c r="J200" s="85">
        <v>0.03</v>
      </c>
      <c r="K200" s="85">
        <v>0.03</v>
      </c>
      <c r="L200" s="85">
        <v>0.03</v>
      </c>
    </row>
    <row r="201" spans="1:26">
      <c r="C201" t="s">
        <v>116</v>
      </c>
      <c r="D201" s="56">
        <v>15</v>
      </c>
      <c r="E201" s="84">
        <v>15.75</v>
      </c>
      <c r="F201" s="84">
        <v>15.450000000000001</v>
      </c>
      <c r="G201" s="56">
        <v>15.85</v>
      </c>
      <c r="H201" s="84">
        <v>16.074999999999999</v>
      </c>
      <c r="I201" s="84">
        <v>16.3</v>
      </c>
      <c r="J201" s="56">
        <v>16.524999999999999</v>
      </c>
      <c r="K201" s="84">
        <v>16.75</v>
      </c>
      <c r="L201" s="84">
        <v>16.975000000000001</v>
      </c>
      <c r="M201" s="20">
        <v>0</v>
      </c>
      <c r="N201" s="20">
        <v>0</v>
      </c>
      <c r="O201" s="20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C202" t="s">
        <v>55</v>
      </c>
      <c r="D202" s="64">
        <v>42491</v>
      </c>
    </row>
    <row r="203" spans="1:26">
      <c r="C203" t="s">
        <v>56</v>
      </c>
      <c r="D203" s="64">
        <v>43709</v>
      </c>
    </row>
    <row r="204" spans="1:26">
      <c r="C204" t="s">
        <v>121</v>
      </c>
      <c r="D204" s="66">
        <f>ROUNDUP((DATEDIF(D202,D203,"m")+12)/12,0)</f>
        <v>5</v>
      </c>
    </row>
    <row r="205" spans="1:26">
      <c r="C205" t="s">
        <v>282</v>
      </c>
      <c r="D205" s="66" t="s">
        <v>30</v>
      </c>
    </row>
    <row r="207" spans="1:26">
      <c r="B207" t="s">
        <v>160</v>
      </c>
      <c r="C207" t="s">
        <v>113</v>
      </c>
      <c r="D207" s="59">
        <v>1</v>
      </c>
      <c r="E207" s="46">
        <v>2</v>
      </c>
      <c r="F207" s="46">
        <v>3</v>
      </c>
      <c r="G207" s="46">
        <v>4</v>
      </c>
      <c r="H207" s="46">
        <v>5</v>
      </c>
      <c r="I207" s="46">
        <v>6</v>
      </c>
      <c r="J207" s="46">
        <v>7</v>
      </c>
      <c r="K207" s="46">
        <v>8</v>
      </c>
      <c r="L207" s="46">
        <v>9</v>
      </c>
    </row>
    <row r="208" spans="1:26">
      <c r="C208" t="s">
        <v>120</v>
      </c>
      <c r="D208" s="60">
        <f t="shared" ref="D208:L208" si="35">IF(D207=1,$D196,IF(D207&gt;$D204,0,C208*(1+C200)))</f>
        <v>12</v>
      </c>
      <c r="E208" s="60">
        <f t="shared" si="35"/>
        <v>12.600000000000001</v>
      </c>
      <c r="F208" s="60">
        <f t="shared" si="35"/>
        <v>13.104000000000003</v>
      </c>
      <c r="G208" s="60">
        <f t="shared" si="35"/>
        <v>13.628160000000003</v>
      </c>
      <c r="H208" s="60">
        <f t="shared" si="35"/>
        <v>14.309568000000004</v>
      </c>
      <c r="I208" s="60">
        <f t="shared" si="35"/>
        <v>0</v>
      </c>
      <c r="J208" s="60">
        <f t="shared" si="35"/>
        <v>0</v>
      </c>
      <c r="K208" s="60">
        <f t="shared" si="35"/>
        <v>0</v>
      </c>
      <c r="L208" s="60">
        <f t="shared" si="35"/>
        <v>0</v>
      </c>
    </row>
    <row r="210" spans="1:26">
      <c r="B210" t="s">
        <v>91</v>
      </c>
      <c r="C210" t="s">
        <v>113</v>
      </c>
      <c r="D210" s="59">
        <v>1</v>
      </c>
      <c r="E210" s="46">
        <v>2</v>
      </c>
      <c r="F210" s="46">
        <v>3</v>
      </c>
      <c r="G210" s="46">
        <v>4</v>
      </c>
      <c r="H210" s="46">
        <v>5</v>
      </c>
      <c r="I210" s="46">
        <v>6</v>
      </c>
      <c r="J210" s="46">
        <v>7</v>
      </c>
      <c r="K210" s="46">
        <v>8</v>
      </c>
      <c r="L210" s="46">
        <v>9</v>
      </c>
    </row>
    <row r="211" spans="1:26">
      <c r="C211" t="s">
        <v>120</v>
      </c>
      <c r="D211" s="60">
        <f>IF(D207=1,$D196,IF(D207&gt;$D204,0,IF(MOD(D207,$D198)=1,D201,D201)))</f>
        <v>12</v>
      </c>
      <c r="E211" s="60">
        <f t="shared" ref="E211:L211" si="36">IF(E207=1,$D196,IF(E207&gt;$D204,0,IF(MOD(E207,$D198)=1,E201,E201)))</f>
        <v>15.75</v>
      </c>
      <c r="F211" s="60">
        <f t="shared" si="36"/>
        <v>15.450000000000001</v>
      </c>
      <c r="G211" s="60">
        <f t="shared" si="36"/>
        <v>15.85</v>
      </c>
      <c r="H211" s="60">
        <f t="shared" si="36"/>
        <v>16.074999999999999</v>
      </c>
      <c r="I211" s="60">
        <f t="shared" si="36"/>
        <v>0</v>
      </c>
      <c r="J211" s="60">
        <f t="shared" si="36"/>
        <v>0</v>
      </c>
      <c r="K211" s="60">
        <f t="shared" si="36"/>
        <v>0</v>
      </c>
      <c r="L211" s="60">
        <f t="shared" si="36"/>
        <v>0</v>
      </c>
    </row>
    <row r="212" spans="1:26">
      <c r="C212" t="s">
        <v>122</v>
      </c>
      <c r="D212" s="63">
        <f>D202</f>
        <v>42491</v>
      </c>
      <c r="E212" s="63">
        <f t="shared" ref="E212:L212" si="37">EDATE(D212,1)</f>
        <v>42522</v>
      </c>
      <c r="F212" s="63">
        <f t="shared" si="37"/>
        <v>42552</v>
      </c>
      <c r="G212" s="63">
        <f t="shared" si="37"/>
        <v>42583</v>
      </c>
      <c r="H212" s="63">
        <f t="shared" si="37"/>
        <v>42614</v>
      </c>
      <c r="I212" s="63">
        <f t="shared" si="37"/>
        <v>42644</v>
      </c>
      <c r="J212" s="63">
        <f t="shared" si="37"/>
        <v>42675</v>
      </c>
      <c r="K212" s="63">
        <f t="shared" si="37"/>
        <v>42705</v>
      </c>
      <c r="L212" s="63">
        <f t="shared" si="37"/>
        <v>42736</v>
      </c>
    </row>
    <row r="213" spans="1:26">
      <c r="C213" t="s">
        <v>120</v>
      </c>
      <c r="D213" s="60">
        <f t="shared" ref="D213:L213" ca="1" si="38">IF(D212&gt;EDATE($D203,12),0,OFFSET($D211,0,ROUNDDOWN(DATEDIF($D202,D212,"m")/12,0)))</f>
        <v>12</v>
      </c>
      <c r="E213" s="60">
        <f t="shared" ca="1" si="38"/>
        <v>12</v>
      </c>
      <c r="F213" s="60">
        <f t="shared" ca="1" si="38"/>
        <v>12</v>
      </c>
      <c r="G213" s="60">
        <f t="shared" ca="1" si="38"/>
        <v>12</v>
      </c>
      <c r="H213" s="60">
        <f t="shared" ca="1" si="38"/>
        <v>12</v>
      </c>
      <c r="I213" s="60">
        <f t="shared" ca="1" si="38"/>
        <v>12</v>
      </c>
      <c r="J213" s="60">
        <f t="shared" ca="1" si="38"/>
        <v>12</v>
      </c>
      <c r="K213" s="60">
        <f t="shared" ca="1" si="38"/>
        <v>12</v>
      </c>
      <c r="L213" s="60">
        <f t="shared" ca="1" si="38"/>
        <v>12</v>
      </c>
    </row>
    <row r="215" spans="1:26">
      <c r="A215" t="s">
        <v>303</v>
      </c>
      <c r="B215" t="s">
        <v>92</v>
      </c>
      <c r="C215" t="s">
        <v>110</v>
      </c>
      <c r="D215" s="56">
        <v>12</v>
      </c>
    </row>
    <row r="216" spans="1:26">
      <c r="C216" t="s">
        <v>276</v>
      </c>
      <c r="D216" s="48" t="s">
        <v>278</v>
      </c>
    </row>
    <row r="217" spans="1:26">
      <c r="C217" t="s">
        <v>12</v>
      </c>
      <c r="D217" s="48">
        <v>2</v>
      </c>
      <c r="E217" t="s">
        <v>279</v>
      </c>
    </row>
    <row r="218" spans="1:26">
      <c r="C218" t="s">
        <v>113</v>
      </c>
      <c r="D218" s="59">
        <v>1</v>
      </c>
      <c r="E218" s="46">
        <v>2</v>
      </c>
      <c r="F218" s="46">
        <v>3</v>
      </c>
      <c r="G218" s="46">
        <v>4</v>
      </c>
      <c r="H218" s="46">
        <v>5</v>
      </c>
      <c r="I218" s="46">
        <v>6</v>
      </c>
      <c r="J218" s="46">
        <v>7</v>
      </c>
      <c r="K218" s="46">
        <v>8</v>
      </c>
      <c r="L218" s="46">
        <v>9</v>
      </c>
    </row>
    <row r="219" spans="1:26">
      <c r="C219" t="s">
        <v>16</v>
      </c>
      <c r="D219" s="47">
        <v>0.05</v>
      </c>
      <c r="E219" s="85">
        <v>0.04</v>
      </c>
      <c r="F219" s="85">
        <v>0.04</v>
      </c>
      <c r="G219" s="85">
        <v>0.05</v>
      </c>
      <c r="H219" s="85">
        <v>0.05</v>
      </c>
      <c r="I219" s="85">
        <v>0.03</v>
      </c>
      <c r="J219" s="85">
        <v>0.03</v>
      </c>
      <c r="K219" s="85">
        <v>0.03</v>
      </c>
      <c r="L219" s="85">
        <v>0.03</v>
      </c>
    </row>
    <row r="220" spans="1:26">
      <c r="C220" t="s">
        <v>116</v>
      </c>
      <c r="D220" s="56">
        <v>15</v>
      </c>
      <c r="E220" s="84">
        <v>15.75</v>
      </c>
      <c r="F220" s="84">
        <v>15.450000000000001</v>
      </c>
      <c r="G220" s="56">
        <v>15.85</v>
      </c>
      <c r="H220" s="84">
        <v>16.074999999999999</v>
      </c>
      <c r="I220" s="84">
        <v>16.3</v>
      </c>
      <c r="J220" s="56">
        <v>16.524999999999999</v>
      </c>
      <c r="K220" s="84">
        <v>16.75</v>
      </c>
      <c r="L220" s="84">
        <v>16.975000000000001</v>
      </c>
      <c r="M220" s="20">
        <v>0</v>
      </c>
      <c r="N220" s="20">
        <v>0</v>
      </c>
      <c r="O220" s="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C221" t="s">
        <v>55</v>
      </c>
      <c r="D221" s="64">
        <v>42491</v>
      </c>
    </row>
    <row r="222" spans="1:26">
      <c r="C222" t="s">
        <v>56</v>
      </c>
      <c r="D222" s="64">
        <v>43709</v>
      </c>
    </row>
    <row r="223" spans="1:26">
      <c r="C223" t="s">
        <v>121</v>
      </c>
      <c r="D223" s="66">
        <f>ROUNDUP((DATEDIF(D221,D222,"m")+12)/12,0)</f>
        <v>5</v>
      </c>
    </row>
    <row r="224" spans="1:26">
      <c r="C224" t="s">
        <v>282</v>
      </c>
      <c r="D224" s="66" t="s">
        <v>30</v>
      </c>
    </row>
    <row r="226" spans="1:26">
      <c r="B226" t="s">
        <v>160</v>
      </c>
      <c r="C226" t="s">
        <v>113</v>
      </c>
      <c r="D226" s="59">
        <v>1</v>
      </c>
      <c r="E226" s="46">
        <v>2</v>
      </c>
      <c r="F226" s="46">
        <v>3</v>
      </c>
      <c r="G226" s="46">
        <v>4</v>
      </c>
      <c r="H226" s="46">
        <v>5</v>
      </c>
      <c r="I226" s="46">
        <v>6</v>
      </c>
      <c r="J226" s="46">
        <v>7</v>
      </c>
      <c r="K226" s="46">
        <v>8</v>
      </c>
      <c r="L226" s="46">
        <v>9</v>
      </c>
    </row>
    <row r="227" spans="1:26">
      <c r="C227" t="s">
        <v>120</v>
      </c>
      <c r="D227" s="60">
        <f t="shared" ref="D227:L227" si="39">IF(D226=1,$D215,IF(D226&gt;$D223,0,IF(MOD(D226,$D217)=1,D220,C227*(1+C219))))</f>
        <v>12</v>
      </c>
      <c r="E227" s="60">
        <f t="shared" si="39"/>
        <v>12.600000000000001</v>
      </c>
      <c r="F227" s="60">
        <f t="shared" si="39"/>
        <v>15.450000000000001</v>
      </c>
      <c r="G227" s="60">
        <f t="shared" si="39"/>
        <v>16.068000000000001</v>
      </c>
      <c r="H227" s="60">
        <f t="shared" si="39"/>
        <v>16.074999999999999</v>
      </c>
      <c r="I227" s="60">
        <f t="shared" si="39"/>
        <v>0</v>
      </c>
      <c r="J227" s="60">
        <f t="shared" si="39"/>
        <v>0</v>
      </c>
      <c r="K227" s="60">
        <f t="shared" si="39"/>
        <v>0</v>
      </c>
      <c r="L227" s="60">
        <f t="shared" si="39"/>
        <v>0</v>
      </c>
    </row>
    <row r="229" spans="1:26">
      <c r="B229" t="s">
        <v>91</v>
      </c>
      <c r="C229" t="s">
        <v>113</v>
      </c>
      <c r="D229" s="59">
        <v>1</v>
      </c>
      <c r="E229" s="46">
        <v>2</v>
      </c>
      <c r="F229" s="46">
        <v>3</v>
      </c>
      <c r="G229" s="46">
        <v>4</v>
      </c>
      <c r="H229" s="46">
        <v>5</v>
      </c>
      <c r="I229" s="46">
        <v>6</v>
      </c>
      <c r="J229" s="46">
        <v>7</v>
      </c>
      <c r="K229" s="46">
        <v>8</v>
      </c>
      <c r="L229" s="46">
        <v>9</v>
      </c>
    </row>
    <row r="230" spans="1:26">
      <c r="C230" t="s">
        <v>120</v>
      </c>
      <c r="D230" s="60">
        <f>IF(D229=1,$D215,IF(D229&gt;$D223,0,IF(MOD(D229,$D217)=1,D227,C230)))</f>
        <v>12</v>
      </c>
      <c r="E230" s="60">
        <f t="shared" ref="E230:K230" si="40">IF(E229=1,$D215,IF(E229&gt;$D223,0,IF(MOD(E229,$D217)=1,E227,D230)))</f>
        <v>12</v>
      </c>
      <c r="F230" s="60">
        <f t="shared" si="40"/>
        <v>15.450000000000001</v>
      </c>
      <c r="G230" s="60">
        <f t="shared" si="40"/>
        <v>15.450000000000001</v>
      </c>
      <c r="H230" s="60">
        <f t="shared" si="40"/>
        <v>16.074999999999999</v>
      </c>
      <c r="I230" s="60">
        <f t="shared" si="40"/>
        <v>0</v>
      </c>
      <c r="J230" s="60">
        <f t="shared" si="40"/>
        <v>0</v>
      </c>
      <c r="K230" s="60">
        <f t="shared" si="40"/>
        <v>0</v>
      </c>
      <c r="L230" s="60">
        <f>IF(L229=1,$D215,IF(L229&gt;$D223,0,IF(MOD(L229,$D217)=1,L227,K230)))</f>
        <v>0</v>
      </c>
    </row>
    <row r="231" spans="1:26">
      <c r="C231" t="s">
        <v>122</v>
      </c>
      <c r="D231" s="63">
        <f>D221</f>
        <v>42491</v>
      </c>
      <c r="E231" s="63">
        <f t="shared" ref="E231:L231" si="41">EDATE(D231,1)</f>
        <v>42522</v>
      </c>
      <c r="F231" s="63">
        <f t="shared" si="41"/>
        <v>42552</v>
      </c>
      <c r="G231" s="63">
        <f t="shared" si="41"/>
        <v>42583</v>
      </c>
      <c r="H231" s="63">
        <f t="shared" si="41"/>
        <v>42614</v>
      </c>
      <c r="I231" s="63">
        <f t="shared" si="41"/>
        <v>42644</v>
      </c>
      <c r="J231" s="63">
        <f t="shared" si="41"/>
        <v>42675</v>
      </c>
      <c r="K231" s="63">
        <f t="shared" si="41"/>
        <v>42705</v>
      </c>
      <c r="L231" s="63">
        <f t="shared" si="41"/>
        <v>42736</v>
      </c>
    </row>
    <row r="232" spans="1:26">
      <c r="C232" t="s">
        <v>120</v>
      </c>
      <c r="D232" s="60">
        <f t="shared" ref="D232:L232" ca="1" si="42">IF(D231&gt;EDATE($D222,12),0,OFFSET($D230,0,ROUNDDOWN(DATEDIF($D221,D231,"m")/12,0)))</f>
        <v>12</v>
      </c>
      <c r="E232" s="60">
        <f t="shared" ca="1" si="42"/>
        <v>12</v>
      </c>
      <c r="F232" s="60">
        <f t="shared" ca="1" si="42"/>
        <v>12</v>
      </c>
      <c r="G232" s="60">
        <f t="shared" ca="1" si="42"/>
        <v>12</v>
      </c>
      <c r="H232" s="60">
        <f t="shared" ca="1" si="42"/>
        <v>12</v>
      </c>
      <c r="I232" s="60">
        <f t="shared" ca="1" si="42"/>
        <v>12</v>
      </c>
      <c r="J232" s="60">
        <f t="shared" ca="1" si="42"/>
        <v>12</v>
      </c>
      <c r="K232" s="60">
        <f t="shared" ca="1" si="42"/>
        <v>12</v>
      </c>
      <c r="L232" s="60">
        <f t="shared" ca="1" si="42"/>
        <v>12</v>
      </c>
    </row>
    <row r="233" spans="1:26"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26">
      <c r="A234" t="s">
        <v>304</v>
      </c>
      <c r="B234" t="s">
        <v>92</v>
      </c>
      <c r="C234" t="s">
        <v>110</v>
      </c>
      <c r="D234" s="56">
        <v>12</v>
      </c>
    </row>
    <row r="235" spans="1:26">
      <c r="C235" t="s">
        <v>276</v>
      </c>
      <c r="D235" s="48" t="s">
        <v>278</v>
      </c>
    </row>
    <row r="236" spans="1:26">
      <c r="C236" t="s">
        <v>12</v>
      </c>
      <c r="D236" s="48">
        <v>2</v>
      </c>
      <c r="E236" t="s">
        <v>279</v>
      </c>
    </row>
    <row r="237" spans="1:26">
      <c r="C237" t="s">
        <v>113</v>
      </c>
      <c r="D237" s="59">
        <v>1</v>
      </c>
      <c r="E237" s="46">
        <v>2</v>
      </c>
      <c r="F237" s="46">
        <v>3</v>
      </c>
      <c r="G237" s="46">
        <v>4</v>
      </c>
      <c r="H237" s="46">
        <v>5</v>
      </c>
      <c r="I237" s="46">
        <v>6</v>
      </c>
      <c r="J237" s="46">
        <v>7</v>
      </c>
      <c r="K237" s="46">
        <v>8</v>
      </c>
      <c r="L237" s="46">
        <v>9</v>
      </c>
    </row>
    <row r="238" spans="1:26">
      <c r="C238" t="s">
        <v>16</v>
      </c>
      <c r="D238" s="47">
        <v>0.05</v>
      </c>
      <c r="E238" s="85">
        <v>0.04</v>
      </c>
      <c r="F238" s="85">
        <v>0.04</v>
      </c>
      <c r="G238" s="85">
        <v>0.05</v>
      </c>
      <c r="H238" s="85">
        <v>0.05</v>
      </c>
      <c r="I238" s="85">
        <v>0.03</v>
      </c>
      <c r="J238" s="85">
        <v>0.03</v>
      </c>
      <c r="K238" s="85">
        <v>0.03</v>
      </c>
      <c r="L238" s="85">
        <v>0.03</v>
      </c>
    </row>
    <row r="239" spans="1:26">
      <c r="C239" t="s">
        <v>116</v>
      </c>
      <c r="D239" s="56">
        <v>15</v>
      </c>
      <c r="E239" s="84">
        <v>15.75</v>
      </c>
      <c r="F239" s="84">
        <v>15.450000000000001</v>
      </c>
      <c r="G239" s="56">
        <v>15.85</v>
      </c>
      <c r="H239" s="84">
        <v>16.074999999999999</v>
      </c>
      <c r="I239" s="84">
        <v>16.3</v>
      </c>
      <c r="J239" s="56">
        <v>16.524999999999999</v>
      </c>
      <c r="K239" s="84">
        <v>16.75</v>
      </c>
      <c r="L239" s="84">
        <v>16.975000000000001</v>
      </c>
      <c r="M239" s="20">
        <v>0</v>
      </c>
      <c r="N239" s="20">
        <v>0</v>
      </c>
      <c r="O239" s="20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C240" t="s">
        <v>55</v>
      </c>
      <c r="D240" s="64">
        <v>42491</v>
      </c>
    </row>
    <row r="241" spans="1:12">
      <c r="C241" t="s">
        <v>56</v>
      </c>
      <c r="D241" s="64">
        <v>43709</v>
      </c>
    </row>
    <row r="242" spans="1:12">
      <c r="C242" t="s">
        <v>121</v>
      </c>
      <c r="D242" s="66">
        <f>ROUNDUP((DATEDIF(D240,D241,"m")+12)/12,0)</f>
        <v>5</v>
      </c>
    </row>
    <row r="243" spans="1:12">
      <c r="C243" t="s">
        <v>282</v>
      </c>
      <c r="D243" s="66" t="s">
        <v>61</v>
      </c>
    </row>
    <row r="245" spans="1:12">
      <c r="B245" t="s">
        <v>160</v>
      </c>
      <c r="C245" t="s">
        <v>113</v>
      </c>
      <c r="D245" s="59">
        <v>1</v>
      </c>
      <c r="E245" s="46">
        <v>2</v>
      </c>
      <c r="F245" s="46">
        <v>3</v>
      </c>
      <c r="G245" s="46">
        <v>4</v>
      </c>
      <c r="H245" s="46">
        <v>5</v>
      </c>
      <c r="I245" s="46">
        <v>6</v>
      </c>
      <c r="J245" s="46">
        <v>7</v>
      </c>
      <c r="K245" s="46">
        <v>8</v>
      </c>
      <c r="L245" s="46">
        <v>9</v>
      </c>
    </row>
    <row r="246" spans="1:12">
      <c r="C246" t="s">
        <v>120</v>
      </c>
      <c r="D246" s="60">
        <f>IF(D245=1,$D234,IF(D245&gt;$D242,0,C246*(1+C238)))</f>
        <v>12</v>
      </c>
      <c r="E246" s="60">
        <f>IF(E245=1,$D234,IF(E245&gt;$D242,0,D246*(1+D238)))</f>
        <v>12.600000000000001</v>
      </c>
      <c r="F246" s="60">
        <f>IF(F245=1,$D234,IF(F245&gt;$D242,0,E246*(1+E238)))</f>
        <v>13.104000000000003</v>
      </c>
      <c r="G246" s="60">
        <f t="shared" ref="G246:L246" si="43">IF(G245=1,$D234,IF(G245&gt;$D242,0,F246*(1+F238)))</f>
        <v>13.628160000000003</v>
      </c>
      <c r="H246" s="60">
        <f t="shared" si="43"/>
        <v>14.309568000000004</v>
      </c>
      <c r="I246" s="60">
        <f t="shared" si="43"/>
        <v>0</v>
      </c>
      <c r="J246" s="60">
        <f t="shared" si="43"/>
        <v>0</v>
      </c>
      <c r="K246" s="60">
        <f t="shared" si="43"/>
        <v>0</v>
      </c>
      <c r="L246" s="60">
        <f t="shared" si="43"/>
        <v>0</v>
      </c>
    </row>
    <row r="248" spans="1:12">
      <c r="B248" t="s">
        <v>91</v>
      </c>
      <c r="C248" t="s">
        <v>113</v>
      </c>
      <c r="D248" s="59">
        <v>1</v>
      </c>
      <c r="E248" s="46">
        <v>2</v>
      </c>
      <c r="F248" s="46">
        <v>3</v>
      </c>
      <c r="G248" s="46">
        <v>4</v>
      </c>
      <c r="H248" s="46">
        <v>5</v>
      </c>
      <c r="I248" s="46">
        <v>6</v>
      </c>
      <c r="J248" s="46">
        <v>7</v>
      </c>
      <c r="K248" s="46">
        <v>8</v>
      </c>
      <c r="L248" s="46">
        <v>9</v>
      </c>
    </row>
    <row r="249" spans="1:12">
      <c r="C249" t="s">
        <v>120</v>
      </c>
      <c r="D249" s="60">
        <f t="shared" ref="D249:L249" si="44">IF(D248=1,$D234,IF(D248&gt;$D242,0,IF(MOD(D248,$D236)=1,D246,C249)))</f>
        <v>12</v>
      </c>
      <c r="E249" s="60">
        <f t="shared" si="44"/>
        <v>12</v>
      </c>
      <c r="F249" s="60">
        <f t="shared" si="44"/>
        <v>13.104000000000003</v>
      </c>
      <c r="G249" s="60">
        <f t="shared" si="44"/>
        <v>13.104000000000003</v>
      </c>
      <c r="H249" s="60">
        <f t="shared" si="44"/>
        <v>14.309568000000004</v>
      </c>
      <c r="I249" s="60">
        <f t="shared" si="44"/>
        <v>0</v>
      </c>
      <c r="J249" s="60">
        <f t="shared" si="44"/>
        <v>0</v>
      </c>
      <c r="K249" s="60">
        <f t="shared" si="44"/>
        <v>0</v>
      </c>
      <c r="L249" s="60">
        <f t="shared" si="44"/>
        <v>0</v>
      </c>
    </row>
    <row r="250" spans="1:12">
      <c r="C250" t="s">
        <v>122</v>
      </c>
      <c r="D250" s="63">
        <f>D240</f>
        <v>42491</v>
      </c>
      <c r="E250" s="63">
        <f t="shared" ref="E250:L250" si="45">EDATE(D250,1)</f>
        <v>42522</v>
      </c>
      <c r="F250" s="63">
        <f t="shared" si="45"/>
        <v>42552</v>
      </c>
      <c r="G250" s="63">
        <f t="shared" si="45"/>
        <v>42583</v>
      </c>
      <c r="H250" s="63">
        <f t="shared" si="45"/>
        <v>42614</v>
      </c>
      <c r="I250" s="63">
        <f t="shared" si="45"/>
        <v>42644</v>
      </c>
      <c r="J250" s="63">
        <f t="shared" si="45"/>
        <v>42675</v>
      </c>
      <c r="K250" s="63">
        <f t="shared" si="45"/>
        <v>42705</v>
      </c>
      <c r="L250" s="63">
        <f t="shared" si="45"/>
        <v>42736</v>
      </c>
    </row>
    <row r="251" spans="1:12">
      <c r="C251" t="s">
        <v>120</v>
      </c>
      <c r="D251" s="60">
        <f t="shared" ref="D251:L251" ca="1" si="46">IF(D250&gt;EDATE($D241,12),0,OFFSET($D249,0,ROUNDDOWN(DATEDIF($D240,D250,"m")/12,0)))</f>
        <v>12</v>
      </c>
      <c r="E251" s="60">
        <f t="shared" ca="1" si="46"/>
        <v>12</v>
      </c>
      <c r="F251" s="60">
        <f t="shared" ca="1" si="46"/>
        <v>12</v>
      </c>
      <c r="G251" s="60">
        <f t="shared" ca="1" si="46"/>
        <v>12</v>
      </c>
      <c r="H251" s="60">
        <f t="shared" ca="1" si="46"/>
        <v>12</v>
      </c>
      <c r="I251" s="60">
        <f t="shared" ca="1" si="46"/>
        <v>12</v>
      </c>
      <c r="J251" s="60">
        <f t="shared" ca="1" si="46"/>
        <v>12</v>
      </c>
      <c r="K251" s="60">
        <f t="shared" ca="1" si="46"/>
        <v>12</v>
      </c>
      <c r="L251" s="60">
        <f t="shared" ca="1" si="46"/>
        <v>12</v>
      </c>
    </row>
    <row r="252" spans="1:12">
      <c r="D252" s="60"/>
      <c r="E252" s="60"/>
      <c r="F252" s="60"/>
      <c r="G252" s="60"/>
      <c r="H252" s="60"/>
      <c r="I252" s="60"/>
      <c r="J252" s="60"/>
      <c r="K252" s="60"/>
      <c r="L252" s="60"/>
    </row>
    <row r="254" spans="1:12" s="38" customFormat="1">
      <c r="A254" s="38" t="s">
        <v>126</v>
      </c>
      <c r="D254" s="49"/>
    </row>
    <row r="255" spans="1:12" s="1" customFormat="1">
      <c r="B255" s="2" t="s">
        <v>92</v>
      </c>
      <c r="C255" t="s">
        <v>55</v>
      </c>
      <c r="D255" s="64">
        <v>42491</v>
      </c>
    </row>
    <row r="256" spans="1:12" s="1" customFormat="1">
      <c r="C256" t="s">
        <v>56</v>
      </c>
      <c r="D256" s="64">
        <v>42979</v>
      </c>
    </row>
    <row r="257" spans="1:96" s="3" customFormat="1">
      <c r="A257" s="2"/>
      <c r="C257" s="2" t="s">
        <v>122</v>
      </c>
      <c r="D257" s="64">
        <f>D255</f>
        <v>42491</v>
      </c>
      <c r="E257" s="64">
        <f>EDATE(D257,1)</f>
        <v>42522</v>
      </c>
      <c r="F257" s="64">
        <f t="shared" ref="F257:AN257" si="47">EDATE(E257,1)</f>
        <v>42552</v>
      </c>
      <c r="G257" s="64">
        <f t="shared" si="47"/>
        <v>42583</v>
      </c>
      <c r="H257" s="64">
        <f t="shared" si="47"/>
        <v>42614</v>
      </c>
      <c r="I257" s="64">
        <f t="shared" si="47"/>
        <v>42644</v>
      </c>
      <c r="J257" s="64">
        <f t="shared" si="47"/>
        <v>42675</v>
      </c>
      <c r="K257" s="64">
        <f t="shared" si="47"/>
        <v>42705</v>
      </c>
      <c r="L257" s="64">
        <f t="shared" si="47"/>
        <v>42736</v>
      </c>
      <c r="M257" s="64">
        <f t="shared" si="47"/>
        <v>42767</v>
      </c>
      <c r="N257" s="64">
        <f t="shared" si="47"/>
        <v>42795</v>
      </c>
      <c r="O257" s="64">
        <f t="shared" si="47"/>
        <v>42826</v>
      </c>
      <c r="P257" s="64">
        <f t="shared" si="47"/>
        <v>42856</v>
      </c>
      <c r="Q257" s="64">
        <f t="shared" si="47"/>
        <v>42887</v>
      </c>
      <c r="R257" s="64">
        <f t="shared" si="47"/>
        <v>42917</v>
      </c>
      <c r="S257" s="64">
        <f t="shared" si="47"/>
        <v>42948</v>
      </c>
      <c r="T257" s="64">
        <f t="shared" si="47"/>
        <v>42979</v>
      </c>
      <c r="U257" s="64">
        <f t="shared" si="47"/>
        <v>43009</v>
      </c>
      <c r="V257" s="64">
        <f t="shared" si="47"/>
        <v>43040</v>
      </c>
      <c r="W257" s="64">
        <f t="shared" si="47"/>
        <v>43070</v>
      </c>
      <c r="X257" s="64">
        <f t="shared" si="47"/>
        <v>43101</v>
      </c>
      <c r="Y257" s="64">
        <f t="shared" si="47"/>
        <v>43132</v>
      </c>
      <c r="Z257" s="64">
        <f t="shared" si="47"/>
        <v>43160</v>
      </c>
      <c r="AA257" s="64">
        <f t="shared" si="47"/>
        <v>43191</v>
      </c>
      <c r="AB257" s="64">
        <f t="shared" si="47"/>
        <v>43221</v>
      </c>
      <c r="AC257" s="64">
        <f t="shared" si="47"/>
        <v>43252</v>
      </c>
      <c r="AD257" s="64">
        <f t="shared" si="47"/>
        <v>43282</v>
      </c>
      <c r="AE257" s="64">
        <f t="shared" si="47"/>
        <v>43313</v>
      </c>
      <c r="AF257" s="64">
        <f t="shared" si="47"/>
        <v>43344</v>
      </c>
      <c r="AG257" s="64">
        <f t="shared" si="47"/>
        <v>43374</v>
      </c>
      <c r="AH257" s="64">
        <f t="shared" si="47"/>
        <v>43405</v>
      </c>
      <c r="AI257" s="64">
        <f t="shared" si="47"/>
        <v>43435</v>
      </c>
      <c r="AJ257" s="64">
        <f t="shared" si="47"/>
        <v>43466</v>
      </c>
      <c r="AK257" s="64">
        <f t="shared" si="47"/>
        <v>43497</v>
      </c>
      <c r="AL257" s="64">
        <f t="shared" si="47"/>
        <v>43525</v>
      </c>
      <c r="AM257" s="64">
        <f t="shared" si="47"/>
        <v>43556</v>
      </c>
      <c r="AN257" s="64">
        <f t="shared" si="47"/>
        <v>43586</v>
      </c>
    </row>
    <row r="258" spans="1:96" s="3" customFormat="1">
      <c r="A258" s="2"/>
      <c r="B258" s="2"/>
      <c r="C258" s="2" t="s">
        <v>120</v>
      </c>
      <c r="D258" s="61">
        <v>12</v>
      </c>
      <c r="E258" s="61">
        <v>12</v>
      </c>
      <c r="F258" s="61">
        <v>12</v>
      </c>
      <c r="G258" s="61">
        <v>12</v>
      </c>
      <c r="H258" s="61">
        <v>12</v>
      </c>
      <c r="I258" s="61">
        <v>12</v>
      </c>
      <c r="J258" s="61">
        <v>12</v>
      </c>
      <c r="K258" s="61">
        <v>12</v>
      </c>
      <c r="L258" s="61">
        <v>12</v>
      </c>
      <c r="M258" s="61">
        <v>12</v>
      </c>
      <c r="N258" s="61">
        <v>12</v>
      </c>
      <c r="O258" s="61">
        <v>12</v>
      </c>
      <c r="P258" s="61">
        <v>12.600000000000001</v>
      </c>
      <c r="Q258" s="61">
        <v>12.600000000000001</v>
      </c>
      <c r="R258" s="61">
        <v>12.600000000000001</v>
      </c>
      <c r="S258" s="61">
        <v>12.600000000000001</v>
      </c>
      <c r="T258" s="61">
        <v>12.600000000000001</v>
      </c>
      <c r="U258" s="61">
        <v>12.600000000000001</v>
      </c>
      <c r="V258" s="61">
        <v>12.600000000000001</v>
      </c>
      <c r="W258" s="61">
        <v>12.600000000000001</v>
      </c>
      <c r="X258" s="61">
        <v>12.600000000000001</v>
      </c>
      <c r="Y258" s="61">
        <v>12.600000000000001</v>
      </c>
      <c r="Z258" s="61">
        <v>12.600000000000001</v>
      </c>
      <c r="AA258" s="61">
        <v>12.600000000000001</v>
      </c>
      <c r="AB258" s="61">
        <v>13.860000000000003</v>
      </c>
      <c r="AC258" s="61">
        <v>13.860000000000003</v>
      </c>
      <c r="AD258" s="61">
        <v>13.860000000000003</v>
      </c>
      <c r="AE258" s="61">
        <v>13.860000000000003</v>
      </c>
      <c r="AF258" s="61">
        <v>13.860000000000003</v>
      </c>
      <c r="AG258" s="61">
        <v>0</v>
      </c>
      <c r="AH258" s="61">
        <v>0</v>
      </c>
      <c r="AI258" s="61">
        <v>0</v>
      </c>
      <c r="AJ258" s="61">
        <v>0</v>
      </c>
      <c r="AK258" s="61">
        <v>0</v>
      </c>
      <c r="AL258" s="61">
        <v>0</v>
      </c>
      <c r="AM258" s="61">
        <v>0</v>
      </c>
      <c r="AN258" s="61">
        <v>0</v>
      </c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</row>
    <row r="259" spans="1:96">
      <c r="A259" s="2"/>
      <c r="B259" s="2"/>
      <c r="C259" t="s">
        <v>1</v>
      </c>
      <c r="D259" s="58">
        <v>68</v>
      </c>
    </row>
    <row r="260" spans="1:96">
      <c r="C260" t="s">
        <v>124</v>
      </c>
      <c r="D260" s="58">
        <v>30.42</v>
      </c>
    </row>
    <row r="262" spans="1:96">
      <c r="B262" t="s">
        <v>91</v>
      </c>
      <c r="C262" t="s">
        <v>127</v>
      </c>
      <c r="D262" s="72">
        <f>D258*$D$259*$D$260</f>
        <v>24822.720000000001</v>
      </c>
      <c r="E262" s="72">
        <f t="shared" ref="E262:AN262" si="48">E258*$D$259*$D$260</f>
        <v>24822.720000000001</v>
      </c>
      <c r="F262" s="72">
        <f t="shared" si="48"/>
        <v>24822.720000000001</v>
      </c>
      <c r="G262" s="72">
        <f t="shared" si="48"/>
        <v>24822.720000000001</v>
      </c>
      <c r="H262" s="72">
        <f t="shared" si="48"/>
        <v>24822.720000000001</v>
      </c>
      <c r="I262" s="72">
        <f t="shared" si="48"/>
        <v>24822.720000000001</v>
      </c>
      <c r="J262" s="72">
        <f t="shared" si="48"/>
        <v>24822.720000000001</v>
      </c>
      <c r="K262" s="72">
        <f t="shared" si="48"/>
        <v>24822.720000000001</v>
      </c>
      <c r="L262" s="72">
        <f t="shared" si="48"/>
        <v>24822.720000000001</v>
      </c>
      <c r="M262" s="72">
        <f t="shared" si="48"/>
        <v>24822.720000000001</v>
      </c>
      <c r="N262" s="72">
        <f t="shared" si="48"/>
        <v>24822.720000000001</v>
      </c>
      <c r="O262" s="72">
        <f t="shared" si="48"/>
        <v>24822.720000000001</v>
      </c>
      <c r="P262" s="72">
        <f t="shared" si="48"/>
        <v>26063.856000000003</v>
      </c>
      <c r="Q262" s="72">
        <f t="shared" si="48"/>
        <v>26063.856000000003</v>
      </c>
      <c r="R262" s="72">
        <f t="shared" si="48"/>
        <v>26063.856000000003</v>
      </c>
      <c r="S262" s="72">
        <f t="shared" si="48"/>
        <v>26063.856000000003</v>
      </c>
      <c r="T262" s="72">
        <f t="shared" si="48"/>
        <v>26063.856000000003</v>
      </c>
      <c r="U262" s="72">
        <f t="shared" si="48"/>
        <v>26063.856000000003</v>
      </c>
      <c r="V262" s="72">
        <f t="shared" si="48"/>
        <v>26063.856000000003</v>
      </c>
      <c r="W262" s="72">
        <f t="shared" si="48"/>
        <v>26063.856000000003</v>
      </c>
      <c r="X262" s="72">
        <f t="shared" si="48"/>
        <v>26063.856000000003</v>
      </c>
      <c r="Y262" s="72">
        <f t="shared" si="48"/>
        <v>26063.856000000003</v>
      </c>
      <c r="Z262" s="72">
        <f t="shared" si="48"/>
        <v>26063.856000000003</v>
      </c>
      <c r="AA262" s="72">
        <f t="shared" si="48"/>
        <v>26063.856000000003</v>
      </c>
      <c r="AB262" s="72">
        <f t="shared" si="48"/>
        <v>28670.241600000008</v>
      </c>
      <c r="AC262" s="72">
        <f t="shared" si="48"/>
        <v>28670.241600000008</v>
      </c>
      <c r="AD262" s="72">
        <f t="shared" si="48"/>
        <v>28670.241600000008</v>
      </c>
      <c r="AE262" s="72">
        <f t="shared" si="48"/>
        <v>28670.241600000008</v>
      </c>
      <c r="AF262" s="72">
        <f t="shared" si="48"/>
        <v>28670.241600000008</v>
      </c>
      <c r="AG262" s="72">
        <f t="shared" si="48"/>
        <v>0</v>
      </c>
      <c r="AH262" s="72">
        <f t="shared" si="48"/>
        <v>0</v>
      </c>
      <c r="AI262" s="72">
        <f t="shared" si="48"/>
        <v>0</v>
      </c>
      <c r="AJ262" s="72">
        <f t="shared" si="48"/>
        <v>0</v>
      </c>
      <c r="AK262" s="72">
        <f t="shared" si="48"/>
        <v>0</v>
      </c>
      <c r="AL262" s="72">
        <f t="shared" si="48"/>
        <v>0</v>
      </c>
      <c r="AM262" s="72">
        <f t="shared" si="48"/>
        <v>0</v>
      </c>
      <c r="AN262" s="72">
        <f t="shared" si="48"/>
        <v>0</v>
      </c>
    </row>
    <row r="265" spans="1:96" s="38" customFormat="1">
      <c r="A265" s="38" t="s">
        <v>138</v>
      </c>
      <c r="D265" s="49"/>
    </row>
    <row r="266" spans="1:96">
      <c r="B266" t="s">
        <v>92</v>
      </c>
      <c r="C266" t="s">
        <v>60</v>
      </c>
      <c r="D266" s="58" t="s">
        <v>2</v>
      </c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96">
      <c r="C267" t="s">
        <v>122</v>
      </c>
      <c r="D267" s="67">
        <v>1</v>
      </c>
      <c r="E267" s="68">
        <v>2</v>
      </c>
      <c r="F267" s="67">
        <v>3</v>
      </c>
      <c r="G267" s="67">
        <v>4</v>
      </c>
      <c r="H267" s="67">
        <v>5</v>
      </c>
      <c r="I267" s="67">
        <v>6</v>
      </c>
      <c r="J267" s="67">
        <v>7</v>
      </c>
      <c r="K267" s="67">
        <v>8</v>
      </c>
      <c r="L267" s="67">
        <v>9</v>
      </c>
      <c r="M267" s="67">
        <v>10</v>
      </c>
      <c r="N267" s="67">
        <v>11</v>
      </c>
      <c r="O267" s="67">
        <v>12</v>
      </c>
      <c r="P267" s="67">
        <v>13</v>
      </c>
      <c r="Q267" s="67">
        <v>14</v>
      </c>
      <c r="R267" s="67">
        <v>15</v>
      </c>
      <c r="S267" s="67">
        <v>16</v>
      </c>
      <c r="T267" s="67">
        <v>17</v>
      </c>
      <c r="U267" s="67">
        <v>18</v>
      </c>
      <c r="V267" s="67">
        <v>19</v>
      </c>
      <c r="W267" s="67">
        <v>20</v>
      </c>
      <c r="X267" s="67">
        <v>21</v>
      </c>
      <c r="Y267" s="67">
        <v>22</v>
      </c>
      <c r="Z267" s="67">
        <v>23</v>
      </c>
      <c r="AA267" s="67">
        <v>24</v>
      </c>
      <c r="AB267" s="67">
        <v>25</v>
      </c>
      <c r="AC267" s="67">
        <v>26</v>
      </c>
      <c r="AD267" s="67">
        <v>27</v>
      </c>
      <c r="AE267" s="67">
        <v>28</v>
      </c>
      <c r="AF267" s="67">
        <v>29</v>
      </c>
      <c r="AG267" s="67">
        <v>30</v>
      </c>
      <c r="AH267" s="67">
        <v>31</v>
      </c>
      <c r="AI267" s="67">
        <v>32</v>
      </c>
      <c r="AJ267" s="67">
        <v>33</v>
      </c>
      <c r="AK267" s="67">
        <v>34</v>
      </c>
      <c r="AL267" s="67">
        <v>35</v>
      </c>
      <c r="AM267" s="67">
        <v>36</v>
      </c>
      <c r="AN267" s="67">
        <v>37</v>
      </c>
      <c r="AO267" s="67">
        <v>38</v>
      </c>
      <c r="AP267" s="67">
        <v>39</v>
      </c>
      <c r="AQ267" s="67">
        <v>40</v>
      </c>
      <c r="AR267" s="67">
        <v>41</v>
      </c>
      <c r="AS267" s="67">
        <v>42</v>
      </c>
      <c r="AT267" s="67">
        <v>43</v>
      </c>
      <c r="AU267" s="67">
        <v>44</v>
      </c>
      <c r="AV267" s="67">
        <v>45</v>
      </c>
      <c r="AW267" s="67">
        <v>46</v>
      </c>
      <c r="AX267" s="67">
        <v>47</v>
      </c>
      <c r="AY267" s="67">
        <v>48</v>
      </c>
      <c r="AZ267" s="67">
        <v>49</v>
      </c>
      <c r="BA267" s="67">
        <v>50</v>
      </c>
      <c r="BB267" s="67">
        <v>51</v>
      </c>
      <c r="BC267" s="67">
        <v>52</v>
      </c>
      <c r="BD267" s="67">
        <v>53</v>
      </c>
      <c r="BE267" s="67">
        <v>54</v>
      </c>
      <c r="BF267" s="67">
        <v>55</v>
      </c>
      <c r="BG267" s="67">
        <v>56</v>
      </c>
      <c r="BH267" s="67">
        <v>57</v>
      </c>
      <c r="BI267" s="67">
        <v>58</v>
      </c>
      <c r="BJ267" s="67">
        <v>59</v>
      </c>
      <c r="BK267" s="67">
        <v>60</v>
      </c>
    </row>
    <row r="268" spans="1:96">
      <c r="C268" t="s">
        <v>17</v>
      </c>
      <c r="D268" s="57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1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1</v>
      </c>
      <c r="BJ268" s="4">
        <v>1</v>
      </c>
      <c r="BK268" s="4">
        <v>1</v>
      </c>
    </row>
    <row r="270" spans="1:96">
      <c r="B270" t="s">
        <v>91</v>
      </c>
      <c r="C270" t="s">
        <v>123</v>
      </c>
      <c r="D270" s="69">
        <f>AVERAGE(AZ268:BK268)</f>
        <v>1</v>
      </c>
    </row>
    <row r="271" spans="1:96">
      <c r="C271" t="s">
        <v>122</v>
      </c>
      <c r="D271" s="67">
        <v>1</v>
      </c>
      <c r="E271" s="68">
        <v>2</v>
      </c>
      <c r="F271" s="67">
        <v>3</v>
      </c>
      <c r="G271" s="67">
        <v>4</v>
      </c>
      <c r="H271" s="67">
        <v>5</v>
      </c>
      <c r="I271" s="67">
        <v>6</v>
      </c>
      <c r="J271" s="67">
        <v>7</v>
      </c>
      <c r="K271" s="67">
        <v>8</v>
      </c>
      <c r="L271" s="67">
        <v>9</v>
      </c>
      <c r="M271" s="67">
        <v>10</v>
      </c>
      <c r="N271" s="67">
        <v>11</v>
      </c>
      <c r="O271" s="67">
        <v>12</v>
      </c>
      <c r="P271" s="67">
        <v>13</v>
      </c>
      <c r="Q271" s="67">
        <v>14</v>
      </c>
      <c r="R271" s="67">
        <v>15</v>
      </c>
      <c r="S271" s="67">
        <v>16</v>
      </c>
      <c r="T271" s="67">
        <v>17</v>
      </c>
      <c r="U271" s="67">
        <v>18</v>
      </c>
      <c r="V271" s="67">
        <v>19</v>
      </c>
      <c r="W271" s="67">
        <v>20</v>
      </c>
      <c r="X271" s="67">
        <v>21</v>
      </c>
      <c r="Y271" s="67">
        <v>22</v>
      </c>
      <c r="Z271" s="67">
        <v>23</v>
      </c>
      <c r="AA271" s="67">
        <v>24</v>
      </c>
      <c r="AB271" s="67">
        <v>25</v>
      </c>
      <c r="AC271" s="67">
        <v>26</v>
      </c>
      <c r="AD271" s="67">
        <v>27</v>
      </c>
      <c r="AE271" s="67">
        <v>28</v>
      </c>
      <c r="AF271" s="67">
        <v>29</v>
      </c>
      <c r="AG271" s="67">
        <v>30</v>
      </c>
      <c r="AH271" s="67">
        <v>31</v>
      </c>
      <c r="AI271" s="67">
        <v>32</v>
      </c>
      <c r="AJ271" s="67">
        <v>33</v>
      </c>
      <c r="AK271" s="67">
        <v>34</v>
      </c>
      <c r="AL271" s="67">
        <v>35</v>
      </c>
      <c r="AM271" s="67">
        <v>36</v>
      </c>
      <c r="AN271" s="67">
        <v>37</v>
      </c>
      <c r="AO271" s="67">
        <v>38</v>
      </c>
      <c r="AP271" s="67">
        <v>39</v>
      </c>
      <c r="AQ271" s="67">
        <v>40</v>
      </c>
      <c r="AR271" s="67">
        <v>41</v>
      </c>
      <c r="AS271" s="67">
        <v>42</v>
      </c>
      <c r="AT271" s="67">
        <v>43</v>
      </c>
      <c r="AU271" s="67">
        <v>44</v>
      </c>
      <c r="AV271" s="67">
        <v>45</v>
      </c>
      <c r="AW271" s="67">
        <v>46</v>
      </c>
      <c r="AX271" s="67">
        <v>47</v>
      </c>
      <c r="AY271" s="67">
        <v>48</v>
      </c>
      <c r="AZ271" s="67">
        <v>49</v>
      </c>
      <c r="BA271" s="67">
        <v>50</v>
      </c>
      <c r="BB271" s="67">
        <v>51</v>
      </c>
      <c r="BC271" s="67">
        <v>52</v>
      </c>
      <c r="BD271" s="67">
        <v>53</v>
      </c>
      <c r="BE271" s="67">
        <v>54</v>
      </c>
      <c r="BF271" s="67">
        <v>55</v>
      </c>
      <c r="BG271" s="67">
        <v>56</v>
      </c>
      <c r="BH271" s="67">
        <v>57</v>
      </c>
      <c r="BI271" s="67">
        <v>58</v>
      </c>
      <c r="BJ271" s="67">
        <v>59</v>
      </c>
      <c r="BK271" s="67">
        <v>60</v>
      </c>
      <c r="BL271" s="67">
        <v>61</v>
      </c>
      <c r="BM271" s="67">
        <v>62</v>
      </c>
      <c r="BN271" s="67">
        <v>63</v>
      </c>
      <c r="BO271" s="67">
        <v>64</v>
      </c>
      <c r="BP271" s="67">
        <v>65</v>
      </c>
      <c r="BQ271" s="67">
        <v>66</v>
      </c>
      <c r="BR271" s="67">
        <v>67</v>
      </c>
      <c r="BS271" s="67">
        <v>68</v>
      </c>
      <c r="BT271" s="67">
        <v>69</v>
      </c>
      <c r="BU271" s="67">
        <v>70</v>
      </c>
      <c r="BV271" s="67">
        <v>71</v>
      </c>
      <c r="BW271" s="67">
        <v>72</v>
      </c>
      <c r="BX271" s="67">
        <v>73</v>
      </c>
      <c r="BY271" s="67">
        <v>74</v>
      </c>
      <c r="BZ271" s="67">
        <v>75</v>
      </c>
      <c r="CA271" s="67">
        <v>76</v>
      </c>
      <c r="CB271" s="67">
        <v>77</v>
      </c>
      <c r="CC271" s="67">
        <v>78</v>
      </c>
      <c r="CD271" s="67">
        <v>79</v>
      </c>
      <c r="CE271" s="67">
        <v>80</v>
      </c>
      <c r="CF271" s="67">
        <v>81</v>
      </c>
      <c r="CG271" s="67">
        <v>82</v>
      </c>
      <c r="CH271" s="67">
        <v>83</v>
      </c>
      <c r="CI271" s="67">
        <v>84</v>
      </c>
      <c r="CJ271" s="67">
        <v>85</v>
      </c>
      <c r="CK271" s="67">
        <v>86</v>
      </c>
      <c r="CL271" s="67">
        <v>87</v>
      </c>
      <c r="CM271" s="67">
        <v>88</v>
      </c>
      <c r="CN271" s="67">
        <v>89</v>
      </c>
      <c r="CO271" s="67">
        <v>90</v>
      </c>
      <c r="CP271" s="67">
        <v>91</v>
      </c>
      <c r="CQ271" s="67">
        <v>92</v>
      </c>
      <c r="CR271" s="67">
        <v>93</v>
      </c>
    </row>
    <row r="272" spans="1:96">
      <c r="C272" t="s">
        <v>17</v>
      </c>
      <c r="D272" s="57">
        <f>IF(D271&gt;60,$D$270,D268)</f>
        <v>1</v>
      </c>
      <c r="E272" s="57">
        <f t="shared" ref="E272:BP272" si="49">IF(E271&gt;60,$D$270,E268)</f>
        <v>1</v>
      </c>
      <c r="F272" s="57">
        <f t="shared" si="49"/>
        <v>1</v>
      </c>
      <c r="G272" s="57">
        <f t="shared" si="49"/>
        <v>1</v>
      </c>
      <c r="H272" s="57">
        <f t="shared" si="49"/>
        <v>1</v>
      </c>
      <c r="I272" s="57">
        <f t="shared" si="49"/>
        <v>1</v>
      </c>
      <c r="J272" s="57">
        <f t="shared" si="49"/>
        <v>1</v>
      </c>
      <c r="K272" s="57">
        <f t="shared" si="49"/>
        <v>1</v>
      </c>
      <c r="L272" s="57">
        <f t="shared" si="49"/>
        <v>1</v>
      </c>
      <c r="M272" s="57">
        <f t="shared" si="49"/>
        <v>1</v>
      </c>
      <c r="N272" s="57">
        <f t="shared" si="49"/>
        <v>1</v>
      </c>
      <c r="O272" s="57">
        <f t="shared" si="49"/>
        <v>1</v>
      </c>
      <c r="P272" s="57">
        <f t="shared" si="49"/>
        <v>1</v>
      </c>
      <c r="Q272" s="57">
        <f t="shared" si="49"/>
        <v>1</v>
      </c>
      <c r="R272" s="57">
        <f t="shared" si="49"/>
        <v>1</v>
      </c>
      <c r="S272" s="57">
        <f t="shared" si="49"/>
        <v>1</v>
      </c>
      <c r="T272" s="57">
        <f t="shared" si="49"/>
        <v>1</v>
      </c>
      <c r="U272" s="57">
        <f t="shared" si="49"/>
        <v>1</v>
      </c>
      <c r="V272" s="57">
        <f t="shared" si="49"/>
        <v>1</v>
      </c>
      <c r="W272" s="57">
        <f t="shared" si="49"/>
        <v>1</v>
      </c>
      <c r="X272" s="57">
        <f t="shared" si="49"/>
        <v>1</v>
      </c>
      <c r="Y272" s="57">
        <f t="shared" si="49"/>
        <v>1</v>
      </c>
      <c r="Z272" s="57">
        <f t="shared" si="49"/>
        <v>1</v>
      </c>
      <c r="AA272" s="57">
        <f t="shared" si="49"/>
        <v>1</v>
      </c>
      <c r="AB272" s="57">
        <f t="shared" si="49"/>
        <v>1</v>
      </c>
      <c r="AC272" s="57">
        <f t="shared" si="49"/>
        <v>1</v>
      </c>
      <c r="AD272" s="57">
        <f t="shared" si="49"/>
        <v>1</v>
      </c>
      <c r="AE272" s="57">
        <f t="shared" si="49"/>
        <v>1</v>
      </c>
      <c r="AF272" s="57">
        <f t="shared" si="49"/>
        <v>1</v>
      </c>
      <c r="AG272" s="57">
        <f t="shared" si="49"/>
        <v>1</v>
      </c>
      <c r="AH272" s="57">
        <f t="shared" si="49"/>
        <v>1</v>
      </c>
      <c r="AI272" s="57">
        <f t="shared" si="49"/>
        <v>1</v>
      </c>
      <c r="AJ272" s="57">
        <f t="shared" si="49"/>
        <v>1</v>
      </c>
      <c r="AK272" s="57">
        <f t="shared" si="49"/>
        <v>1</v>
      </c>
      <c r="AL272" s="57">
        <f t="shared" si="49"/>
        <v>1</v>
      </c>
      <c r="AM272" s="57">
        <f t="shared" si="49"/>
        <v>1</v>
      </c>
      <c r="AN272" s="57">
        <f t="shared" si="49"/>
        <v>1</v>
      </c>
      <c r="AO272" s="57">
        <f t="shared" si="49"/>
        <v>1</v>
      </c>
      <c r="AP272" s="57">
        <f t="shared" si="49"/>
        <v>1</v>
      </c>
      <c r="AQ272" s="57">
        <f t="shared" si="49"/>
        <v>1</v>
      </c>
      <c r="AR272" s="57">
        <f t="shared" si="49"/>
        <v>1</v>
      </c>
      <c r="AS272" s="57">
        <f t="shared" si="49"/>
        <v>1</v>
      </c>
      <c r="AT272" s="57">
        <f t="shared" si="49"/>
        <v>1</v>
      </c>
      <c r="AU272" s="57">
        <f t="shared" si="49"/>
        <v>1</v>
      </c>
      <c r="AV272" s="57">
        <f t="shared" si="49"/>
        <v>1</v>
      </c>
      <c r="AW272" s="57">
        <f t="shared" si="49"/>
        <v>1</v>
      </c>
      <c r="AX272" s="57">
        <f t="shared" si="49"/>
        <v>1</v>
      </c>
      <c r="AY272" s="57">
        <f t="shared" si="49"/>
        <v>1</v>
      </c>
      <c r="AZ272" s="57">
        <f t="shared" si="49"/>
        <v>1</v>
      </c>
      <c r="BA272" s="57">
        <f t="shared" si="49"/>
        <v>1</v>
      </c>
      <c r="BB272" s="57">
        <f t="shared" si="49"/>
        <v>1</v>
      </c>
      <c r="BC272" s="57">
        <f t="shared" si="49"/>
        <v>1</v>
      </c>
      <c r="BD272" s="57">
        <f t="shared" si="49"/>
        <v>1</v>
      </c>
      <c r="BE272" s="57">
        <f t="shared" si="49"/>
        <v>1</v>
      </c>
      <c r="BF272" s="57">
        <f t="shared" si="49"/>
        <v>1</v>
      </c>
      <c r="BG272" s="57">
        <f t="shared" si="49"/>
        <v>1</v>
      </c>
      <c r="BH272" s="57">
        <f t="shared" si="49"/>
        <v>1</v>
      </c>
      <c r="BI272" s="57">
        <f t="shared" si="49"/>
        <v>1</v>
      </c>
      <c r="BJ272" s="57">
        <f t="shared" si="49"/>
        <v>1</v>
      </c>
      <c r="BK272" s="57">
        <f t="shared" si="49"/>
        <v>1</v>
      </c>
      <c r="BL272" s="57">
        <f t="shared" si="49"/>
        <v>1</v>
      </c>
      <c r="BM272" s="57">
        <f t="shared" si="49"/>
        <v>1</v>
      </c>
      <c r="BN272" s="57">
        <f t="shared" si="49"/>
        <v>1</v>
      </c>
      <c r="BO272" s="57">
        <f t="shared" si="49"/>
        <v>1</v>
      </c>
      <c r="BP272" s="57">
        <f t="shared" si="49"/>
        <v>1</v>
      </c>
      <c r="BQ272" s="57">
        <f t="shared" ref="BQ272:CR272" si="50">IF(BQ271&gt;60,$D$270,BQ268)</f>
        <v>1</v>
      </c>
      <c r="BR272" s="57">
        <f t="shared" si="50"/>
        <v>1</v>
      </c>
      <c r="BS272" s="57">
        <f t="shared" si="50"/>
        <v>1</v>
      </c>
      <c r="BT272" s="57">
        <f t="shared" si="50"/>
        <v>1</v>
      </c>
      <c r="BU272" s="57">
        <f t="shared" si="50"/>
        <v>1</v>
      </c>
      <c r="BV272" s="57">
        <f t="shared" si="50"/>
        <v>1</v>
      </c>
      <c r="BW272" s="57">
        <f t="shared" si="50"/>
        <v>1</v>
      </c>
      <c r="BX272" s="57">
        <f t="shared" si="50"/>
        <v>1</v>
      </c>
      <c r="BY272" s="57">
        <f t="shared" si="50"/>
        <v>1</v>
      </c>
      <c r="BZ272" s="57">
        <f t="shared" si="50"/>
        <v>1</v>
      </c>
      <c r="CA272" s="57">
        <f t="shared" si="50"/>
        <v>1</v>
      </c>
      <c r="CB272" s="57">
        <f t="shared" si="50"/>
        <v>1</v>
      </c>
      <c r="CC272" s="57">
        <f t="shared" si="50"/>
        <v>1</v>
      </c>
      <c r="CD272" s="57">
        <f t="shared" si="50"/>
        <v>1</v>
      </c>
      <c r="CE272" s="57">
        <f t="shared" si="50"/>
        <v>1</v>
      </c>
      <c r="CF272" s="57">
        <f t="shared" si="50"/>
        <v>1</v>
      </c>
      <c r="CG272" s="57">
        <f t="shared" si="50"/>
        <v>1</v>
      </c>
      <c r="CH272" s="57">
        <f t="shared" si="50"/>
        <v>1</v>
      </c>
      <c r="CI272" s="57">
        <f t="shared" si="50"/>
        <v>1</v>
      </c>
      <c r="CJ272" s="57">
        <f t="shared" si="50"/>
        <v>1</v>
      </c>
      <c r="CK272" s="57">
        <f t="shared" si="50"/>
        <v>1</v>
      </c>
      <c r="CL272" s="57">
        <f t="shared" si="50"/>
        <v>1</v>
      </c>
      <c r="CM272" s="57">
        <f t="shared" si="50"/>
        <v>1</v>
      </c>
      <c r="CN272" s="57">
        <f t="shared" si="50"/>
        <v>1</v>
      </c>
      <c r="CO272" s="57">
        <f t="shared" si="50"/>
        <v>1</v>
      </c>
      <c r="CP272" s="57">
        <f t="shared" si="50"/>
        <v>1</v>
      </c>
      <c r="CQ272" s="57">
        <f t="shared" si="50"/>
        <v>1</v>
      </c>
      <c r="CR272" s="57">
        <f t="shared" si="50"/>
        <v>1</v>
      </c>
    </row>
    <row r="273" spans="1:96">
      <c r="D273" s="5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38" customFormat="1">
      <c r="A274" s="38" t="s">
        <v>134</v>
      </c>
      <c r="D274" s="49"/>
    </row>
    <row r="275" spans="1:96" s="3" customFormat="1">
      <c r="A275" s="2"/>
      <c r="B275" s="2" t="s">
        <v>92</v>
      </c>
      <c r="C275" s="2" t="s">
        <v>122</v>
      </c>
      <c r="D275" s="64">
        <v>42491</v>
      </c>
      <c r="E275" s="64">
        <v>42522</v>
      </c>
      <c r="F275" s="64">
        <v>42552</v>
      </c>
      <c r="G275" s="64">
        <v>42583</v>
      </c>
      <c r="H275" s="64">
        <v>42614</v>
      </c>
      <c r="I275" s="64">
        <v>42644</v>
      </c>
      <c r="J275" s="64">
        <v>42675</v>
      </c>
      <c r="K275" s="64">
        <v>42705</v>
      </c>
      <c r="L275" s="64">
        <v>42736</v>
      </c>
      <c r="M275" s="64">
        <v>42767</v>
      </c>
      <c r="N275" s="64">
        <v>42795</v>
      </c>
      <c r="O275" s="64">
        <v>42826</v>
      </c>
      <c r="P275" s="64">
        <v>42856</v>
      </c>
      <c r="Q275" s="64">
        <v>42887</v>
      </c>
      <c r="R275" s="64">
        <v>42917</v>
      </c>
      <c r="S275" s="64">
        <v>42948</v>
      </c>
      <c r="T275" s="64">
        <v>42979</v>
      </c>
      <c r="U275" s="64">
        <v>43009</v>
      </c>
      <c r="V275" s="64">
        <v>43040</v>
      </c>
      <c r="W275" s="64">
        <v>43070</v>
      </c>
      <c r="X275" s="64">
        <v>43101</v>
      </c>
      <c r="Y275" s="64">
        <v>43132</v>
      </c>
      <c r="Z275" s="64">
        <v>43160</v>
      </c>
      <c r="AA275" s="64">
        <v>43191</v>
      </c>
      <c r="AB275" s="64">
        <v>43221</v>
      </c>
      <c r="AC275" s="64">
        <v>43252</v>
      </c>
      <c r="AD275" s="64">
        <v>43282</v>
      </c>
      <c r="AE275" s="64">
        <v>43313</v>
      </c>
      <c r="AF275" s="64">
        <v>43344</v>
      </c>
      <c r="AG275" s="64">
        <v>43374</v>
      </c>
      <c r="AH275" s="64">
        <v>43405</v>
      </c>
      <c r="AI275" s="64">
        <v>43435</v>
      </c>
      <c r="AJ275" s="64">
        <v>43466</v>
      </c>
      <c r="AK275" s="64">
        <v>43497</v>
      </c>
      <c r="AL275" s="64">
        <v>43525</v>
      </c>
      <c r="AM275" s="64">
        <v>43556</v>
      </c>
      <c r="AN275" s="64">
        <v>43586</v>
      </c>
    </row>
    <row r="276" spans="1:96">
      <c r="C276" t="s">
        <v>17</v>
      </c>
      <c r="D276" s="57">
        <f>D272</f>
        <v>1</v>
      </c>
      <c r="E276" s="57">
        <f t="shared" ref="E276:BK276" si="51">E272</f>
        <v>1</v>
      </c>
      <c r="F276" s="57">
        <f t="shared" si="51"/>
        <v>1</v>
      </c>
      <c r="G276" s="57">
        <f t="shared" si="51"/>
        <v>1</v>
      </c>
      <c r="H276" s="57">
        <f t="shared" si="51"/>
        <v>1</v>
      </c>
      <c r="I276" s="57">
        <f t="shared" si="51"/>
        <v>1</v>
      </c>
      <c r="J276" s="57">
        <f t="shared" si="51"/>
        <v>1</v>
      </c>
      <c r="K276" s="57">
        <f t="shared" si="51"/>
        <v>1</v>
      </c>
      <c r="L276" s="57">
        <f t="shared" si="51"/>
        <v>1</v>
      </c>
      <c r="M276" s="57">
        <f t="shared" si="51"/>
        <v>1</v>
      </c>
      <c r="N276" s="57">
        <f t="shared" si="51"/>
        <v>1</v>
      </c>
      <c r="O276" s="57">
        <f t="shared" si="51"/>
        <v>1</v>
      </c>
      <c r="P276" s="57">
        <f t="shared" si="51"/>
        <v>1</v>
      </c>
      <c r="Q276" s="57">
        <f t="shared" si="51"/>
        <v>1</v>
      </c>
      <c r="R276" s="57">
        <f t="shared" si="51"/>
        <v>1</v>
      </c>
      <c r="S276" s="57">
        <f t="shared" si="51"/>
        <v>1</v>
      </c>
      <c r="T276" s="57">
        <f t="shared" si="51"/>
        <v>1</v>
      </c>
      <c r="U276" s="57">
        <f t="shared" si="51"/>
        <v>1</v>
      </c>
      <c r="V276" s="57">
        <f t="shared" si="51"/>
        <v>1</v>
      </c>
      <c r="W276" s="57">
        <f t="shared" si="51"/>
        <v>1</v>
      </c>
      <c r="X276" s="57">
        <f t="shared" si="51"/>
        <v>1</v>
      </c>
      <c r="Y276" s="57">
        <f t="shared" si="51"/>
        <v>1</v>
      </c>
      <c r="Z276" s="57">
        <f t="shared" si="51"/>
        <v>1</v>
      </c>
      <c r="AA276" s="57">
        <f t="shared" si="51"/>
        <v>1</v>
      </c>
      <c r="AB276" s="57">
        <f t="shared" si="51"/>
        <v>1</v>
      </c>
      <c r="AC276" s="57">
        <f t="shared" si="51"/>
        <v>1</v>
      </c>
      <c r="AD276" s="57">
        <f t="shared" si="51"/>
        <v>1</v>
      </c>
      <c r="AE276" s="57">
        <f t="shared" si="51"/>
        <v>1</v>
      </c>
      <c r="AF276" s="57">
        <f t="shared" si="51"/>
        <v>1</v>
      </c>
      <c r="AG276" s="57">
        <f t="shared" si="51"/>
        <v>1</v>
      </c>
      <c r="AH276" s="57">
        <f t="shared" si="51"/>
        <v>1</v>
      </c>
      <c r="AI276" s="57">
        <f t="shared" si="51"/>
        <v>1</v>
      </c>
      <c r="AJ276" s="57">
        <f t="shared" si="51"/>
        <v>1</v>
      </c>
      <c r="AK276" s="57">
        <f t="shared" si="51"/>
        <v>1</v>
      </c>
      <c r="AL276" s="57">
        <f t="shared" si="51"/>
        <v>1</v>
      </c>
      <c r="AM276" s="57">
        <f t="shared" si="51"/>
        <v>1</v>
      </c>
      <c r="AN276" s="57">
        <f t="shared" si="51"/>
        <v>1</v>
      </c>
      <c r="AO276" s="57">
        <f t="shared" si="51"/>
        <v>1</v>
      </c>
      <c r="AP276" s="57">
        <f t="shared" si="51"/>
        <v>1</v>
      </c>
      <c r="AQ276" s="57">
        <f t="shared" si="51"/>
        <v>1</v>
      </c>
      <c r="AR276" s="57">
        <f t="shared" si="51"/>
        <v>1</v>
      </c>
      <c r="AS276" s="57">
        <f t="shared" si="51"/>
        <v>1</v>
      </c>
      <c r="AT276" s="57">
        <f t="shared" si="51"/>
        <v>1</v>
      </c>
      <c r="AU276" s="57">
        <f t="shared" si="51"/>
        <v>1</v>
      </c>
      <c r="AV276" s="57">
        <f t="shared" si="51"/>
        <v>1</v>
      </c>
      <c r="AW276" s="57">
        <f t="shared" si="51"/>
        <v>1</v>
      </c>
      <c r="AX276" s="57">
        <f t="shared" si="51"/>
        <v>1</v>
      </c>
      <c r="AY276" s="57">
        <f t="shared" si="51"/>
        <v>1</v>
      </c>
      <c r="AZ276" s="57">
        <f t="shared" si="51"/>
        <v>1</v>
      </c>
      <c r="BA276" s="57">
        <f t="shared" si="51"/>
        <v>1</v>
      </c>
      <c r="BB276" s="57">
        <f t="shared" si="51"/>
        <v>1</v>
      </c>
      <c r="BC276" s="57">
        <f t="shared" si="51"/>
        <v>1</v>
      </c>
      <c r="BD276" s="57">
        <f t="shared" si="51"/>
        <v>1</v>
      </c>
      <c r="BE276" s="57">
        <f t="shared" si="51"/>
        <v>1</v>
      </c>
      <c r="BF276" s="57">
        <f t="shared" si="51"/>
        <v>1</v>
      </c>
      <c r="BG276" s="57">
        <f t="shared" si="51"/>
        <v>1</v>
      </c>
      <c r="BH276" s="57">
        <f t="shared" si="51"/>
        <v>1</v>
      </c>
      <c r="BI276" s="57">
        <f t="shared" si="51"/>
        <v>1</v>
      </c>
      <c r="BJ276" s="57">
        <f t="shared" si="51"/>
        <v>1</v>
      </c>
      <c r="BK276" s="57">
        <f t="shared" si="51"/>
        <v>1</v>
      </c>
      <c r="BL276" s="57">
        <f t="shared" ref="BL276:CR276" si="52">BL272</f>
        <v>1</v>
      </c>
      <c r="BM276" s="57">
        <f t="shared" si="52"/>
        <v>1</v>
      </c>
      <c r="BN276" s="57">
        <f t="shared" si="52"/>
        <v>1</v>
      </c>
      <c r="BO276" s="57">
        <f t="shared" si="52"/>
        <v>1</v>
      </c>
      <c r="BP276" s="57">
        <f t="shared" si="52"/>
        <v>1</v>
      </c>
      <c r="BQ276" s="57">
        <f t="shared" si="52"/>
        <v>1</v>
      </c>
      <c r="BR276" s="57">
        <f t="shared" si="52"/>
        <v>1</v>
      </c>
      <c r="BS276" s="57">
        <f t="shared" si="52"/>
        <v>1</v>
      </c>
      <c r="BT276" s="57">
        <f t="shared" si="52"/>
        <v>1</v>
      </c>
      <c r="BU276" s="57">
        <f t="shared" si="52"/>
        <v>1</v>
      </c>
      <c r="BV276" s="57">
        <f t="shared" si="52"/>
        <v>1</v>
      </c>
      <c r="BW276" s="57">
        <f t="shared" si="52"/>
        <v>1</v>
      </c>
      <c r="BX276" s="57">
        <f t="shared" si="52"/>
        <v>1</v>
      </c>
      <c r="BY276" s="57">
        <f t="shared" si="52"/>
        <v>1</v>
      </c>
      <c r="BZ276" s="57">
        <f t="shared" si="52"/>
        <v>1</v>
      </c>
      <c r="CA276" s="57">
        <f t="shared" si="52"/>
        <v>1</v>
      </c>
      <c r="CB276" s="57">
        <f t="shared" si="52"/>
        <v>1</v>
      </c>
      <c r="CC276" s="57">
        <f t="shared" si="52"/>
        <v>1</v>
      </c>
      <c r="CD276" s="57">
        <f t="shared" si="52"/>
        <v>1</v>
      </c>
      <c r="CE276" s="57">
        <f t="shared" si="52"/>
        <v>1</v>
      </c>
      <c r="CF276" s="57">
        <f t="shared" si="52"/>
        <v>1</v>
      </c>
      <c r="CG276" s="57">
        <f t="shared" si="52"/>
        <v>1</v>
      </c>
      <c r="CH276" s="57">
        <f t="shared" si="52"/>
        <v>1</v>
      </c>
      <c r="CI276" s="57">
        <f t="shared" si="52"/>
        <v>1</v>
      </c>
      <c r="CJ276" s="57">
        <f t="shared" si="52"/>
        <v>1</v>
      </c>
      <c r="CK276" s="57">
        <f t="shared" si="52"/>
        <v>1</v>
      </c>
      <c r="CL276" s="57">
        <f t="shared" si="52"/>
        <v>1</v>
      </c>
      <c r="CM276" s="57">
        <f t="shared" si="52"/>
        <v>1</v>
      </c>
      <c r="CN276" s="57">
        <f t="shared" si="52"/>
        <v>1</v>
      </c>
      <c r="CO276" s="57">
        <f t="shared" si="52"/>
        <v>1</v>
      </c>
      <c r="CP276" s="57">
        <f t="shared" si="52"/>
        <v>1</v>
      </c>
      <c r="CQ276" s="57">
        <f t="shared" si="52"/>
        <v>1</v>
      </c>
      <c r="CR276" s="57">
        <f t="shared" si="52"/>
        <v>1</v>
      </c>
    </row>
    <row r="277" spans="1:96">
      <c r="C277" t="s">
        <v>127</v>
      </c>
      <c r="D277" s="74">
        <v>24822.720000000001</v>
      </c>
      <c r="E277" s="74">
        <v>24822.720000000001</v>
      </c>
      <c r="F277" s="74">
        <v>24822.720000000001</v>
      </c>
      <c r="G277" s="74">
        <v>24822.720000000001</v>
      </c>
      <c r="H277" s="74">
        <v>24822.720000000001</v>
      </c>
      <c r="I277" s="74">
        <v>24822.720000000001</v>
      </c>
      <c r="J277" s="74">
        <v>24822.720000000001</v>
      </c>
      <c r="K277" s="74">
        <v>24822.720000000001</v>
      </c>
      <c r="L277" s="74">
        <v>24822.720000000001</v>
      </c>
      <c r="M277" s="74">
        <v>24822.720000000001</v>
      </c>
      <c r="N277" s="74">
        <v>24822.720000000001</v>
      </c>
      <c r="O277" s="74">
        <v>24822.720000000001</v>
      </c>
      <c r="P277" s="74">
        <v>26063.856000000003</v>
      </c>
      <c r="Q277" s="74">
        <v>26063.856000000003</v>
      </c>
      <c r="R277" s="74">
        <v>26063.856000000003</v>
      </c>
      <c r="S277" s="74">
        <v>26063.856000000003</v>
      </c>
      <c r="T277" s="74">
        <v>26063.856000000003</v>
      </c>
      <c r="U277" s="74">
        <v>26063.856000000003</v>
      </c>
      <c r="V277" s="74">
        <v>26063.856000000003</v>
      </c>
      <c r="W277" s="74">
        <v>26063.856000000003</v>
      </c>
      <c r="X277" s="74">
        <v>26063.856000000003</v>
      </c>
      <c r="Y277" s="74">
        <v>26063.856000000003</v>
      </c>
      <c r="Z277" s="74">
        <v>26063.856000000003</v>
      </c>
      <c r="AA277" s="74">
        <v>26063.856000000003</v>
      </c>
      <c r="AB277" s="74">
        <v>28670.241600000008</v>
      </c>
      <c r="AC277" s="74">
        <v>28670.241600000008</v>
      </c>
      <c r="AD277" s="74">
        <v>28670.241600000008</v>
      </c>
      <c r="AE277" s="74">
        <v>28670.241600000008</v>
      </c>
      <c r="AF277" s="74">
        <v>28670.241600000008</v>
      </c>
      <c r="AG277" s="74">
        <v>0</v>
      </c>
      <c r="AH277" s="74">
        <v>0</v>
      </c>
      <c r="AI277" s="74">
        <v>0</v>
      </c>
      <c r="AJ277" s="74">
        <v>0</v>
      </c>
      <c r="AK277" s="74">
        <v>0</v>
      </c>
      <c r="AL277" s="74">
        <v>0</v>
      </c>
      <c r="AM277" s="74">
        <v>0</v>
      </c>
      <c r="AN277" s="74">
        <v>0</v>
      </c>
      <c r="AO277" s="3"/>
      <c r="AP277" s="3"/>
      <c r="AQ277" s="3"/>
      <c r="AR277" s="3"/>
      <c r="AS277" s="3"/>
    </row>
    <row r="278" spans="1:96"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</row>
    <row r="279" spans="1:96" s="2" customFormat="1">
      <c r="B279" s="2" t="s">
        <v>91</v>
      </c>
      <c r="C279" s="2" t="s">
        <v>122</v>
      </c>
      <c r="D279" s="73">
        <v>42491</v>
      </c>
      <c r="E279" s="73">
        <v>42522</v>
      </c>
      <c r="F279" s="73">
        <v>42552</v>
      </c>
      <c r="G279" s="73">
        <v>42583</v>
      </c>
      <c r="H279" s="73">
        <v>42614</v>
      </c>
      <c r="I279" s="73">
        <v>42644</v>
      </c>
      <c r="J279" s="73">
        <v>42675</v>
      </c>
      <c r="K279" s="73">
        <v>42705</v>
      </c>
      <c r="L279" s="73">
        <v>42736</v>
      </c>
      <c r="M279" s="73">
        <v>42767</v>
      </c>
      <c r="N279" s="73">
        <v>42795</v>
      </c>
      <c r="O279" s="73">
        <v>42826</v>
      </c>
      <c r="P279" s="73">
        <v>42856</v>
      </c>
      <c r="Q279" s="73">
        <v>42887</v>
      </c>
      <c r="R279" s="73">
        <v>42917</v>
      </c>
      <c r="S279" s="73">
        <v>42948</v>
      </c>
      <c r="T279" s="73">
        <v>42979</v>
      </c>
      <c r="U279" s="73">
        <v>43009</v>
      </c>
      <c r="V279" s="73">
        <v>43040</v>
      </c>
      <c r="W279" s="73">
        <v>43070</v>
      </c>
      <c r="X279" s="73">
        <v>43101</v>
      </c>
      <c r="Y279" s="73">
        <v>43132</v>
      </c>
      <c r="Z279" s="73">
        <v>43160</v>
      </c>
      <c r="AA279" s="73">
        <v>43191</v>
      </c>
      <c r="AB279" s="73">
        <v>43221</v>
      </c>
      <c r="AC279" s="73">
        <v>43252</v>
      </c>
      <c r="AD279" s="73">
        <v>43282</v>
      </c>
      <c r="AE279" s="73">
        <v>43313</v>
      </c>
      <c r="AF279" s="73">
        <v>43344</v>
      </c>
      <c r="AG279" s="73">
        <v>43374</v>
      </c>
      <c r="AH279" s="73">
        <v>43405</v>
      </c>
      <c r="AI279" s="73">
        <v>43435</v>
      </c>
      <c r="AJ279" s="73">
        <v>43466</v>
      </c>
      <c r="AK279" s="73">
        <v>43497</v>
      </c>
      <c r="AL279" s="73">
        <v>43525</v>
      </c>
      <c r="AM279" s="73">
        <v>43556</v>
      </c>
      <c r="AN279" s="73">
        <v>43586</v>
      </c>
    </row>
    <row r="280" spans="1:96">
      <c r="C280" t="s">
        <v>125</v>
      </c>
      <c r="D280" s="72">
        <f>D277*(1-D276)</f>
        <v>0</v>
      </c>
      <c r="E280" s="72">
        <f t="shared" ref="E280:BP280" si="53">E277*(1-E276)</f>
        <v>0</v>
      </c>
      <c r="F280" s="72">
        <f t="shared" si="53"/>
        <v>0</v>
      </c>
      <c r="G280" s="72">
        <f t="shared" si="53"/>
        <v>0</v>
      </c>
      <c r="H280" s="72">
        <f t="shared" si="53"/>
        <v>0</v>
      </c>
      <c r="I280" s="72">
        <f t="shared" si="53"/>
        <v>0</v>
      </c>
      <c r="J280" s="72">
        <f t="shared" si="53"/>
        <v>0</v>
      </c>
      <c r="K280" s="72">
        <f t="shared" si="53"/>
        <v>0</v>
      </c>
      <c r="L280" s="72">
        <f t="shared" si="53"/>
        <v>0</v>
      </c>
      <c r="M280" s="72">
        <f t="shared" si="53"/>
        <v>0</v>
      </c>
      <c r="N280" s="72">
        <f t="shared" si="53"/>
        <v>0</v>
      </c>
      <c r="O280" s="72">
        <f t="shared" si="53"/>
        <v>0</v>
      </c>
      <c r="P280" s="72">
        <f t="shared" si="53"/>
        <v>0</v>
      </c>
      <c r="Q280" s="72">
        <f t="shared" si="53"/>
        <v>0</v>
      </c>
      <c r="R280" s="72">
        <f t="shared" si="53"/>
        <v>0</v>
      </c>
      <c r="S280" s="72">
        <f t="shared" si="53"/>
        <v>0</v>
      </c>
      <c r="T280" s="72">
        <f t="shared" si="53"/>
        <v>0</v>
      </c>
      <c r="U280" s="72">
        <f t="shared" si="53"/>
        <v>0</v>
      </c>
      <c r="V280" s="72">
        <f t="shared" si="53"/>
        <v>0</v>
      </c>
      <c r="W280" s="72">
        <f t="shared" si="53"/>
        <v>0</v>
      </c>
      <c r="X280" s="72">
        <f t="shared" si="53"/>
        <v>0</v>
      </c>
      <c r="Y280" s="72">
        <f t="shared" si="53"/>
        <v>0</v>
      </c>
      <c r="Z280" s="72">
        <f t="shared" si="53"/>
        <v>0</v>
      </c>
      <c r="AA280" s="72">
        <f t="shared" si="53"/>
        <v>0</v>
      </c>
      <c r="AB280" s="72">
        <f t="shared" si="53"/>
        <v>0</v>
      </c>
      <c r="AC280" s="72">
        <f t="shared" si="53"/>
        <v>0</v>
      </c>
      <c r="AD280" s="72">
        <f t="shared" si="53"/>
        <v>0</v>
      </c>
      <c r="AE280" s="72">
        <f t="shared" si="53"/>
        <v>0</v>
      </c>
      <c r="AF280" s="72">
        <f t="shared" si="53"/>
        <v>0</v>
      </c>
      <c r="AG280" s="72">
        <f t="shared" si="53"/>
        <v>0</v>
      </c>
      <c r="AH280" s="72">
        <f t="shared" si="53"/>
        <v>0</v>
      </c>
      <c r="AI280" s="72">
        <f t="shared" si="53"/>
        <v>0</v>
      </c>
      <c r="AJ280" s="72">
        <f t="shared" si="53"/>
        <v>0</v>
      </c>
      <c r="AK280" s="72">
        <f t="shared" si="53"/>
        <v>0</v>
      </c>
      <c r="AL280" s="72">
        <f t="shared" si="53"/>
        <v>0</v>
      </c>
      <c r="AM280" s="72">
        <f t="shared" si="53"/>
        <v>0</v>
      </c>
      <c r="AN280" s="72">
        <f t="shared" si="53"/>
        <v>0</v>
      </c>
      <c r="AO280" s="72">
        <f t="shared" si="53"/>
        <v>0</v>
      </c>
      <c r="AP280" s="72">
        <f t="shared" si="53"/>
        <v>0</v>
      </c>
      <c r="AQ280" s="72">
        <f t="shared" si="53"/>
        <v>0</v>
      </c>
      <c r="AR280" s="72">
        <f t="shared" si="53"/>
        <v>0</v>
      </c>
      <c r="AS280" s="72">
        <f t="shared" si="53"/>
        <v>0</v>
      </c>
      <c r="AT280" s="72">
        <f t="shared" si="53"/>
        <v>0</v>
      </c>
      <c r="AU280" s="72">
        <f t="shared" si="53"/>
        <v>0</v>
      </c>
      <c r="AV280" s="72">
        <f t="shared" si="53"/>
        <v>0</v>
      </c>
      <c r="AW280" s="72">
        <f t="shared" si="53"/>
        <v>0</v>
      </c>
      <c r="AX280" s="72">
        <f t="shared" si="53"/>
        <v>0</v>
      </c>
      <c r="AY280" s="72">
        <f t="shared" si="53"/>
        <v>0</v>
      </c>
      <c r="AZ280" s="72">
        <f t="shared" si="53"/>
        <v>0</v>
      </c>
      <c r="BA280" s="72">
        <f t="shared" si="53"/>
        <v>0</v>
      </c>
      <c r="BB280" s="72">
        <f t="shared" si="53"/>
        <v>0</v>
      </c>
      <c r="BC280" s="72">
        <f t="shared" si="53"/>
        <v>0</v>
      </c>
      <c r="BD280" s="72">
        <f t="shared" si="53"/>
        <v>0</v>
      </c>
      <c r="BE280" s="72">
        <f t="shared" si="53"/>
        <v>0</v>
      </c>
      <c r="BF280" s="72">
        <f t="shared" si="53"/>
        <v>0</v>
      </c>
      <c r="BG280" s="72">
        <f t="shared" si="53"/>
        <v>0</v>
      </c>
      <c r="BH280" s="72">
        <f t="shared" si="53"/>
        <v>0</v>
      </c>
      <c r="BI280" s="72">
        <f t="shared" si="53"/>
        <v>0</v>
      </c>
      <c r="BJ280" s="72">
        <f t="shared" si="53"/>
        <v>0</v>
      </c>
      <c r="BK280" s="72">
        <f t="shared" si="53"/>
        <v>0</v>
      </c>
      <c r="BL280" s="72">
        <f t="shared" si="53"/>
        <v>0</v>
      </c>
      <c r="BM280" s="72">
        <f t="shared" si="53"/>
        <v>0</v>
      </c>
      <c r="BN280" s="72">
        <f t="shared" si="53"/>
        <v>0</v>
      </c>
      <c r="BO280" s="72">
        <f t="shared" si="53"/>
        <v>0</v>
      </c>
      <c r="BP280" s="72">
        <f t="shared" si="53"/>
        <v>0</v>
      </c>
      <c r="BQ280" s="72">
        <f t="shared" ref="BQ280:CR280" si="54">BQ277*(1-BQ276)</f>
        <v>0</v>
      </c>
      <c r="BR280" s="72">
        <f t="shared" si="54"/>
        <v>0</v>
      </c>
      <c r="BS280" s="72">
        <f t="shared" si="54"/>
        <v>0</v>
      </c>
      <c r="BT280" s="72">
        <f t="shared" si="54"/>
        <v>0</v>
      </c>
      <c r="BU280" s="72">
        <f t="shared" si="54"/>
        <v>0</v>
      </c>
      <c r="BV280" s="72">
        <f t="shared" si="54"/>
        <v>0</v>
      </c>
      <c r="BW280" s="72">
        <f t="shared" si="54"/>
        <v>0</v>
      </c>
      <c r="BX280" s="72">
        <f t="shared" si="54"/>
        <v>0</v>
      </c>
      <c r="BY280" s="72">
        <f t="shared" si="54"/>
        <v>0</v>
      </c>
      <c r="BZ280" s="72">
        <f t="shared" si="54"/>
        <v>0</v>
      </c>
      <c r="CA280" s="72">
        <f t="shared" si="54"/>
        <v>0</v>
      </c>
      <c r="CB280" s="72">
        <f t="shared" si="54"/>
        <v>0</v>
      </c>
      <c r="CC280" s="72">
        <f t="shared" si="54"/>
        <v>0</v>
      </c>
      <c r="CD280" s="72">
        <f t="shared" si="54"/>
        <v>0</v>
      </c>
      <c r="CE280" s="72">
        <f t="shared" si="54"/>
        <v>0</v>
      </c>
      <c r="CF280" s="72">
        <f t="shared" si="54"/>
        <v>0</v>
      </c>
      <c r="CG280" s="72">
        <f t="shared" si="54"/>
        <v>0</v>
      </c>
      <c r="CH280" s="72">
        <f t="shared" si="54"/>
        <v>0</v>
      </c>
      <c r="CI280" s="72">
        <f t="shared" si="54"/>
        <v>0</v>
      </c>
      <c r="CJ280" s="72">
        <f t="shared" si="54"/>
        <v>0</v>
      </c>
      <c r="CK280" s="72">
        <f t="shared" si="54"/>
        <v>0</v>
      </c>
      <c r="CL280" s="72">
        <f t="shared" si="54"/>
        <v>0</v>
      </c>
      <c r="CM280" s="72">
        <f t="shared" si="54"/>
        <v>0</v>
      </c>
      <c r="CN280" s="72">
        <f t="shared" si="54"/>
        <v>0</v>
      </c>
      <c r="CO280" s="72">
        <f t="shared" si="54"/>
        <v>0</v>
      </c>
      <c r="CP280" s="72">
        <f t="shared" si="54"/>
        <v>0</v>
      </c>
      <c r="CQ280" s="72">
        <f t="shared" si="54"/>
        <v>0</v>
      </c>
      <c r="CR280" s="72">
        <f t="shared" si="54"/>
        <v>0</v>
      </c>
    </row>
    <row r="282" spans="1:96" s="38" customFormat="1">
      <c r="A282" s="38" t="s">
        <v>137</v>
      </c>
      <c r="D282" s="49"/>
    </row>
    <row r="283" spans="1:96">
      <c r="B283" t="s">
        <v>92</v>
      </c>
      <c r="C283" t="s">
        <v>12</v>
      </c>
      <c r="D283" s="48">
        <v>1</v>
      </c>
    </row>
    <row r="284" spans="1:96">
      <c r="C284" t="s">
        <v>14</v>
      </c>
      <c r="D284" s="57">
        <v>0.8</v>
      </c>
    </row>
    <row r="286" spans="1:96">
      <c r="B286" t="s">
        <v>91</v>
      </c>
      <c r="C286" t="s">
        <v>122</v>
      </c>
      <c r="D286" s="67">
        <v>1</v>
      </c>
      <c r="E286" s="68">
        <v>2</v>
      </c>
      <c r="F286" s="67">
        <v>3</v>
      </c>
      <c r="G286" s="67">
        <v>4</v>
      </c>
      <c r="H286" s="67">
        <v>5</v>
      </c>
      <c r="I286" s="67">
        <v>6</v>
      </c>
      <c r="J286" s="67">
        <v>7</v>
      </c>
      <c r="K286" s="67">
        <v>8</v>
      </c>
      <c r="L286" s="67">
        <v>9</v>
      </c>
      <c r="M286" s="67">
        <v>10</v>
      </c>
      <c r="N286" s="67">
        <v>11</v>
      </c>
      <c r="O286" s="67">
        <v>12</v>
      </c>
      <c r="P286" s="67">
        <v>13</v>
      </c>
      <c r="Q286" s="67">
        <v>14</v>
      </c>
      <c r="R286" s="67">
        <v>15</v>
      </c>
      <c r="S286" s="67">
        <v>16</v>
      </c>
      <c r="T286" s="67">
        <v>17</v>
      </c>
      <c r="U286" s="67">
        <v>18</v>
      </c>
      <c r="V286" s="67">
        <v>19</v>
      </c>
      <c r="W286" s="67">
        <v>20</v>
      </c>
      <c r="X286" s="67">
        <v>21</v>
      </c>
      <c r="Y286" s="67">
        <v>22</v>
      </c>
      <c r="Z286" s="67">
        <v>23</v>
      </c>
      <c r="AA286" s="67">
        <v>24</v>
      </c>
      <c r="AB286" s="67">
        <v>25</v>
      </c>
      <c r="AC286" s="67">
        <v>26</v>
      </c>
      <c r="AD286" s="67">
        <v>27</v>
      </c>
      <c r="AE286" s="67">
        <v>28</v>
      </c>
      <c r="AF286" s="67">
        <v>29</v>
      </c>
      <c r="AG286" s="67">
        <v>30</v>
      </c>
      <c r="AH286" s="67">
        <v>31</v>
      </c>
      <c r="AI286" s="67">
        <v>32</v>
      </c>
      <c r="AJ286" s="67">
        <v>33</v>
      </c>
      <c r="AK286" s="67">
        <v>34</v>
      </c>
      <c r="AL286" s="67">
        <v>35</v>
      </c>
      <c r="AM286" s="67">
        <v>36</v>
      </c>
      <c r="AN286" s="67">
        <v>37</v>
      </c>
      <c r="AO286" s="67">
        <v>38</v>
      </c>
      <c r="AP286" s="67">
        <v>39</v>
      </c>
      <c r="AQ286" s="67">
        <v>40</v>
      </c>
      <c r="AR286" s="67">
        <v>41</v>
      </c>
      <c r="AS286" s="67">
        <v>42</v>
      </c>
      <c r="AT286" s="67">
        <v>43</v>
      </c>
      <c r="AU286" s="67">
        <v>44</v>
      </c>
      <c r="AV286" s="67">
        <v>45</v>
      </c>
      <c r="AW286" s="67">
        <v>46</v>
      </c>
      <c r="AX286" s="67">
        <v>47</v>
      </c>
      <c r="AY286" s="67">
        <v>48</v>
      </c>
      <c r="AZ286" s="67">
        <v>49</v>
      </c>
      <c r="BA286" s="67">
        <v>50</v>
      </c>
      <c r="BB286" s="67">
        <v>51</v>
      </c>
      <c r="BC286" s="67">
        <v>52</v>
      </c>
      <c r="BD286" s="67">
        <v>53</v>
      </c>
      <c r="BE286" s="67">
        <v>54</v>
      </c>
      <c r="BF286" s="67">
        <v>55</v>
      </c>
      <c r="BG286" s="67">
        <v>56</v>
      </c>
      <c r="BH286" s="67">
        <v>57</v>
      </c>
      <c r="BI286" s="67">
        <v>58</v>
      </c>
      <c r="BJ286" s="67">
        <v>59</v>
      </c>
      <c r="BK286" s="67">
        <v>60</v>
      </c>
      <c r="BL286" s="67">
        <v>61</v>
      </c>
      <c r="BM286" s="67">
        <v>62</v>
      </c>
      <c r="BN286" s="67">
        <v>63</v>
      </c>
      <c r="BO286" s="67">
        <v>64</v>
      </c>
      <c r="BP286" s="67">
        <v>65</v>
      </c>
      <c r="BQ286" s="67">
        <v>66</v>
      </c>
      <c r="BR286" s="67">
        <v>67</v>
      </c>
      <c r="BS286" s="67">
        <v>68</v>
      </c>
      <c r="BT286" s="67">
        <v>69</v>
      </c>
      <c r="BU286" s="67">
        <v>70</v>
      </c>
      <c r="BV286" s="67">
        <v>71</v>
      </c>
      <c r="BW286" s="67">
        <v>72</v>
      </c>
      <c r="BX286" s="67">
        <v>73</v>
      </c>
      <c r="BY286" s="67">
        <v>74</v>
      </c>
      <c r="BZ286" s="67">
        <v>75</v>
      </c>
      <c r="CA286" s="67">
        <v>76</v>
      </c>
      <c r="CB286" s="67">
        <v>77</v>
      </c>
      <c r="CC286" s="67">
        <v>78</v>
      </c>
      <c r="CD286" s="67">
        <v>79</v>
      </c>
      <c r="CE286" s="67">
        <v>80</v>
      </c>
      <c r="CF286" s="67">
        <v>81</v>
      </c>
      <c r="CG286" s="67">
        <v>82</v>
      </c>
      <c r="CH286" s="67">
        <v>83</v>
      </c>
      <c r="CI286" s="67">
        <v>84</v>
      </c>
      <c r="CJ286" s="67">
        <v>85</v>
      </c>
      <c r="CK286" s="67">
        <v>86</v>
      </c>
      <c r="CL286" s="67">
        <v>87</v>
      </c>
      <c r="CM286" s="67">
        <v>88</v>
      </c>
      <c r="CN286" s="67">
        <v>89</v>
      </c>
      <c r="CO286" s="67">
        <v>90</v>
      </c>
    </row>
    <row r="287" spans="1:96">
      <c r="C287" t="s">
        <v>14</v>
      </c>
      <c r="D287" s="75">
        <f>IF(D286=1,0,IF(MOD(D286,$D$283*12)=1,$D$284,0))</f>
        <v>0</v>
      </c>
      <c r="E287" s="75">
        <f t="shared" ref="E287:K287" si="55">IF(E286=1,0,IF(MOD(E286,$D$283*12)=1,$D$284,0))</f>
        <v>0</v>
      </c>
      <c r="F287" s="75">
        <f t="shared" si="55"/>
        <v>0</v>
      </c>
      <c r="G287" s="75">
        <f t="shared" si="55"/>
        <v>0</v>
      </c>
      <c r="H287" s="75">
        <f t="shared" si="55"/>
        <v>0</v>
      </c>
      <c r="I287" s="75">
        <f t="shared" si="55"/>
        <v>0</v>
      </c>
      <c r="J287" s="75">
        <f t="shared" si="55"/>
        <v>0</v>
      </c>
      <c r="K287" s="75">
        <f t="shared" si="55"/>
        <v>0</v>
      </c>
      <c r="L287" s="75">
        <f t="shared" ref="L287:AQ287" si="56">IF(L286=1,0,IF(MOD(L286,$D$283*12)=1,$D$284,0))</f>
        <v>0</v>
      </c>
      <c r="M287" s="75">
        <f t="shared" si="56"/>
        <v>0</v>
      </c>
      <c r="N287" s="75">
        <f t="shared" si="56"/>
        <v>0</v>
      </c>
      <c r="O287" s="75">
        <f t="shared" si="56"/>
        <v>0</v>
      </c>
      <c r="P287" s="75">
        <f t="shared" si="56"/>
        <v>0.8</v>
      </c>
      <c r="Q287" s="75">
        <f t="shared" si="56"/>
        <v>0</v>
      </c>
      <c r="R287" s="75">
        <f t="shared" si="56"/>
        <v>0</v>
      </c>
      <c r="S287" s="75">
        <f t="shared" si="56"/>
        <v>0</v>
      </c>
      <c r="T287" s="75">
        <f t="shared" si="56"/>
        <v>0</v>
      </c>
      <c r="U287" s="75">
        <f t="shared" si="56"/>
        <v>0</v>
      </c>
      <c r="V287" s="75">
        <f t="shared" si="56"/>
        <v>0</v>
      </c>
      <c r="W287" s="75">
        <f t="shared" si="56"/>
        <v>0</v>
      </c>
      <c r="X287" s="75">
        <f t="shared" si="56"/>
        <v>0</v>
      </c>
      <c r="Y287" s="75">
        <f t="shared" si="56"/>
        <v>0</v>
      </c>
      <c r="Z287" s="75">
        <f t="shared" si="56"/>
        <v>0</v>
      </c>
      <c r="AA287" s="75">
        <f t="shared" si="56"/>
        <v>0</v>
      </c>
      <c r="AB287" s="75">
        <f t="shared" si="56"/>
        <v>0.8</v>
      </c>
      <c r="AC287" s="75">
        <f t="shared" si="56"/>
        <v>0</v>
      </c>
      <c r="AD287" s="75">
        <f t="shared" si="56"/>
        <v>0</v>
      </c>
      <c r="AE287" s="75">
        <f t="shared" si="56"/>
        <v>0</v>
      </c>
      <c r="AF287" s="75">
        <f t="shared" si="56"/>
        <v>0</v>
      </c>
      <c r="AG287" s="75">
        <f t="shared" si="56"/>
        <v>0</v>
      </c>
      <c r="AH287" s="75">
        <f t="shared" si="56"/>
        <v>0</v>
      </c>
      <c r="AI287" s="75">
        <f t="shared" si="56"/>
        <v>0</v>
      </c>
      <c r="AJ287" s="75">
        <f t="shared" si="56"/>
        <v>0</v>
      </c>
      <c r="AK287" s="75">
        <f t="shared" si="56"/>
        <v>0</v>
      </c>
      <c r="AL287" s="75">
        <f t="shared" si="56"/>
        <v>0</v>
      </c>
      <c r="AM287" s="75">
        <f t="shared" si="56"/>
        <v>0</v>
      </c>
      <c r="AN287" s="75">
        <f t="shared" si="56"/>
        <v>0.8</v>
      </c>
      <c r="AO287" s="75">
        <f t="shared" si="56"/>
        <v>0</v>
      </c>
      <c r="AP287" s="75">
        <f t="shared" si="56"/>
        <v>0</v>
      </c>
      <c r="AQ287" s="75">
        <f t="shared" si="56"/>
        <v>0</v>
      </c>
      <c r="AR287" s="75">
        <f t="shared" ref="AR287:BW287" si="57">IF(AR286=1,0,IF(MOD(AR286,$D$283*12)=1,$D$284,0))</f>
        <v>0</v>
      </c>
      <c r="AS287" s="75">
        <f t="shared" si="57"/>
        <v>0</v>
      </c>
      <c r="AT287" s="75">
        <f t="shared" si="57"/>
        <v>0</v>
      </c>
      <c r="AU287" s="75">
        <f t="shared" si="57"/>
        <v>0</v>
      </c>
      <c r="AV287" s="75">
        <f t="shared" si="57"/>
        <v>0</v>
      </c>
      <c r="AW287" s="75">
        <f t="shared" si="57"/>
        <v>0</v>
      </c>
      <c r="AX287" s="75">
        <f t="shared" si="57"/>
        <v>0</v>
      </c>
      <c r="AY287" s="75">
        <f t="shared" si="57"/>
        <v>0</v>
      </c>
      <c r="AZ287" s="75">
        <f t="shared" si="57"/>
        <v>0.8</v>
      </c>
      <c r="BA287" s="75">
        <f t="shared" si="57"/>
        <v>0</v>
      </c>
      <c r="BB287" s="75">
        <f t="shared" si="57"/>
        <v>0</v>
      </c>
      <c r="BC287" s="75">
        <f t="shared" si="57"/>
        <v>0</v>
      </c>
      <c r="BD287" s="75">
        <f t="shared" si="57"/>
        <v>0</v>
      </c>
      <c r="BE287" s="75">
        <f t="shared" si="57"/>
        <v>0</v>
      </c>
      <c r="BF287" s="75">
        <f t="shared" si="57"/>
        <v>0</v>
      </c>
      <c r="BG287" s="75">
        <f t="shared" si="57"/>
        <v>0</v>
      </c>
      <c r="BH287" s="75">
        <f t="shared" si="57"/>
        <v>0</v>
      </c>
      <c r="BI287" s="75">
        <f t="shared" si="57"/>
        <v>0</v>
      </c>
      <c r="BJ287" s="75">
        <f t="shared" si="57"/>
        <v>0</v>
      </c>
      <c r="BK287" s="75">
        <f t="shared" si="57"/>
        <v>0</v>
      </c>
      <c r="BL287" s="75">
        <f t="shared" si="57"/>
        <v>0.8</v>
      </c>
      <c r="BM287" s="75">
        <f t="shared" si="57"/>
        <v>0</v>
      </c>
      <c r="BN287" s="75">
        <f t="shared" si="57"/>
        <v>0</v>
      </c>
      <c r="BO287" s="75">
        <f t="shared" si="57"/>
        <v>0</v>
      </c>
      <c r="BP287" s="75">
        <f t="shared" si="57"/>
        <v>0</v>
      </c>
      <c r="BQ287" s="75">
        <f t="shared" si="57"/>
        <v>0</v>
      </c>
      <c r="BR287" s="75">
        <f t="shared" si="57"/>
        <v>0</v>
      </c>
      <c r="BS287" s="75">
        <f t="shared" si="57"/>
        <v>0</v>
      </c>
      <c r="BT287" s="75">
        <f t="shared" si="57"/>
        <v>0</v>
      </c>
      <c r="BU287" s="75">
        <f t="shared" si="57"/>
        <v>0</v>
      </c>
      <c r="BV287" s="75">
        <f t="shared" si="57"/>
        <v>0</v>
      </c>
      <c r="BW287" s="75">
        <f t="shared" si="57"/>
        <v>0</v>
      </c>
      <c r="BX287" s="75">
        <f t="shared" ref="BX287:CO287" si="58">IF(BX286=1,0,IF(MOD(BX286,$D$283*12)=1,$D$284,0))</f>
        <v>0.8</v>
      </c>
      <c r="BY287" s="75">
        <f t="shared" si="58"/>
        <v>0</v>
      </c>
      <c r="BZ287" s="75">
        <f t="shared" si="58"/>
        <v>0</v>
      </c>
      <c r="CA287" s="75">
        <f t="shared" si="58"/>
        <v>0</v>
      </c>
      <c r="CB287" s="75">
        <f t="shared" si="58"/>
        <v>0</v>
      </c>
      <c r="CC287" s="75">
        <f t="shared" si="58"/>
        <v>0</v>
      </c>
      <c r="CD287" s="75">
        <f t="shared" si="58"/>
        <v>0</v>
      </c>
      <c r="CE287" s="75">
        <f t="shared" si="58"/>
        <v>0</v>
      </c>
      <c r="CF287" s="75">
        <f t="shared" si="58"/>
        <v>0</v>
      </c>
      <c r="CG287" s="75">
        <f t="shared" si="58"/>
        <v>0</v>
      </c>
      <c r="CH287" s="75">
        <f t="shared" si="58"/>
        <v>0</v>
      </c>
      <c r="CI287" s="75">
        <f t="shared" si="58"/>
        <v>0</v>
      </c>
      <c r="CJ287" s="75">
        <f t="shared" si="58"/>
        <v>0.8</v>
      </c>
      <c r="CK287" s="75">
        <f t="shared" si="58"/>
        <v>0</v>
      </c>
      <c r="CL287" s="75">
        <f t="shared" si="58"/>
        <v>0</v>
      </c>
      <c r="CM287" s="75">
        <f t="shared" si="58"/>
        <v>0</v>
      </c>
      <c r="CN287" s="75">
        <f t="shared" si="58"/>
        <v>0</v>
      </c>
      <c r="CO287" s="75">
        <f t="shared" si="58"/>
        <v>0</v>
      </c>
    </row>
    <row r="289" spans="1:93" s="38" customFormat="1">
      <c r="A289" s="38" t="s">
        <v>140</v>
      </c>
      <c r="D289" s="49"/>
    </row>
    <row r="290" spans="1:93">
      <c r="B290" t="s">
        <v>92</v>
      </c>
      <c r="C290" t="s">
        <v>12</v>
      </c>
      <c r="D290" s="48">
        <v>3</v>
      </c>
    </row>
    <row r="291" spans="1:93">
      <c r="C291" t="s">
        <v>33</v>
      </c>
      <c r="D291" s="48">
        <v>2</v>
      </c>
    </row>
    <row r="293" spans="1:93">
      <c r="B293" t="s">
        <v>91</v>
      </c>
      <c r="C293" t="s">
        <v>122</v>
      </c>
      <c r="D293" s="67">
        <v>1</v>
      </c>
      <c r="E293" s="68">
        <v>2</v>
      </c>
      <c r="F293" s="67">
        <v>3</v>
      </c>
      <c r="G293" s="67">
        <v>4</v>
      </c>
      <c r="H293" s="67">
        <v>5</v>
      </c>
      <c r="I293" s="67">
        <v>6</v>
      </c>
      <c r="J293" s="67">
        <v>7</v>
      </c>
      <c r="K293" s="67">
        <v>8</v>
      </c>
      <c r="L293" s="67">
        <v>9</v>
      </c>
      <c r="M293" s="67">
        <v>10</v>
      </c>
      <c r="N293" s="67">
        <v>11</v>
      </c>
      <c r="O293" s="67">
        <v>12</v>
      </c>
      <c r="P293" s="67">
        <v>13</v>
      </c>
      <c r="Q293" s="67">
        <v>14</v>
      </c>
      <c r="R293" s="67">
        <v>15</v>
      </c>
      <c r="S293" s="67">
        <v>16</v>
      </c>
      <c r="T293" s="67">
        <v>17</v>
      </c>
      <c r="U293" s="67">
        <v>18</v>
      </c>
      <c r="V293" s="67">
        <v>19</v>
      </c>
      <c r="W293" s="67">
        <v>20</v>
      </c>
      <c r="X293" s="67">
        <v>21</v>
      </c>
      <c r="Y293" s="67">
        <v>22</v>
      </c>
      <c r="Z293" s="67">
        <v>23</v>
      </c>
      <c r="AA293" s="67">
        <v>24</v>
      </c>
      <c r="AB293" s="67">
        <v>25</v>
      </c>
      <c r="AC293" s="67">
        <v>26</v>
      </c>
      <c r="AD293" s="67">
        <v>27</v>
      </c>
      <c r="AE293" s="67">
        <v>28</v>
      </c>
      <c r="AF293" s="67">
        <v>29</v>
      </c>
      <c r="AG293" s="67">
        <v>30</v>
      </c>
      <c r="AH293" s="67">
        <v>31</v>
      </c>
      <c r="AI293" s="67">
        <v>32</v>
      </c>
      <c r="AJ293" s="67">
        <v>33</v>
      </c>
      <c r="AK293" s="67">
        <v>34</v>
      </c>
      <c r="AL293" s="67">
        <v>35</v>
      </c>
      <c r="AM293" s="67">
        <v>36</v>
      </c>
      <c r="AN293" s="67">
        <v>37</v>
      </c>
      <c r="AO293" s="67">
        <v>38</v>
      </c>
      <c r="AP293" s="67">
        <v>39</v>
      </c>
      <c r="AQ293" s="67">
        <v>40</v>
      </c>
      <c r="AR293" s="67">
        <v>41</v>
      </c>
      <c r="AS293" s="67">
        <v>42</v>
      </c>
      <c r="AT293" s="67">
        <v>43</v>
      </c>
      <c r="AU293" s="67">
        <v>44</v>
      </c>
      <c r="AV293" s="67">
        <v>45</v>
      </c>
      <c r="AW293" s="67">
        <v>46</v>
      </c>
      <c r="AX293" s="67">
        <v>47</v>
      </c>
      <c r="AY293" s="67">
        <v>48</v>
      </c>
      <c r="AZ293" s="67">
        <v>49</v>
      </c>
      <c r="BA293" s="67">
        <v>50</v>
      </c>
      <c r="BB293" s="67">
        <v>51</v>
      </c>
      <c r="BC293" s="67">
        <v>52</v>
      </c>
      <c r="BD293" s="67">
        <v>53</v>
      </c>
      <c r="BE293" s="67">
        <v>54</v>
      </c>
      <c r="BF293" s="67">
        <v>55</v>
      </c>
      <c r="BG293" s="67">
        <v>56</v>
      </c>
      <c r="BH293" s="67">
        <v>57</v>
      </c>
      <c r="BI293" s="67">
        <v>58</v>
      </c>
      <c r="BJ293" s="67">
        <v>59</v>
      </c>
      <c r="BK293" s="67">
        <v>60</v>
      </c>
      <c r="BL293" s="67">
        <v>61</v>
      </c>
      <c r="BM293" s="67">
        <v>62</v>
      </c>
      <c r="BN293" s="67">
        <v>63</v>
      </c>
      <c r="BO293" s="67">
        <v>64</v>
      </c>
      <c r="BP293" s="67">
        <v>65</v>
      </c>
      <c r="BQ293" s="67">
        <v>66</v>
      </c>
      <c r="BR293" s="67">
        <v>67</v>
      </c>
      <c r="BS293" s="67">
        <v>68</v>
      </c>
      <c r="BT293" s="67">
        <v>69</v>
      </c>
      <c r="BU293" s="67">
        <v>70</v>
      </c>
      <c r="BV293" s="67">
        <v>71</v>
      </c>
      <c r="BW293" s="67">
        <v>72</v>
      </c>
      <c r="BX293" s="67">
        <v>73</v>
      </c>
      <c r="BY293" s="67">
        <v>74</v>
      </c>
      <c r="BZ293" s="67">
        <v>75</v>
      </c>
      <c r="CA293" s="67">
        <v>76</v>
      </c>
      <c r="CB293" s="67">
        <v>77</v>
      </c>
      <c r="CC293" s="67">
        <v>78</v>
      </c>
      <c r="CD293" s="67">
        <v>79</v>
      </c>
      <c r="CE293" s="67">
        <v>80</v>
      </c>
      <c r="CF293" s="67">
        <v>81</v>
      </c>
      <c r="CG293" s="67">
        <v>82</v>
      </c>
      <c r="CH293" s="67">
        <v>83</v>
      </c>
      <c r="CI293" s="67">
        <v>84</v>
      </c>
      <c r="CJ293" s="67">
        <v>85</v>
      </c>
      <c r="CK293" s="67">
        <v>86</v>
      </c>
      <c r="CL293" s="67">
        <v>87</v>
      </c>
      <c r="CM293" s="67">
        <v>88</v>
      </c>
      <c r="CN293" s="67">
        <v>89</v>
      </c>
      <c r="CO293" s="67">
        <v>90</v>
      </c>
    </row>
    <row r="294" spans="1:93">
      <c r="C294" t="s">
        <v>14</v>
      </c>
      <c r="D294" s="75">
        <f>IF(D293=1,0,IF(MOD(D293,$D$290*12)=1,$D$291,0))</f>
        <v>0</v>
      </c>
      <c r="E294" s="75">
        <f t="shared" ref="E294:O294" si="59">IF(E293=1,0,IF(MOD(E293,$D$290*12)=1,$D$291,0))</f>
        <v>0</v>
      </c>
      <c r="F294" s="75">
        <f t="shared" si="59"/>
        <v>0</v>
      </c>
      <c r="G294" s="75">
        <f t="shared" si="59"/>
        <v>0</v>
      </c>
      <c r="H294" s="75">
        <f t="shared" si="59"/>
        <v>0</v>
      </c>
      <c r="I294" s="75">
        <f t="shared" si="59"/>
        <v>0</v>
      </c>
      <c r="J294" s="75">
        <f t="shared" si="59"/>
        <v>0</v>
      </c>
      <c r="K294" s="75">
        <f t="shared" si="59"/>
        <v>0</v>
      </c>
      <c r="L294" s="75">
        <f t="shared" si="59"/>
        <v>0</v>
      </c>
      <c r="M294" s="75">
        <f t="shared" si="59"/>
        <v>0</v>
      </c>
      <c r="N294" s="75">
        <f t="shared" si="59"/>
        <v>0</v>
      </c>
      <c r="O294" s="75">
        <f t="shared" si="59"/>
        <v>0</v>
      </c>
      <c r="P294" s="75">
        <f t="shared" ref="P294:AU294" si="60">IF(P293=1,0,IF(MOD(P293,$D$290*12)=1,$D$291,0))</f>
        <v>0</v>
      </c>
      <c r="Q294" s="75">
        <f t="shared" si="60"/>
        <v>0</v>
      </c>
      <c r="R294" s="75">
        <f t="shared" si="60"/>
        <v>0</v>
      </c>
      <c r="S294" s="75">
        <f t="shared" si="60"/>
        <v>0</v>
      </c>
      <c r="T294" s="75">
        <f t="shared" si="60"/>
        <v>0</v>
      </c>
      <c r="U294" s="75">
        <f t="shared" si="60"/>
        <v>0</v>
      </c>
      <c r="V294" s="75">
        <f t="shared" si="60"/>
        <v>0</v>
      </c>
      <c r="W294" s="75">
        <f t="shared" si="60"/>
        <v>0</v>
      </c>
      <c r="X294" s="75">
        <f t="shared" si="60"/>
        <v>0</v>
      </c>
      <c r="Y294" s="75">
        <f t="shared" si="60"/>
        <v>0</v>
      </c>
      <c r="Z294" s="75">
        <f t="shared" si="60"/>
        <v>0</v>
      </c>
      <c r="AA294" s="75">
        <f t="shared" si="60"/>
        <v>0</v>
      </c>
      <c r="AB294" s="75">
        <f t="shared" si="60"/>
        <v>0</v>
      </c>
      <c r="AC294" s="75">
        <f t="shared" si="60"/>
        <v>0</v>
      </c>
      <c r="AD294" s="75">
        <f t="shared" si="60"/>
        <v>0</v>
      </c>
      <c r="AE294" s="75">
        <f t="shared" si="60"/>
        <v>0</v>
      </c>
      <c r="AF294" s="75">
        <f t="shared" si="60"/>
        <v>0</v>
      </c>
      <c r="AG294" s="75">
        <f t="shared" si="60"/>
        <v>0</v>
      </c>
      <c r="AH294" s="75">
        <f t="shared" si="60"/>
        <v>0</v>
      </c>
      <c r="AI294" s="75">
        <f t="shared" si="60"/>
        <v>0</v>
      </c>
      <c r="AJ294" s="75">
        <f t="shared" si="60"/>
        <v>0</v>
      </c>
      <c r="AK294" s="75">
        <f t="shared" si="60"/>
        <v>0</v>
      </c>
      <c r="AL294" s="75">
        <f t="shared" si="60"/>
        <v>0</v>
      </c>
      <c r="AM294" s="75">
        <f t="shared" si="60"/>
        <v>0</v>
      </c>
      <c r="AN294" s="75">
        <f t="shared" si="60"/>
        <v>2</v>
      </c>
      <c r="AO294" s="75">
        <f t="shared" si="60"/>
        <v>0</v>
      </c>
      <c r="AP294" s="75">
        <f t="shared" si="60"/>
        <v>0</v>
      </c>
      <c r="AQ294" s="75">
        <f t="shared" si="60"/>
        <v>0</v>
      </c>
      <c r="AR294" s="75">
        <f t="shared" si="60"/>
        <v>0</v>
      </c>
      <c r="AS294" s="75">
        <f t="shared" si="60"/>
        <v>0</v>
      </c>
      <c r="AT294" s="75">
        <f t="shared" si="60"/>
        <v>0</v>
      </c>
      <c r="AU294" s="75">
        <f t="shared" si="60"/>
        <v>0</v>
      </c>
      <c r="AV294" s="75">
        <f t="shared" ref="AV294:CA294" si="61">IF(AV293=1,0,IF(MOD(AV293,$D$290*12)=1,$D$291,0))</f>
        <v>0</v>
      </c>
      <c r="AW294" s="75">
        <f t="shared" si="61"/>
        <v>0</v>
      </c>
      <c r="AX294" s="75">
        <f t="shared" si="61"/>
        <v>0</v>
      </c>
      <c r="AY294" s="75">
        <f t="shared" si="61"/>
        <v>0</v>
      </c>
      <c r="AZ294" s="75">
        <f t="shared" si="61"/>
        <v>0</v>
      </c>
      <c r="BA294" s="75">
        <f t="shared" si="61"/>
        <v>0</v>
      </c>
      <c r="BB294" s="75">
        <f t="shared" si="61"/>
        <v>0</v>
      </c>
      <c r="BC294" s="75">
        <f t="shared" si="61"/>
        <v>0</v>
      </c>
      <c r="BD294" s="75">
        <f t="shared" si="61"/>
        <v>0</v>
      </c>
      <c r="BE294" s="75">
        <f t="shared" si="61"/>
        <v>0</v>
      </c>
      <c r="BF294" s="75">
        <f t="shared" si="61"/>
        <v>0</v>
      </c>
      <c r="BG294" s="75">
        <f t="shared" si="61"/>
        <v>0</v>
      </c>
      <c r="BH294" s="75">
        <f t="shared" si="61"/>
        <v>0</v>
      </c>
      <c r="BI294" s="75">
        <f t="shared" si="61"/>
        <v>0</v>
      </c>
      <c r="BJ294" s="75">
        <f t="shared" si="61"/>
        <v>0</v>
      </c>
      <c r="BK294" s="75">
        <f t="shared" si="61"/>
        <v>0</v>
      </c>
      <c r="BL294" s="75">
        <f t="shared" si="61"/>
        <v>0</v>
      </c>
      <c r="BM294" s="75">
        <f t="shared" si="61"/>
        <v>0</v>
      </c>
      <c r="BN294" s="75">
        <f t="shared" si="61"/>
        <v>0</v>
      </c>
      <c r="BO294" s="75">
        <f t="shared" si="61"/>
        <v>0</v>
      </c>
      <c r="BP294" s="75">
        <f t="shared" si="61"/>
        <v>0</v>
      </c>
      <c r="BQ294" s="75">
        <f t="shared" si="61"/>
        <v>0</v>
      </c>
      <c r="BR294" s="75">
        <f t="shared" si="61"/>
        <v>0</v>
      </c>
      <c r="BS294" s="75">
        <f t="shared" si="61"/>
        <v>0</v>
      </c>
      <c r="BT294" s="75">
        <f t="shared" si="61"/>
        <v>0</v>
      </c>
      <c r="BU294" s="75">
        <f t="shared" si="61"/>
        <v>0</v>
      </c>
      <c r="BV294" s="75">
        <f t="shared" si="61"/>
        <v>0</v>
      </c>
      <c r="BW294" s="75">
        <f t="shared" si="61"/>
        <v>0</v>
      </c>
      <c r="BX294" s="75">
        <f t="shared" si="61"/>
        <v>2</v>
      </c>
      <c r="BY294" s="75">
        <f t="shared" si="61"/>
        <v>0</v>
      </c>
      <c r="BZ294" s="75">
        <f t="shared" si="61"/>
        <v>0</v>
      </c>
      <c r="CA294" s="75">
        <f t="shared" si="61"/>
        <v>0</v>
      </c>
      <c r="CB294" s="75">
        <f t="shared" ref="CB294:CO294" si="62">IF(CB293=1,0,IF(MOD(CB293,$D$290*12)=1,$D$291,0))</f>
        <v>0</v>
      </c>
      <c r="CC294" s="75">
        <f t="shared" si="62"/>
        <v>0</v>
      </c>
      <c r="CD294" s="75">
        <f t="shared" si="62"/>
        <v>0</v>
      </c>
      <c r="CE294" s="75">
        <f t="shared" si="62"/>
        <v>0</v>
      </c>
      <c r="CF294" s="75">
        <f t="shared" si="62"/>
        <v>0</v>
      </c>
      <c r="CG294" s="75">
        <f t="shared" si="62"/>
        <v>0</v>
      </c>
      <c r="CH294" s="75">
        <f t="shared" si="62"/>
        <v>0</v>
      </c>
      <c r="CI294" s="75">
        <f t="shared" si="62"/>
        <v>0</v>
      </c>
      <c r="CJ294" s="75">
        <f t="shared" si="62"/>
        <v>0</v>
      </c>
      <c r="CK294" s="75">
        <f t="shared" si="62"/>
        <v>0</v>
      </c>
      <c r="CL294" s="75">
        <f t="shared" si="62"/>
        <v>0</v>
      </c>
      <c r="CM294" s="75">
        <f t="shared" si="62"/>
        <v>0</v>
      </c>
      <c r="CN294" s="75">
        <f t="shared" si="62"/>
        <v>0</v>
      </c>
      <c r="CO294" s="75">
        <f t="shared" si="62"/>
        <v>0</v>
      </c>
    </row>
    <row r="296" spans="1:93" s="38" customFormat="1">
      <c r="A296" s="38" t="s">
        <v>139</v>
      </c>
      <c r="D296" s="49"/>
    </row>
    <row r="297" spans="1:93">
      <c r="B297" t="s">
        <v>92</v>
      </c>
      <c r="C297" t="s">
        <v>12</v>
      </c>
      <c r="D297" s="48">
        <v>3</v>
      </c>
    </row>
    <row r="298" spans="1:93">
      <c r="C298" t="s">
        <v>128</v>
      </c>
      <c r="D298" s="48">
        <v>2</v>
      </c>
    </row>
    <row r="300" spans="1:93">
      <c r="B300" t="s">
        <v>91</v>
      </c>
      <c r="C300" t="s">
        <v>122</v>
      </c>
      <c r="D300" s="67">
        <v>1</v>
      </c>
      <c r="E300" s="68">
        <v>2</v>
      </c>
      <c r="F300" s="67">
        <v>3</v>
      </c>
      <c r="G300" s="67">
        <v>4</v>
      </c>
      <c r="H300" s="67">
        <v>5</v>
      </c>
      <c r="I300" s="67">
        <v>6</v>
      </c>
      <c r="J300" s="67">
        <v>7</v>
      </c>
      <c r="K300" s="67">
        <v>8</v>
      </c>
      <c r="L300" s="67">
        <v>9</v>
      </c>
      <c r="M300" s="67">
        <v>10</v>
      </c>
      <c r="N300" s="67">
        <v>11</v>
      </c>
      <c r="O300" s="67">
        <v>12</v>
      </c>
      <c r="P300" s="67">
        <v>13</v>
      </c>
      <c r="Q300" s="67">
        <v>14</v>
      </c>
      <c r="R300" s="67">
        <v>15</v>
      </c>
      <c r="S300" s="67">
        <v>16</v>
      </c>
      <c r="T300" s="67">
        <v>17</v>
      </c>
      <c r="U300" s="67">
        <v>18</v>
      </c>
      <c r="V300" s="67">
        <v>19</v>
      </c>
      <c r="W300" s="67">
        <v>20</v>
      </c>
      <c r="X300" s="67">
        <v>21</v>
      </c>
      <c r="Y300" s="67">
        <v>22</v>
      </c>
      <c r="Z300" s="67">
        <v>23</v>
      </c>
      <c r="AA300" s="67">
        <v>24</v>
      </c>
      <c r="AB300" s="67">
        <v>25</v>
      </c>
      <c r="AC300" s="67">
        <v>26</v>
      </c>
      <c r="AD300" s="67">
        <v>27</v>
      </c>
      <c r="AE300" s="67">
        <v>28</v>
      </c>
      <c r="AF300" s="67">
        <v>29</v>
      </c>
      <c r="AG300" s="67">
        <v>30</v>
      </c>
      <c r="AH300" s="67">
        <v>31</v>
      </c>
      <c r="AI300" s="67">
        <v>32</v>
      </c>
      <c r="AJ300" s="67">
        <v>33</v>
      </c>
      <c r="AK300" s="67">
        <v>34</v>
      </c>
      <c r="AL300" s="67">
        <v>35</v>
      </c>
      <c r="AM300" s="67">
        <v>36</v>
      </c>
      <c r="AN300" s="67">
        <v>37</v>
      </c>
      <c r="AO300" s="67">
        <v>38</v>
      </c>
      <c r="AP300" s="67">
        <v>39</v>
      </c>
      <c r="AQ300" s="67">
        <v>40</v>
      </c>
      <c r="AR300" s="67">
        <v>41</v>
      </c>
      <c r="AS300" s="67">
        <v>42</v>
      </c>
      <c r="AT300" s="67">
        <v>43</v>
      </c>
      <c r="AU300" s="67">
        <v>44</v>
      </c>
      <c r="AV300" s="67">
        <v>45</v>
      </c>
      <c r="AW300" s="67">
        <v>46</v>
      </c>
      <c r="AX300" s="67">
        <v>47</v>
      </c>
      <c r="AY300" s="67">
        <v>48</v>
      </c>
      <c r="AZ300" s="67">
        <v>49</v>
      </c>
      <c r="BA300" s="67">
        <v>50</v>
      </c>
      <c r="BB300" s="67">
        <v>51</v>
      </c>
      <c r="BC300" s="67">
        <v>52</v>
      </c>
      <c r="BD300" s="67">
        <v>53</v>
      </c>
      <c r="BE300" s="67">
        <v>54</v>
      </c>
      <c r="BF300" s="67">
        <v>55</v>
      </c>
      <c r="BG300" s="67">
        <v>56</v>
      </c>
      <c r="BH300" s="67">
        <v>57</v>
      </c>
      <c r="BI300" s="67">
        <v>58</v>
      </c>
      <c r="BJ300" s="67">
        <v>59</v>
      </c>
      <c r="BK300" s="67">
        <v>60</v>
      </c>
      <c r="BL300" s="67">
        <v>61</v>
      </c>
      <c r="BM300" s="67">
        <v>62</v>
      </c>
      <c r="BN300" s="67">
        <v>63</v>
      </c>
      <c r="BO300" s="67">
        <v>64</v>
      </c>
      <c r="BP300" s="67">
        <v>65</v>
      </c>
      <c r="BQ300" s="67">
        <v>66</v>
      </c>
      <c r="BR300" s="67">
        <v>67</v>
      </c>
      <c r="BS300" s="67">
        <v>68</v>
      </c>
      <c r="BT300" s="67">
        <v>69</v>
      </c>
      <c r="BU300" s="67">
        <v>70</v>
      </c>
      <c r="BV300" s="67">
        <v>71</v>
      </c>
      <c r="BW300" s="67">
        <v>72</v>
      </c>
      <c r="BX300" s="67">
        <v>73</v>
      </c>
      <c r="BY300" s="67">
        <v>74</v>
      </c>
      <c r="BZ300" s="67">
        <v>75</v>
      </c>
      <c r="CA300" s="67">
        <v>76</v>
      </c>
      <c r="CB300" s="67">
        <v>77</v>
      </c>
      <c r="CC300" s="67">
        <v>78</v>
      </c>
      <c r="CD300" s="67">
        <v>79</v>
      </c>
      <c r="CE300" s="67">
        <v>80</v>
      </c>
      <c r="CF300" s="67">
        <v>81</v>
      </c>
      <c r="CG300" s="67">
        <v>82</v>
      </c>
      <c r="CH300" s="67">
        <v>83</v>
      </c>
      <c r="CI300" s="67">
        <v>84</v>
      </c>
      <c r="CJ300" s="67">
        <v>85</v>
      </c>
      <c r="CK300" s="67">
        <v>86</v>
      </c>
      <c r="CL300" s="67">
        <v>87</v>
      </c>
      <c r="CM300" s="67">
        <v>88</v>
      </c>
      <c r="CN300" s="67">
        <v>89</v>
      </c>
      <c r="CO300" s="67">
        <v>90</v>
      </c>
    </row>
    <row r="301" spans="1:93">
      <c r="C301" t="s">
        <v>14</v>
      </c>
      <c r="D301" s="75">
        <f t="shared" ref="D301:AI301" si="63">IF(D300=1,0,IF(MOD(D300,$D$290*12)=1,$D$291,0))</f>
        <v>0</v>
      </c>
      <c r="E301" s="75">
        <f t="shared" si="63"/>
        <v>0</v>
      </c>
      <c r="F301" s="75">
        <f t="shared" si="63"/>
        <v>0</v>
      </c>
      <c r="G301" s="75">
        <f t="shared" si="63"/>
        <v>0</v>
      </c>
      <c r="H301" s="75">
        <f t="shared" si="63"/>
        <v>0</v>
      </c>
      <c r="I301" s="75">
        <f t="shared" si="63"/>
        <v>0</v>
      </c>
      <c r="J301" s="75">
        <f t="shared" si="63"/>
        <v>0</v>
      </c>
      <c r="K301" s="75">
        <f t="shared" si="63"/>
        <v>0</v>
      </c>
      <c r="L301" s="75">
        <f t="shared" si="63"/>
        <v>0</v>
      </c>
      <c r="M301" s="75">
        <f t="shared" si="63"/>
        <v>0</v>
      </c>
      <c r="N301" s="75">
        <f t="shared" si="63"/>
        <v>0</v>
      </c>
      <c r="O301" s="75">
        <f t="shared" si="63"/>
        <v>0</v>
      </c>
      <c r="P301" s="75">
        <f t="shared" si="63"/>
        <v>0</v>
      </c>
      <c r="Q301" s="75">
        <f t="shared" si="63"/>
        <v>0</v>
      </c>
      <c r="R301" s="75">
        <f t="shared" si="63"/>
        <v>0</v>
      </c>
      <c r="S301" s="75">
        <f t="shared" si="63"/>
        <v>0</v>
      </c>
      <c r="T301" s="75">
        <f t="shared" si="63"/>
        <v>0</v>
      </c>
      <c r="U301" s="75">
        <f t="shared" si="63"/>
        <v>0</v>
      </c>
      <c r="V301" s="75">
        <f t="shared" si="63"/>
        <v>0</v>
      </c>
      <c r="W301" s="75">
        <f t="shared" si="63"/>
        <v>0</v>
      </c>
      <c r="X301" s="75">
        <f t="shared" si="63"/>
        <v>0</v>
      </c>
      <c r="Y301" s="75">
        <f t="shared" si="63"/>
        <v>0</v>
      </c>
      <c r="Z301" s="75">
        <f t="shared" si="63"/>
        <v>0</v>
      </c>
      <c r="AA301" s="75">
        <f t="shared" si="63"/>
        <v>0</v>
      </c>
      <c r="AB301" s="75">
        <f t="shared" si="63"/>
        <v>0</v>
      </c>
      <c r="AC301" s="75">
        <f t="shared" si="63"/>
        <v>0</v>
      </c>
      <c r="AD301" s="75">
        <f t="shared" si="63"/>
        <v>0</v>
      </c>
      <c r="AE301" s="75">
        <f t="shared" si="63"/>
        <v>0</v>
      </c>
      <c r="AF301" s="75">
        <f t="shared" si="63"/>
        <v>0</v>
      </c>
      <c r="AG301" s="75">
        <f t="shared" si="63"/>
        <v>0</v>
      </c>
      <c r="AH301" s="75">
        <f t="shared" si="63"/>
        <v>0</v>
      </c>
      <c r="AI301" s="75">
        <f t="shared" si="63"/>
        <v>0</v>
      </c>
      <c r="AJ301" s="75">
        <f t="shared" ref="AJ301:BO301" si="64">IF(AJ300=1,0,IF(MOD(AJ300,$D$290*12)=1,$D$291,0))</f>
        <v>0</v>
      </c>
      <c r="AK301" s="75">
        <f t="shared" si="64"/>
        <v>0</v>
      </c>
      <c r="AL301" s="75">
        <f t="shared" si="64"/>
        <v>0</v>
      </c>
      <c r="AM301" s="75">
        <f t="shared" si="64"/>
        <v>0</v>
      </c>
      <c r="AN301" s="75">
        <f t="shared" si="64"/>
        <v>2</v>
      </c>
      <c r="AO301" s="75">
        <f t="shared" si="64"/>
        <v>0</v>
      </c>
      <c r="AP301" s="75">
        <f t="shared" si="64"/>
        <v>0</v>
      </c>
      <c r="AQ301" s="75">
        <f t="shared" si="64"/>
        <v>0</v>
      </c>
      <c r="AR301" s="75">
        <f t="shared" si="64"/>
        <v>0</v>
      </c>
      <c r="AS301" s="75">
        <f t="shared" si="64"/>
        <v>0</v>
      </c>
      <c r="AT301" s="75">
        <f t="shared" si="64"/>
        <v>0</v>
      </c>
      <c r="AU301" s="75">
        <f t="shared" si="64"/>
        <v>0</v>
      </c>
      <c r="AV301" s="75">
        <f t="shared" si="64"/>
        <v>0</v>
      </c>
      <c r="AW301" s="75">
        <f t="shared" si="64"/>
        <v>0</v>
      </c>
      <c r="AX301" s="75">
        <f t="shared" si="64"/>
        <v>0</v>
      </c>
      <c r="AY301" s="75">
        <f t="shared" si="64"/>
        <v>0</v>
      </c>
      <c r="AZ301" s="75">
        <f t="shared" si="64"/>
        <v>0</v>
      </c>
      <c r="BA301" s="75">
        <f t="shared" si="64"/>
        <v>0</v>
      </c>
      <c r="BB301" s="75">
        <f t="shared" si="64"/>
        <v>0</v>
      </c>
      <c r="BC301" s="75">
        <f t="shared" si="64"/>
        <v>0</v>
      </c>
      <c r="BD301" s="75">
        <f t="shared" si="64"/>
        <v>0</v>
      </c>
      <c r="BE301" s="75">
        <f t="shared" si="64"/>
        <v>0</v>
      </c>
      <c r="BF301" s="75">
        <f t="shared" si="64"/>
        <v>0</v>
      </c>
      <c r="BG301" s="75">
        <f t="shared" si="64"/>
        <v>0</v>
      </c>
      <c r="BH301" s="75">
        <f t="shared" si="64"/>
        <v>0</v>
      </c>
      <c r="BI301" s="75">
        <f t="shared" si="64"/>
        <v>0</v>
      </c>
      <c r="BJ301" s="75">
        <f t="shared" si="64"/>
        <v>0</v>
      </c>
      <c r="BK301" s="75">
        <f t="shared" si="64"/>
        <v>0</v>
      </c>
      <c r="BL301" s="75">
        <f t="shared" si="64"/>
        <v>0</v>
      </c>
      <c r="BM301" s="75">
        <f t="shared" si="64"/>
        <v>0</v>
      </c>
      <c r="BN301" s="75">
        <f t="shared" si="64"/>
        <v>0</v>
      </c>
      <c r="BO301" s="75">
        <f t="shared" si="64"/>
        <v>0</v>
      </c>
      <c r="BP301" s="75">
        <f t="shared" ref="BP301:CO301" si="65">IF(BP300=1,0,IF(MOD(BP300,$D$290*12)=1,$D$291,0))</f>
        <v>0</v>
      </c>
      <c r="BQ301" s="75">
        <f t="shared" si="65"/>
        <v>0</v>
      </c>
      <c r="BR301" s="75">
        <f t="shared" si="65"/>
        <v>0</v>
      </c>
      <c r="BS301" s="75">
        <f t="shared" si="65"/>
        <v>0</v>
      </c>
      <c r="BT301" s="75">
        <f t="shared" si="65"/>
        <v>0</v>
      </c>
      <c r="BU301" s="75">
        <f t="shared" si="65"/>
        <v>0</v>
      </c>
      <c r="BV301" s="75">
        <f t="shared" si="65"/>
        <v>0</v>
      </c>
      <c r="BW301" s="75">
        <f t="shared" si="65"/>
        <v>0</v>
      </c>
      <c r="BX301" s="75">
        <f t="shared" si="65"/>
        <v>2</v>
      </c>
      <c r="BY301" s="75">
        <f t="shared" si="65"/>
        <v>0</v>
      </c>
      <c r="BZ301" s="75">
        <f t="shared" si="65"/>
        <v>0</v>
      </c>
      <c r="CA301" s="75">
        <f t="shared" si="65"/>
        <v>0</v>
      </c>
      <c r="CB301" s="75">
        <f t="shared" si="65"/>
        <v>0</v>
      </c>
      <c r="CC301" s="75">
        <f t="shared" si="65"/>
        <v>0</v>
      </c>
      <c r="CD301" s="75">
        <f t="shared" si="65"/>
        <v>0</v>
      </c>
      <c r="CE301" s="75">
        <f t="shared" si="65"/>
        <v>0</v>
      </c>
      <c r="CF301" s="75">
        <f t="shared" si="65"/>
        <v>0</v>
      </c>
      <c r="CG301" s="75">
        <f t="shared" si="65"/>
        <v>0</v>
      </c>
      <c r="CH301" s="75">
        <f t="shared" si="65"/>
        <v>0</v>
      </c>
      <c r="CI301" s="75">
        <f t="shared" si="65"/>
        <v>0</v>
      </c>
      <c r="CJ301" s="75">
        <f t="shared" si="65"/>
        <v>0</v>
      </c>
      <c r="CK301" s="75">
        <f t="shared" si="65"/>
        <v>0</v>
      </c>
      <c r="CL301" s="75">
        <f t="shared" si="65"/>
        <v>0</v>
      </c>
      <c r="CM301" s="75">
        <f t="shared" si="65"/>
        <v>0</v>
      </c>
      <c r="CN301" s="75">
        <f t="shared" si="65"/>
        <v>0</v>
      </c>
      <c r="CO301" s="75">
        <f t="shared" si="65"/>
        <v>0</v>
      </c>
    </row>
    <row r="303" spans="1:93" s="38" customFormat="1">
      <c r="A303" s="38" t="s">
        <v>133</v>
      </c>
      <c r="D303" s="49"/>
    </row>
    <row r="304" spans="1:93">
      <c r="B304" s="2" t="s">
        <v>92</v>
      </c>
      <c r="C304" t="s">
        <v>55</v>
      </c>
      <c r="D304" s="64">
        <v>42491</v>
      </c>
    </row>
    <row r="305" spans="1:93">
      <c r="C305" t="s">
        <v>56</v>
      </c>
      <c r="D305" s="64">
        <v>42979</v>
      </c>
    </row>
    <row r="306" spans="1:93">
      <c r="C306" t="s">
        <v>121</v>
      </c>
      <c r="D306" s="66">
        <f>ROUNDUP((DATEDIF(D304,D305,"m")+12)/12,0)</f>
        <v>3</v>
      </c>
    </row>
    <row r="307" spans="1:93">
      <c r="C307" s="2" t="s">
        <v>122</v>
      </c>
      <c r="D307" s="73">
        <f>D304</f>
        <v>42491</v>
      </c>
      <c r="E307" s="73">
        <f>EDATE(D307,1)</f>
        <v>42522</v>
      </c>
      <c r="F307" s="73">
        <f t="shared" ref="F307:AN307" si="66">EDATE(E307,1)</f>
        <v>42552</v>
      </c>
      <c r="G307" s="73">
        <f t="shared" si="66"/>
        <v>42583</v>
      </c>
      <c r="H307" s="73">
        <f t="shared" si="66"/>
        <v>42614</v>
      </c>
      <c r="I307" s="73">
        <f t="shared" si="66"/>
        <v>42644</v>
      </c>
      <c r="J307" s="73">
        <f t="shared" si="66"/>
        <v>42675</v>
      </c>
      <c r="K307" s="73">
        <f t="shared" si="66"/>
        <v>42705</v>
      </c>
      <c r="L307" s="73">
        <f t="shared" si="66"/>
        <v>42736</v>
      </c>
      <c r="M307" s="73">
        <f t="shared" si="66"/>
        <v>42767</v>
      </c>
      <c r="N307" s="73">
        <f t="shared" si="66"/>
        <v>42795</v>
      </c>
      <c r="O307" s="73">
        <f t="shared" si="66"/>
        <v>42826</v>
      </c>
      <c r="P307" s="73">
        <f t="shared" si="66"/>
        <v>42856</v>
      </c>
      <c r="Q307" s="73">
        <f t="shared" si="66"/>
        <v>42887</v>
      </c>
      <c r="R307" s="73">
        <f t="shared" si="66"/>
        <v>42917</v>
      </c>
      <c r="S307" s="73">
        <f t="shared" si="66"/>
        <v>42948</v>
      </c>
      <c r="T307" s="73">
        <f t="shared" si="66"/>
        <v>42979</v>
      </c>
      <c r="U307" s="73">
        <f t="shared" si="66"/>
        <v>43009</v>
      </c>
      <c r="V307" s="73">
        <f t="shared" si="66"/>
        <v>43040</v>
      </c>
      <c r="W307" s="73">
        <f t="shared" si="66"/>
        <v>43070</v>
      </c>
      <c r="X307" s="73">
        <f t="shared" si="66"/>
        <v>43101</v>
      </c>
      <c r="Y307" s="73">
        <f t="shared" si="66"/>
        <v>43132</v>
      </c>
      <c r="Z307" s="73">
        <f t="shared" si="66"/>
        <v>43160</v>
      </c>
      <c r="AA307" s="73">
        <f t="shared" si="66"/>
        <v>43191</v>
      </c>
      <c r="AB307" s="73">
        <f t="shared" si="66"/>
        <v>43221</v>
      </c>
      <c r="AC307" s="73">
        <f t="shared" si="66"/>
        <v>43252</v>
      </c>
      <c r="AD307" s="73">
        <f t="shared" si="66"/>
        <v>43282</v>
      </c>
      <c r="AE307" s="73">
        <f t="shared" si="66"/>
        <v>43313</v>
      </c>
      <c r="AF307" s="73">
        <f t="shared" si="66"/>
        <v>43344</v>
      </c>
      <c r="AG307" s="73">
        <f t="shared" si="66"/>
        <v>43374</v>
      </c>
      <c r="AH307" s="73">
        <f t="shared" si="66"/>
        <v>43405</v>
      </c>
      <c r="AI307" s="73">
        <f t="shared" si="66"/>
        <v>43435</v>
      </c>
      <c r="AJ307" s="73">
        <f t="shared" si="66"/>
        <v>43466</v>
      </c>
      <c r="AK307" s="73">
        <f t="shared" si="66"/>
        <v>43497</v>
      </c>
      <c r="AL307" s="73">
        <f t="shared" si="66"/>
        <v>43525</v>
      </c>
      <c r="AM307" s="73">
        <f t="shared" si="66"/>
        <v>43556</v>
      </c>
      <c r="AN307" s="73">
        <f t="shared" si="66"/>
        <v>43586</v>
      </c>
      <c r="AO307" s="73">
        <f t="shared" ref="AO307:BA307" si="67">EDATE(AN307,1)</f>
        <v>43617</v>
      </c>
      <c r="AP307" s="73">
        <f t="shared" si="67"/>
        <v>43647</v>
      </c>
      <c r="AQ307" s="73">
        <f t="shared" si="67"/>
        <v>43678</v>
      </c>
      <c r="AR307" s="73">
        <f t="shared" si="67"/>
        <v>43709</v>
      </c>
      <c r="AS307" s="73">
        <f t="shared" si="67"/>
        <v>43739</v>
      </c>
      <c r="AT307" s="73">
        <f t="shared" si="67"/>
        <v>43770</v>
      </c>
      <c r="AU307" s="73">
        <f t="shared" si="67"/>
        <v>43800</v>
      </c>
      <c r="AV307" s="73">
        <f t="shared" si="67"/>
        <v>43831</v>
      </c>
      <c r="AW307" s="73">
        <f t="shared" si="67"/>
        <v>43862</v>
      </c>
      <c r="AX307" s="73">
        <f t="shared" si="67"/>
        <v>43891</v>
      </c>
      <c r="AY307" s="73">
        <f t="shared" si="67"/>
        <v>43922</v>
      </c>
      <c r="AZ307" s="73">
        <f t="shared" si="67"/>
        <v>43952</v>
      </c>
      <c r="BA307" s="73">
        <f t="shared" si="67"/>
        <v>43983</v>
      </c>
      <c r="BB307" s="73">
        <f t="shared" ref="BB307:CO307" si="68">EDATE(BA307,1)</f>
        <v>44013</v>
      </c>
      <c r="BC307" s="73">
        <f t="shared" si="68"/>
        <v>44044</v>
      </c>
      <c r="BD307" s="73">
        <f t="shared" si="68"/>
        <v>44075</v>
      </c>
      <c r="BE307" s="73">
        <f t="shared" si="68"/>
        <v>44105</v>
      </c>
      <c r="BF307" s="73">
        <f t="shared" si="68"/>
        <v>44136</v>
      </c>
      <c r="BG307" s="73">
        <f t="shared" si="68"/>
        <v>44166</v>
      </c>
      <c r="BH307" s="73">
        <f t="shared" si="68"/>
        <v>44197</v>
      </c>
      <c r="BI307" s="73">
        <f t="shared" si="68"/>
        <v>44228</v>
      </c>
      <c r="BJ307" s="73">
        <f t="shared" si="68"/>
        <v>44256</v>
      </c>
      <c r="BK307" s="73">
        <f t="shared" si="68"/>
        <v>44287</v>
      </c>
      <c r="BL307" s="73">
        <f t="shared" si="68"/>
        <v>44317</v>
      </c>
      <c r="BM307" s="73">
        <f t="shared" si="68"/>
        <v>44348</v>
      </c>
      <c r="BN307" s="73">
        <f t="shared" si="68"/>
        <v>44378</v>
      </c>
      <c r="BO307" s="73">
        <f t="shared" si="68"/>
        <v>44409</v>
      </c>
      <c r="BP307" s="73">
        <f t="shared" si="68"/>
        <v>44440</v>
      </c>
      <c r="BQ307" s="73">
        <f t="shared" si="68"/>
        <v>44470</v>
      </c>
      <c r="BR307" s="73">
        <f t="shared" si="68"/>
        <v>44501</v>
      </c>
      <c r="BS307" s="73">
        <f t="shared" si="68"/>
        <v>44531</v>
      </c>
      <c r="BT307" s="73">
        <f t="shared" si="68"/>
        <v>44562</v>
      </c>
      <c r="BU307" s="73">
        <f t="shared" si="68"/>
        <v>44593</v>
      </c>
      <c r="BV307" s="73">
        <f t="shared" si="68"/>
        <v>44621</v>
      </c>
      <c r="BW307" s="73">
        <f t="shared" si="68"/>
        <v>44652</v>
      </c>
      <c r="BX307" s="73">
        <f t="shared" si="68"/>
        <v>44682</v>
      </c>
      <c r="BY307" s="73">
        <f t="shared" si="68"/>
        <v>44713</v>
      </c>
      <c r="BZ307" s="73">
        <f t="shared" si="68"/>
        <v>44743</v>
      </c>
      <c r="CA307" s="73">
        <f t="shared" si="68"/>
        <v>44774</v>
      </c>
      <c r="CB307" s="73">
        <f t="shared" si="68"/>
        <v>44805</v>
      </c>
      <c r="CC307" s="73">
        <f t="shared" si="68"/>
        <v>44835</v>
      </c>
      <c r="CD307" s="73">
        <f t="shared" si="68"/>
        <v>44866</v>
      </c>
      <c r="CE307" s="73">
        <f t="shared" si="68"/>
        <v>44896</v>
      </c>
      <c r="CF307" s="73">
        <f t="shared" si="68"/>
        <v>44927</v>
      </c>
      <c r="CG307" s="73">
        <f t="shared" si="68"/>
        <v>44958</v>
      </c>
      <c r="CH307" s="73">
        <f t="shared" si="68"/>
        <v>44986</v>
      </c>
      <c r="CI307" s="73">
        <f t="shared" si="68"/>
        <v>45017</v>
      </c>
      <c r="CJ307" s="73">
        <f t="shared" si="68"/>
        <v>45047</v>
      </c>
      <c r="CK307" s="73">
        <f t="shared" si="68"/>
        <v>45078</v>
      </c>
      <c r="CL307" s="73">
        <f t="shared" si="68"/>
        <v>45108</v>
      </c>
      <c r="CM307" s="73">
        <f t="shared" si="68"/>
        <v>45139</v>
      </c>
      <c r="CN307" s="73">
        <f t="shared" si="68"/>
        <v>45170</v>
      </c>
      <c r="CO307" s="73">
        <f t="shared" si="68"/>
        <v>45200</v>
      </c>
    </row>
    <row r="308" spans="1:93">
      <c r="C308" t="s">
        <v>17</v>
      </c>
      <c r="D308" s="57">
        <v>0.8</v>
      </c>
      <c r="E308" s="57">
        <v>0.75</v>
      </c>
      <c r="F308" s="57">
        <v>0.7</v>
      </c>
      <c r="G308" s="57">
        <v>1</v>
      </c>
      <c r="H308" s="57">
        <v>1</v>
      </c>
      <c r="I308" s="57">
        <v>1</v>
      </c>
      <c r="J308" s="57">
        <v>1</v>
      </c>
      <c r="K308" s="57">
        <v>1</v>
      </c>
      <c r="L308" s="57">
        <v>1</v>
      </c>
      <c r="M308" s="57">
        <v>1</v>
      </c>
      <c r="N308" s="57">
        <v>1</v>
      </c>
      <c r="O308" s="57">
        <v>1</v>
      </c>
      <c r="P308" s="57">
        <v>1</v>
      </c>
      <c r="Q308" s="57">
        <v>1</v>
      </c>
      <c r="R308" s="57">
        <v>1</v>
      </c>
      <c r="S308" s="57">
        <v>1</v>
      </c>
      <c r="T308" s="57">
        <v>1</v>
      </c>
      <c r="U308" s="57">
        <v>1</v>
      </c>
      <c r="V308" s="57">
        <v>1</v>
      </c>
      <c r="W308" s="57">
        <v>1</v>
      </c>
      <c r="X308" s="57">
        <v>1</v>
      </c>
      <c r="Y308" s="57">
        <v>1</v>
      </c>
      <c r="Z308" s="57">
        <v>1</v>
      </c>
      <c r="AA308" s="57">
        <v>1</v>
      </c>
      <c r="AB308" s="57">
        <v>1</v>
      </c>
      <c r="AC308" s="57">
        <v>1</v>
      </c>
      <c r="AD308" s="57">
        <v>1</v>
      </c>
      <c r="AE308" s="57">
        <v>1</v>
      </c>
      <c r="AF308" s="57">
        <v>1</v>
      </c>
      <c r="AG308" s="57">
        <v>1</v>
      </c>
      <c r="AH308" s="57">
        <v>1</v>
      </c>
      <c r="AI308" s="57">
        <v>1</v>
      </c>
      <c r="AJ308" s="57">
        <v>1</v>
      </c>
      <c r="AK308" s="57">
        <v>1</v>
      </c>
      <c r="AL308" s="57">
        <v>1</v>
      </c>
      <c r="AM308" s="57">
        <v>1</v>
      </c>
      <c r="AN308" s="57">
        <v>1</v>
      </c>
      <c r="AO308" s="57">
        <v>1</v>
      </c>
      <c r="AP308" s="57">
        <v>1</v>
      </c>
      <c r="AQ308" s="57">
        <v>1</v>
      </c>
      <c r="AR308" s="57">
        <v>1</v>
      </c>
      <c r="AS308" s="57">
        <v>1</v>
      </c>
      <c r="AT308" s="57">
        <v>1</v>
      </c>
      <c r="AU308" s="57">
        <v>1</v>
      </c>
      <c r="AV308" s="57">
        <v>1</v>
      </c>
      <c r="AW308" s="57">
        <v>1</v>
      </c>
      <c r="AX308" s="57">
        <v>1</v>
      </c>
      <c r="AY308" s="57">
        <v>1</v>
      </c>
      <c r="AZ308" s="57">
        <v>1</v>
      </c>
      <c r="BA308" s="57">
        <v>1</v>
      </c>
      <c r="BB308" s="57">
        <v>1</v>
      </c>
      <c r="BC308" s="57">
        <v>1</v>
      </c>
      <c r="BD308" s="57">
        <v>1</v>
      </c>
      <c r="BE308" s="57">
        <v>1</v>
      </c>
      <c r="BF308" s="57">
        <v>1</v>
      </c>
      <c r="BG308" s="57">
        <v>1</v>
      </c>
      <c r="BH308" s="57">
        <v>1</v>
      </c>
      <c r="BI308" s="57">
        <v>1</v>
      </c>
      <c r="BJ308" s="57">
        <v>1</v>
      </c>
      <c r="BK308" s="57">
        <v>1</v>
      </c>
      <c r="BL308" s="57">
        <v>1</v>
      </c>
      <c r="BM308" s="57">
        <v>1</v>
      </c>
      <c r="BN308" s="57">
        <v>1</v>
      </c>
      <c r="BO308" s="57">
        <v>1</v>
      </c>
      <c r="BP308" s="57">
        <v>1</v>
      </c>
      <c r="BQ308" s="57">
        <v>1</v>
      </c>
      <c r="BR308" s="57">
        <v>1</v>
      </c>
      <c r="BS308" s="57">
        <v>1</v>
      </c>
      <c r="BT308" s="57">
        <v>1</v>
      </c>
      <c r="BU308" s="57">
        <v>1</v>
      </c>
      <c r="BV308" s="57">
        <v>1</v>
      </c>
      <c r="BW308" s="57">
        <v>1</v>
      </c>
      <c r="BX308" s="57">
        <v>1</v>
      </c>
      <c r="BY308" s="57">
        <v>1</v>
      </c>
      <c r="BZ308" s="57">
        <v>1</v>
      </c>
      <c r="CA308" s="57">
        <v>1</v>
      </c>
      <c r="CB308" s="57">
        <v>1</v>
      </c>
      <c r="CC308" s="57">
        <v>1</v>
      </c>
      <c r="CD308" s="57">
        <v>1</v>
      </c>
      <c r="CE308" s="57">
        <v>1</v>
      </c>
      <c r="CF308" s="57">
        <v>1</v>
      </c>
      <c r="CG308" s="57">
        <v>1</v>
      </c>
      <c r="CH308" s="57">
        <v>1</v>
      </c>
      <c r="CI308" s="57">
        <v>1</v>
      </c>
      <c r="CJ308" s="57">
        <v>1</v>
      </c>
      <c r="CK308" s="57">
        <v>1</v>
      </c>
      <c r="CL308" s="57">
        <v>1</v>
      </c>
      <c r="CM308" s="57">
        <v>1</v>
      </c>
      <c r="CN308" s="57">
        <v>1</v>
      </c>
      <c r="CO308" s="57">
        <v>1</v>
      </c>
    </row>
    <row r="309" spans="1:93">
      <c r="C309" t="s">
        <v>127</v>
      </c>
      <c r="D309" s="74">
        <v>24822.720000000001</v>
      </c>
      <c r="E309" s="74">
        <v>24822.720000000001</v>
      </c>
      <c r="F309" s="74">
        <v>24822.720000000001</v>
      </c>
      <c r="G309" s="74">
        <v>24822.720000000001</v>
      </c>
      <c r="H309" s="74">
        <v>24822.720000000001</v>
      </c>
      <c r="I309" s="74">
        <v>24822.720000000001</v>
      </c>
      <c r="J309" s="74">
        <v>24822.720000000001</v>
      </c>
      <c r="K309" s="74">
        <v>24822.720000000001</v>
      </c>
      <c r="L309" s="74">
        <v>24822.720000000001</v>
      </c>
      <c r="M309" s="74">
        <v>24822.720000000001</v>
      </c>
      <c r="N309" s="74">
        <v>24822.720000000001</v>
      </c>
      <c r="O309" s="74">
        <v>24822.720000000001</v>
      </c>
      <c r="P309" s="74">
        <v>26063.856000000003</v>
      </c>
      <c r="Q309" s="74">
        <v>26063.856000000003</v>
      </c>
      <c r="R309" s="74">
        <v>26063.856000000003</v>
      </c>
      <c r="S309" s="74">
        <v>26063.856000000003</v>
      </c>
      <c r="T309" s="74">
        <v>26063.856000000003</v>
      </c>
      <c r="U309" s="74">
        <v>26063.856000000003</v>
      </c>
      <c r="V309" s="74">
        <v>26063.856000000003</v>
      </c>
      <c r="W309" s="74">
        <v>26063.856000000003</v>
      </c>
      <c r="X309" s="74">
        <v>26063.856000000003</v>
      </c>
      <c r="Y309" s="74">
        <v>26063.856000000003</v>
      </c>
      <c r="Z309" s="74">
        <v>26063.856000000003</v>
      </c>
      <c r="AA309" s="74">
        <v>26063.856000000003</v>
      </c>
      <c r="AB309" s="74">
        <v>28670.241600000008</v>
      </c>
      <c r="AC309" s="74">
        <v>28670.241600000008</v>
      </c>
      <c r="AD309" s="74">
        <v>28670.241600000008</v>
      </c>
      <c r="AE309" s="74">
        <v>28670.241600000008</v>
      </c>
      <c r="AF309" s="74">
        <v>28670.241600000008</v>
      </c>
      <c r="AG309" s="74">
        <v>0</v>
      </c>
      <c r="AH309" s="74">
        <v>0</v>
      </c>
      <c r="AI309" s="74">
        <v>0</v>
      </c>
      <c r="AJ309" s="74">
        <v>0</v>
      </c>
      <c r="AK309" s="74">
        <v>0</v>
      </c>
      <c r="AL309" s="74">
        <v>0</v>
      </c>
      <c r="AM309" s="74">
        <v>0</v>
      </c>
      <c r="AN309" s="74">
        <v>0</v>
      </c>
      <c r="AO309" s="74">
        <v>0</v>
      </c>
      <c r="AP309" s="74">
        <v>0</v>
      </c>
      <c r="AQ309" s="74">
        <v>0</v>
      </c>
      <c r="AR309" s="74">
        <v>0</v>
      </c>
      <c r="AS309" s="74">
        <v>0</v>
      </c>
      <c r="AT309" s="74">
        <v>0</v>
      </c>
      <c r="AU309" s="74">
        <v>0</v>
      </c>
      <c r="AV309" s="74">
        <v>0</v>
      </c>
      <c r="AW309" s="74">
        <v>0</v>
      </c>
      <c r="AX309" s="74">
        <v>0</v>
      </c>
      <c r="AY309" s="74">
        <v>0</v>
      </c>
      <c r="AZ309" s="74">
        <v>0</v>
      </c>
      <c r="BA309" s="74">
        <v>0</v>
      </c>
      <c r="BB309" s="74">
        <v>0</v>
      </c>
      <c r="BC309" s="74">
        <v>0</v>
      </c>
      <c r="BD309" s="74">
        <v>0</v>
      </c>
      <c r="BE309" s="74">
        <v>0</v>
      </c>
      <c r="BF309" s="74">
        <v>0</v>
      </c>
      <c r="BG309" s="74">
        <v>0</v>
      </c>
      <c r="BH309" s="74">
        <v>0</v>
      </c>
      <c r="BI309" s="74">
        <v>0</v>
      </c>
      <c r="BJ309" s="74">
        <v>0</v>
      </c>
      <c r="BK309" s="74">
        <v>0</v>
      </c>
      <c r="BL309" s="74">
        <v>0</v>
      </c>
      <c r="BM309" s="74">
        <v>0</v>
      </c>
      <c r="BN309" s="74">
        <v>0</v>
      </c>
      <c r="BO309" s="74">
        <v>0</v>
      </c>
      <c r="BP309" s="74">
        <v>0</v>
      </c>
      <c r="BQ309" s="74">
        <v>0</v>
      </c>
      <c r="BR309" s="74">
        <v>0</v>
      </c>
      <c r="BS309" s="74">
        <v>0</v>
      </c>
      <c r="BT309" s="74">
        <v>0</v>
      </c>
      <c r="BU309" s="74">
        <v>0</v>
      </c>
      <c r="BV309" s="74">
        <v>0</v>
      </c>
      <c r="BW309" s="74">
        <v>0</v>
      </c>
      <c r="BX309" s="74">
        <v>0</v>
      </c>
      <c r="BY309" s="74">
        <v>0</v>
      </c>
      <c r="BZ309" s="74">
        <v>0</v>
      </c>
      <c r="CA309" s="74">
        <v>0</v>
      </c>
      <c r="CB309" s="74">
        <v>0</v>
      </c>
      <c r="CC309" s="74">
        <v>0</v>
      </c>
      <c r="CD309" s="74">
        <v>0</v>
      </c>
      <c r="CE309" s="74">
        <v>0</v>
      </c>
      <c r="CF309" s="74">
        <v>0</v>
      </c>
      <c r="CG309" s="74">
        <v>0</v>
      </c>
      <c r="CH309" s="74">
        <v>0</v>
      </c>
      <c r="CI309" s="74">
        <v>0</v>
      </c>
      <c r="CJ309" s="74">
        <v>0</v>
      </c>
      <c r="CK309" s="74">
        <v>0</v>
      </c>
      <c r="CL309" s="74">
        <v>0</v>
      </c>
      <c r="CM309" s="74">
        <v>0</v>
      </c>
      <c r="CN309" s="74">
        <v>0</v>
      </c>
      <c r="CO309" s="74">
        <v>0</v>
      </c>
    </row>
    <row r="310" spans="1:93">
      <c r="C310" t="s">
        <v>136</v>
      </c>
      <c r="D310" s="57">
        <v>0</v>
      </c>
      <c r="E310" s="57">
        <v>0</v>
      </c>
      <c r="F310" s="57">
        <v>0</v>
      </c>
      <c r="G310" s="57">
        <v>0</v>
      </c>
      <c r="H310" s="57">
        <v>0</v>
      </c>
      <c r="I310" s="57">
        <v>0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7">
        <v>0</v>
      </c>
      <c r="T310" s="57">
        <v>0</v>
      </c>
      <c r="U310" s="57">
        <v>0</v>
      </c>
      <c r="V310" s="57">
        <v>0</v>
      </c>
      <c r="W310" s="57">
        <v>0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  <c r="AH310" s="57">
        <v>0</v>
      </c>
      <c r="AI310" s="57">
        <v>0</v>
      </c>
      <c r="AJ310" s="57">
        <v>0</v>
      </c>
      <c r="AK310" s="57">
        <v>0</v>
      </c>
      <c r="AL310" s="57">
        <v>0</v>
      </c>
      <c r="AM310" s="57">
        <v>0</v>
      </c>
      <c r="AN310" s="57">
        <v>0</v>
      </c>
      <c r="AO310" s="57">
        <v>0</v>
      </c>
      <c r="AP310" s="57">
        <v>0</v>
      </c>
      <c r="AQ310" s="57">
        <v>0</v>
      </c>
      <c r="AR310" s="57">
        <v>0</v>
      </c>
      <c r="AS310" s="57">
        <v>0</v>
      </c>
      <c r="AT310" s="57">
        <v>0</v>
      </c>
      <c r="AU310" s="57">
        <v>0</v>
      </c>
      <c r="AV310" s="57">
        <v>0</v>
      </c>
      <c r="AW310" s="57">
        <v>0</v>
      </c>
      <c r="AX310" s="57">
        <v>0</v>
      </c>
      <c r="AY310" s="57">
        <v>0</v>
      </c>
      <c r="AZ310" s="57">
        <v>0</v>
      </c>
      <c r="BA310" s="57">
        <v>0</v>
      </c>
      <c r="BB310" s="57">
        <v>0</v>
      </c>
      <c r="BC310" s="57">
        <v>0</v>
      </c>
      <c r="BD310" s="57">
        <v>0</v>
      </c>
      <c r="BE310" s="57">
        <v>0</v>
      </c>
      <c r="BF310" s="57">
        <v>0</v>
      </c>
      <c r="BG310" s="57">
        <v>0</v>
      </c>
      <c r="BH310" s="57">
        <v>0</v>
      </c>
      <c r="BI310" s="57">
        <v>0</v>
      </c>
      <c r="BJ310" s="57">
        <v>0</v>
      </c>
      <c r="BK310" s="57">
        <v>0</v>
      </c>
      <c r="BL310" s="57">
        <v>0</v>
      </c>
      <c r="BM310" s="57">
        <v>0</v>
      </c>
      <c r="BN310" s="57">
        <v>0</v>
      </c>
      <c r="BO310" s="57">
        <v>0</v>
      </c>
      <c r="BP310" s="57">
        <v>0</v>
      </c>
      <c r="BQ310" s="57">
        <v>0</v>
      </c>
      <c r="BR310" s="57">
        <v>0</v>
      </c>
      <c r="BS310" s="57">
        <v>0</v>
      </c>
      <c r="BT310" s="57">
        <v>0</v>
      </c>
      <c r="BU310" s="57">
        <v>0</v>
      </c>
      <c r="BV310" s="57">
        <v>0</v>
      </c>
      <c r="BW310" s="57">
        <v>0</v>
      </c>
      <c r="BX310" s="57">
        <v>0</v>
      </c>
      <c r="BY310" s="57">
        <v>0</v>
      </c>
      <c r="BZ310" s="57">
        <v>0</v>
      </c>
      <c r="CA310" s="57">
        <v>0</v>
      </c>
      <c r="CB310" s="57">
        <v>0</v>
      </c>
      <c r="CC310" s="57">
        <v>0</v>
      </c>
      <c r="CD310" s="57">
        <v>0</v>
      </c>
      <c r="CE310" s="57">
        <v>0</v>
      </c>
      <c r="CF310" s="57">
        <v>0</v>
      </c>
      <c r="CG310" s="57">
        <v>0</v>
      </c>
      <c r="CH310" s="57">
        <v>0</v>
      </c>
      <c r="CI310" s="57">
        <v>0</v>
      </c>
      <c r="CJ310" s="57">
        <v>0</v>
      </c>
      <c r="CK310" s="57">
        <v>0</v>
      </c>
      <c r="CL310" s="57">
        <v>0</v>
      </c>
      <c r="CM310" s="57">
        <v>0</v>
      </c>
      <c r="CN310" s="57">
        <v>0</v>
      </c>
      <c r="CO310" s="57">
        <v>0</v>
      </c>
    </row>
    <row r="311" spans="1:93">
      <c r="C311" t="s">
        <v>12</v>
      </c>
      <c r="D311" s="48">
        <v>1</v>
      </c>
    </row>
    <row r="312" spans="1:93">
      <c r="C312" t="s">
        <v>135</v>
      </c>
      <c r="D312" s="48">
        <v>3</v>
      </c>
    </row>
    <row r="314" spans="1:93">
      <c r="B314" t="s">
        <v>91</v>
      </c>
      <c r="C314" t="s">
        <v>122</v>
      </c>
      <c r="D314" s="67">
        <v>1</v>
      </c>
      <c r="E314" s="68">
        <v>2</v>
      </c>
      <c r="F314" s="67">
        <v>3</v>
      </c>
      <c r="G314" s="67">
        <v>4</v>
      </c>
      <c r="H314" s="67">
        <v>5</v>
      </c>
      <c r="I314" s="67">
        <v>6</v>
      </c>
      <c r="J314" s="67">
        <v>7</v>
      </c>
      <c r="K314" s="67">
        <v>8</v>
      </c>
      <c r="L314" s="67">
        <v>9</v>
      </c>
      <c r="M314" s="67">
        <v>10</v>
      </c>
      <c r="N314" s="67">
        <v>11</v>
      </c>
      <c r="O314" s="67">
        <v>12</v>
      </c>
      <c r="P314" s="67">
        <v>13</v>
      </c>
      <c r="Q314" s="67">
        <v>14</v>
      </c>
      <c r="R314" s="67">
        <v>15</v>
      </c>
      <c r="S314" s="67">
        <v>16</v>
      </c>
      <c r="T314" s="67">
        <v>17</v>
      </c>
      <c r="U314" s="67">
        <v>18</v>
      </c>
      <c r="V314" s="67">
        <v>19</v>
      </c>
      <c r="W314" s="67">
        <v>20</v>
      </c>
      <c r="X314" s="67">
        <v>21</v>
      </c>
      <c r="Y314" s="67">
        <v>22</v>
      </c>
      <c r="Z314" s="67">
        <v>23</v>
      </c>
      <c r="AA314" s="67">
        <v>24</v>
      </c>
      <c r="AB314" s="67">
        <v>25</v>
      </c>
      <c r="AC314" s="67">
        <v>26</v>
      </c>
      <c r="AD314" s="67">
        <v>27</v>
      </c>
      <c r="AE314" s="67">
        <v>28</v>
      </c>
      <c r="AF314" s="67">
        <v>29</v>
      </c>
      <c r="AG314" s="67">
        <v>30</v>
      </c>
      <c r="AH314" s="67">
        <v>31</v>
      </c>
      <c r="AI314" s="67">
        <v>32</v>
      </c>
      <c r="AJ314" s="67">
        <v>33</v>
      </c>
      <c r="AK314" s="67">
        <v>34</v>
      </c>
      <c r="AL314" s="67">
        <v>35</v>
      </c>
      <c r="AM314" s="67">
        <v>36</v>
      </c>
      <c r="AN314" s="67">
        <v>37</v>
      </c>
      <c r="AO314" s="67">
        <v>38</v>
      </c>
      <c r="AP314" s="67">
        <v>39</v>
      </c>
      <c r="AQ314" s="67">
        <v>40</v>
      </c>
      <c r="AR314" s="67">
        <v>41</v>
      </c>
      <c r="AS314" s="67">
        <v>42</v>
      </c>
      <c r="AT314" s="67">
        <v>43</v>
      </c>
      <c r="AU314" s="67">
        <v>44</v>
      </c>
      <c r="AV314" s="67">
        <v>45</v>
      </c>
      <c r="AW314" s="67">
        <v>46</v>
      </c>
      <c r="AX314" s="67">
        <v>47</v>
      </c>
      <c r="AY314" s="67">
        <v>48</v>
      </c>
      <c r="AZ314" s="67">
        <v>49</v>
      </c>
      <c r="BA314" s="67">
        <v>50</v>
      </c>
      <c r="BB314" s="67">
        <v>51</v>
      </c>
      <c r="BC314" s="67">
        <v>52</v>
      </c>
      <c r="BD314" s="67">
        <v>53</v>
      </c>
      <c r="BE314" s="67">
        <v>54</v>
      </c>
      <c r="BF314" s="67">
        <v>55</v>
      </c>
      <c r="BG314" s="67">
        <v>56</v>
      </c>
      <c r="BH314" s="67">
        <v>57</v>
      </c>
      <c r="BI314" s="67">
        <v>58</v>
      </c>
      <c r="BJ314" s="67">
        <v>59</v>
      </c>
      <c r="BK314" s="67">
        <v>60</v>
      </c>
      <c r="BL314" s="67">
        <v>61</v>
      </c>
      <c r="BM314" s="67">
        <v>62</v>
      </c>
      <c r="BN314" s="67">
        <v>63</v>
      </c>
      <c r="BO314" s="67">
        <v>64</v>
      </c>
      <c r="BP314" s="67">
        <v>65</v>
      </c>
      <c r="BQ314" s="67">
        <v>66</v>
      </c>
      <c r="BR314" s="67">
        <v>67</v>
      </c>
      <c r="BS314" s="67">
        <v>68</v>
      </c>
      <c r="BT314" s="67">
        <v>69</v>
      </c>
      <c r="BU314" s="67">
        <v>70</v>
      </c>
      <c r="BV314" s="67">
        <v>71</v>
      </c>
      <c r="BW314" s="67">
        <v>72</v>
      </c>
      <c r="BX314" s="67">
        <v>73</v>
      </c>
      <c r="BY314" s="67">
        <v>74</v>
      </c>
      <c r="BZ314" s="67">
        <v>75</v>
      </c>
      <c r="CA314" s="67">
        <v>76</v>
      </c>
      <c r="CB314" s="67">
        <v>77</v>
      </c>
      <c r="CC314" s="67">
        <v>78</v>
      </c>
      <c r="CD314" s="67">
        <v>79</v>
      </c>
      <c r="CE314" s="67">
        <v>80</v>
      </c>
      <c r="CF314" s="67">
        <v>81</v>
      </c>
      <c r="CG314" s="67">
        <v>82</v>
      </c>
      <c r="CH314" s="67">
        <v>83</v>
      </c>
      <c r="CI314" s="67">
        <v>84</v>
      </c>
      <c r="CJ314" s="67">
        <v>85</v>
      </c>
      <c r="CK314" s="67">
        <v>86</v>
      </c>
      <c r="CL314" s="67">
        <v>87</v>
      </c>
      <c r="CM314" s="67">
        <v>88</v>
      </c>
      <c r="CN314" s="67">
        <v>89</v>
      </c>
      <c r="CO314" s="67">
        <v>90</v>
      </c>
    </row>
    <row r="315" spans="1:93">
      <c r="C315" t="s">
        <v>135</v>
      </c>
      <c r="D315" s="70">
        <f>IF(D314=1,D308,IF(MOD(D314,$D$311*12)=1,D308-C308*D310,D308-C308))</f>
        <v>0.8</v>
      </c>
      <c r="E315" s="70">
        <f t="shared" ref="E315:P315" si="69">IF(E314=1,E308,IF(MOD(E314,$D$311*12)=1,E308-D308*E310,E308-D308))</f>
        <v>-5.0000000000000044E-2</v>
      </c>
      <c r="F315" s="70">
        <f t="shared" si="69"/>
        <v>-5.0000000000000044E-2</v>
      </c>
      <c r="G315" s="70">
        <f t="shared" si="69"/>
        <v>0.30000000000000004</v>
      </c>
      <c r="H315" s="70">
        <f t="shared" si="69"/>
        <v>0</v>
      </c>
      <c r="I315" s="70">
        <f t="shared" si="69"/>
        <v>0</v>
      </c>
      <c r="J315" s="70">
        <f t="shared" si="69"/>
        <v>0</v>
      </c>
      <c r="K315" s="70">
        <f t="shared" si="69"/>
        <v>0</v>
      </c>
      <c r="L315" s="70">
        <f t="shared" si="69"/>
        <v>0</v>
      </c>
      <c r="M315" s="70">
        <f t="shared" si="69"/>
        <v>0</v>
      </c>
      <c r="N315" s="70">
        <f t="shared" si="69"/>
        <v>0</v>
      </c>
      <c r="O315" s="70">
        <f t="shared" si="69"/>
        <v>0</v>
      </c>
      <c r="P315" s="70">
        <f t="shared" si="69"/>
        <v>1</v>
      </c>
      <c r="Q315" s="70">
        <f t="shared" ref="Q315:AV315" si="70">IF(Q314=1,Q308,IF(MOD(Q314,$D$311*12)=1,Q308-P308*Q310,Q308-P308))</f>
        <v>0</v>
      </c>
      <c r="R315" s="70">
        <f t="shared" si="70"/>
        <v>0</v>
      </c>
      <c r="S315" s="70">
        <f t="shared" si="70"/>
        <v>0</v>
      </c>
      <c r="T315" s="70">
        <f t="shared" si="70"/>
        <v>0</v>
      </c>
      <c r="U315" s="70">
        <f t="shared" si="70"/>
        <v>0</v>
      </c>
      <c r="V315" s="70">
        <f t="shared" si="70"/>
        <v>0</v>
      </c>
      <c r="W315" s="70">
        <f t="shared" si="70"/>
        <v>0</v>
      </c>
      <c r="X315" s="70">
        <f t="shared" si="70"/>
        <v>0</v>
      </c>
      <c r="Y315" s="70">
        <f t="shared" si="70"/>
        <v>0</v>
      </c>
      <c r="Z315" s="70">
        <f t="shared" si="70"/>
        <v>0</v>
      </c>
      <c r="AA315" s="70">
        <f t="shared" si="70"/>
        <v>0</v>
      </c>
      <c r="AB315" s="70">
        <f t="shared" si="70"/>
        <v>1</v>
      </c>
      <c r="AC315" s="70">
        <f t="shared" si="70"/>
        <v>0</v>
      </c>
      <c r="AD315" s="70">
        <f t="shared" si="70"/>
        <v>0</v>
      </c>
      <c r="AE315" s="70">
        <f t="shared" si="70"/>
        <v>0</v>
      </c>
      <c r="AF315" s="70">
        <f t="shared" si="70"/>
        <v>0</v>
      </c>
      <c r="AG315" s="70">
        <f t="shared" si="70"/>
        <v>0</v>
      </c>
      <c r="AH315" s="70">
        <f t="shared" si="70"/>
        <v>0</v>
      </c>
      <c r="AI315" s="70">
        <f t="shared" si="70"/>
        <v>0</v>
      </c>
      <c r="AJ315" s="70">
        <f t="shared" si="70"/>
        <v>0</v>
      </c>
      <c r="AK315" s="70">
        <f t="shared" si="70"/>
        <v>0</v>
      </c>
      <c r="AL315" s="70">
        <f t="shared" si="70"/>
        <v>0</v>
      </c>
      <c r="AM315" s="70">
        <f t="shared" si="70"/>
        <v>0</v>
      </c>
      <c r="AN315" s="70">
        <f t="shared" si="70"/>
        <v>1</v>
      </c>
      <c r="AO315" s="70">
        <f t="shared" si="70"/>
        <v>0</v>
      </c>
      <c r="AP315" s="70">
        <f t="shared" si="70"/>
        <v>0</v>
      </c>
      <c r="AQ315" s="70">
        <f t="shared" si="70"/>
        <v>0</v>
      </c>
      <c r="AR315" s="70">
        <f t="shared" si="70"/>
        <v>0</v>
      </c>
      <c r="AS315" s="70">
        <f t="shared" si="70"/>
        <v>0</v>
      </c>
      <c r="AT315" s="70">
        <f t="shared" si="70"/>
        <v>0</v>
      </c>
      <c r="AU315" s="70">
        <f t="shared" si="70"/>
        <v>0</v>
      </c>
      <c r="AV315" s="70">
        <f t="shared" si="70"/>
        <v>0</v>
      </c>
      <c r="AW315" s="70">
        <f t="shared" ref="AW315:CB315" si="71">IF(AW314=1,AW308,IF(MOD(AW314,$D$311*12)=1,AW308-AV308*AW310,AW308-AV308))</f>
        <v>0</v>
      </c>
      <c r="AX315" s="70">
        <f t="shared" si="71"/>
        <v>0</v>
      </c>
      <c r="AY315" s="70">
        <f t="shared" si="71"/>
        <v>0</v>
      </c>
      <c r="AZ315" s="70">
        <f t="shared" si="71"/>
        <v>1</v>
      </c>
      <c r="BA315" s="70">
        <f t="shared" si="71"/>
        <v>0</v>
      </c>
      <c r="BB315" s="70">
        <f t="shared" si="71"/>
        <v>0</v>
      </c>
      <c r="BC315" s="70">
        <f t="shared" si="71"/>
        <v>0</v>
      </c>
      <c r="BD315" s="70">
        <f t="shared" si="71"/>
        <v>0</v>
      </c>
      <c r="BE315" s="70">
        <f t="shared" si="71"/>
        <v>0</v>
      </c>
      <c r="BF315" s="70">
        <f t="shared" si="71"/>
        <v>0</v>
      </c>
      <c r="BG315" s="70">
        <f t="shared" si="71"/>
        <v>0</v>
      </c>
      <c r="BH315" s="70">
        <f t="shared" si="71"/>
        <v>0</v>
      </c>
      <c r="BI315" s="70">
        <f t="shared" si="71"/>
        <v>0</v>
      </c>
      <c r="BJ315" s="70">
        <f t="shared" si="71"/>
        <v>0</v>
      </c>
      <c r="BK315" s="70">
        <f t="shared" si="71"/>
        <v>0</v>
      </c>
      <c r="BL315" s="70">
        <f t="shared" si="71"/>
        <v>1</v>
      </c>
      <c r="BM315" s="70">
        <f t="shared" si="71"/>
        <v>0</v>
      </c>
      <c r="BN315" s="70">
        <f t="shared" si="71"/>
        <v>0</v>
      </c>
      <c r="BO315" s="70">
        <f t="shared" si="71"/>
        <v>0</v>
      </c>
      <c r="BP315" s="70">
        <f t="shared" si="71"/>
        <v>0</v>
      </c>
      <c r="BQ315" s="70">
        <f t="shared" si="71"/>
        <v>0</v>
      </c>
      <c r="BR315" s="70">
        <f t="shared" si="71"/>
        <v>0</v>
      </c>
      <c r="BS315" s="70">
        <f t="shared" si="71"/>
        <v>0</v>
      </c>
      <c r="BT315" s="70">
        <f t="shared" si="71"/>
        <v>0</v>
      </c>
      <c r="BU315" s="70">
        <f t="shared" si="71"/>
        <v>0</v>
      </c>
      <c r="BV315" s="70">
        <f t="shared" si="71"/>
        <v>0</v>
      </c>
      <c r="BW315" s="70">
        <f t="shared" si="71"/>
        <v>0</v>
      </c>
      <c r="BX315" s="70">
        <f t="shared" si="71"/>
        <v>1</v>
      </c>
      <c r="BY315" s="70">
        <f t="shared" si="71"/>
        <v>0</v>
      </c>
      <c r="BZ315" s="70">
        <f t="shared" si="71"/>
        <v>0</v>
      </c>
      <c r="CA315" s="70">
        <f t="shared" si="71"/>
        <v>0</v>
      </c>
      <c r="CB315" s="70">
        <f t="shared" si="71"/>
        <v>0</v>
      </c>
      <c r="CC315" s="70">
        <f t="shared" ref="CC315:CO315" si="72">IF(CC314=1,CC308,IF(MOD(CC314,$D$311*12)=1,CC308-CB308*CC310,CC308-CB308))</f>
        <v>0</v>
      </c>
      <c r="CD315" s="70">
        <f t="shared" si="72"/>
        <v>0</v>
      </c>
      <c r="CE315" s="70">
        <f t="shared" si="72"/>
        <v>0</v>
      </c>
      <c r="CF315" s="70">
        <f t="shared" si="72"/>
        <v>0</v>
      </c>
      <c r="CG315" s="70">
        <f t="shared" si="72"/>
        <v>0</v>
      </c>
      <c r="CH315" s="70">
        <f t="shared" si="72"/>
        <v>0</v>
      </c>
      <c r="CI315" s="70">
        <f t="shared" si="72"/>
        <v>0</v>
      </c>
      <c r="CJ315" s="70">
        <f t="shared" si="72"/>
        <v>1</v>
      </c>
      <c r="CK315" s="70">
        <f t="shared" si="72"/>
        <v>0</v>
      </c>
      <c r="CL315" s="70">
        <f t="shared" si="72"/>
        <v>0</v>
      </c>
      <c r="CM315" s="70">
        <f t="shared" si="72"/>
        <v>0</v>
      </c>
      <c r="CN315" s="70">
        <f t="shared" si="72"/>
        <v>0</v>
      </c>
      <c r="CO315" s="70">
        <f t="shared" si="72"/>
        <v>0</v>
      </c>
    </row>
    <row r="316" spans="1:93">
      <c r="D316" s="71">
        <f>IF(D314&lt;=$D312,SUM($D315:D315),SUMIFS(315:315,314:314,"&lt;="&amp;D314,314:314,"&gt;"&amp;(D314-$D312)))</f>
        <v>0.8</v>
      </c>
      <c r="E316" s="71">
        <f>IF(E314&lt;=$D312,SUM($D315:E315),SUMIFS(315:315,314:314,"&lt;="&amp;E314,314:314,"&gt;"&amp;(E314-$D312)))</f>
        <v>0.75</v>
      </c>
      <c r="F316" s="71">
        <f>IF(F314&lt;=$D312,SUM($D315:F315),SUMIFS(315:315,314:314,"&lt;="&amp;F314,314:314,"&gt;"&amp;(F314-$D312)))</f>
        <v>0.7</v>
      </c>
      <c r="G316" s="71">
        <f>IF(G314&lt;=$D312,SUM($D315:G315),SUMIFS(315:315,314:314,"&lt;="&amp;G314,314:314,"&gt;"&amp;(G314-$D312)))</f>
        <v>0.19999999999999996</v>
      </c>
      <c r="H316" s="71">
        <f>IF(H314&lt;=$D312,SUM($D315:H315),SUMIFS(315:315,314:314,"&lt;="&amp;H314,314:314,"&gt;"&amp;(H314-$D312)))</f>
        <v>0.25</v>
      </c>
      <c r="I316" s="71">
        <f>IF(I314&lt;=$D312,SUM($D315:I315),SUMIFS(315:315,314:314,"&lt;="&amp;I314,314:314,"&gt;"&amp;(I314-$D312)))</f>
        <v>0.30000000000000004</v>
      </c>
      <c r="J316" s="71">
        <f>IF(J314&lt;=$D312,SUM($D315:J315),SUMIFS(315:315,314:314,"&lt;="&amp;J314,314:314,"&gt;"&amp;(J314-$D312)))</f>
        <v>0</v>
      </c>
      <c r="K316" s="71">
        <f>IF(K314&lt;=$D312,SUM($D315:K315),SUMIFS(315:315,314:314,"&lt;="&amp;K314,314:314,"&gt;"&amp;(K314-$D312)))</f>
        <v>0</v>
      </c>
      <c r="L316" s="71">
        <f>IF(L314&lt;=$D312,SUM($D315:L315),SUMIFS(315:315,314:314,"&lt;="&amp;L314,314:314,"&gt;"&amp;(L314-$D312)))</f>
        <v>0</v>
      </c>
      <c r="M316" s="71">
        <f>IF(M314&lt;=$D312,SUM($D315:M315),SUMIFS(315:315,314:314,"&lt;="&amp;M314,314:314,"&gt;"&amp;(M314-$D312)))</f>
        <v>0</v>
      </c>
      <c r="N316" s="71">
        <f>IF(N314&lt;=$D312,SUM($D315:N315),SUMIFS(315:315,314:314,"&lt;="&amp;N314,314:314,"&gt;"&amp;(N314-$D312)))</f>
        <v>0</v>
      </c>
      <c r="O316" s="71">
        <f>IF(O314&lt;=$D312,SUM($D315:O315),SUMIFS(315:315,314:314,"&lt;="&amp;O314,314:314,"&gt;"&amp;(O314-$D312)))</f>
        <v>0</v>
      </c>
      <c r="P316" s="71">
        <f>IF(P314&lt;=$D312,SUM($D315:P315),SUMIFS(315:315,314:314,"&lt;="&amp;P314,314:314,"&gt;"&amp;(P314-$D312)))</f>
        <v>1</v>
      </c>
      <c r="Q316" s="71">
        <f>IF(Q314&lt;=$D312,SUM($D315:Q315),SUMIFS(315:315,314:314,"&lt;="&amp;Q314,314:314,"&gt;"&amp;(Q314-$D312)))</f>
        <v>1</v>
      </c>
      <c r="R316" s="71">
        <f>IF(R314&lt;=$D312,SUM($D315:R315),SUMIFS(315:315,314:314,"&lt;="&amp;R314,314:314,"&gt;"&amp;(R314-$D312)))</f>
        <v>1</v>
      </c>
      <c r="S316" s="71">
        <f>IF(S314&lt;=$D312,SUM($D315:S315),SUMIFS(315:315,314:314,"&lt;="&amp;S314,314:314,"&gt;"&amp;(S314-$D312)))</f>
        <v>0</v>
      </c>
      <c r="T316" s="71">
        <f>IF(T314&lt;=$D312,SUM($D315:T315),SUMIFS(315:315,314:314,"&lt;="&amp;T314,314:314,"&gt;"&amp;(T314-$D312)))</f>
        <v>0</v>
      </c>
      <c r="U316" s="71">
        <f>IF(U314&lt;=$D312,SUM($D315:U315),SUMIFS(315:315,314:314,"&lt;="&amp;U314,314:314,"&gt;"&amp;(U314-$D312)))</f>
        <v>0</v>
      </c>
      <c r="V316" s="71">
        <f>IF(V314&lt;=$D312,SUM($D315:V315),SUMIFS(315:315,314:314,"&lt;="&amp;V314,314:314,"&gt;"&amp;(V314-$D312)))</f>
        <v>0</v>
      </c>
      <c r="W316" s="71">
        <f>IF(W314&lt;=$D312,SUM($D315:W315),SUMIFS(315:315,314:314,"&lt;="&amp;W314,314:314,"&gt;"&amp;(W314-$D312)))</f>
        <v>0</v>
      </c>
      <c r="X316" s="71">
        <f>IF(X314&lt;=$D312,SUM($D315:X315),SUMIFS(315:315,314:314,"&lt;="&amp;X314,314:314,"&gt;"&amp;(X314-$D312)))</f>
        <v>0</v>
      </c>
      <c r="Y316" s="71">
        <f>IF(Y314&lt;=$D312,SUM($D315:Y315),SUMIFS(315:315,314:314,"&lt;="&amp;Y314,314:314,"&gt;"&amp;(Y314-$D312)))</f>
        <v>0</v>
      </c>
      <c r="Z316" s="71">
        <f>IF(Z314&lt;=$D312,SUM($D315:Z315),SUMIFS(315:315,314:314,"&lt;="&amp;Z314,314:314,"&gt;"&amp;(Z314-$D312)))</f>
        <v>0</v>
      </c>
      <c r="AA316" s="71">
        <f>IF(AA314&lt;=$D312,SUM($D315:AA315),SUMIFS(315:315,314:314,"&lt;="&amp;AA314,314:314,"&gt;"&amp;(AA314-$D312)))</f>
        <v>0</v>
      </c>
      <c r="AB316" s="71">
        <f>IF(AB314&lt;=$D312,SUM($D315:AB315),SUMIFS(315:315,314:314,"&lt;="&amp;AB314,314:314,"&gt;"&amp;(AB314-$D312)))</f>
        <v>1</v>
      </c>
      <c r="AC316" s="71">
        <f>IF(AC314&lt;=$D312,SUM($D315:AC315),SUMIFS(315:315,314:314,"&lt;="&amp;AC314,314:314,"&gt;"&amp;(AC314-$D312)))</f>
        <v>1</v>
      </c>
      <c r="AD316" s="71">
        <f>IF(AD314&lt;=$D312,SUM($D315:AD315),SUMIFS(315:315,314:314,"&lt;="&amp;AD314,314:314,"&gt;"&amp;(AD314-$D312)))</f>
        <v>1</v>
      </c>
      <c r="AE316" s="71">
        <f>IF(AE314&lt;=$D312,SUM($D315:AE315),SUMIFS(315:315,314:314,"&lt;="&amp;AE314,314:314,"&gt;"&amp;(AE314-$D312)))</f>
        <v>0</v>
      </c>
      <c r="AF316" s="71">
        <f>IF(AF314&lt;=$D312,SUM($D315:AF315),SUMIFS(315:315,314:314,"&lt;="&amp;AF314,314:314,"&gt;"&amp;(AF314-$D312)))</f>
        <v>0</v>
      </c>
      <c r="AG316" s="71">
        <f>IF(AG314&lt;=$D312,SUM($D315:AG315),SUMIFS(315:315,314:314,"&lt;="&amp;AG314,314:314,"&gt;"&amp;(AG314-$D312)))</f>
        <v>0</v>
      </c>
      <c r="AH316" s="71">
        <f>IF(AH314&lt;=$D312,SUM($D315:AH315),SUMIFS(315:315,314:314,"&lt;="&amp;AH314,314:314,"&gt;"&amp;(AH314-$D312)))</f>
        <v>0</v>
      </c>
      <c r="AI316" s="71">
        <f>IF(AI314&lt;=$D312,SUM($D315:AI315),SUMIFS(315:315,314:314,"&lt;="&amp;AI314,314:314,"&gt;"&amp;(AI314-$D312)))</f>
        <v>0</v>
      </c>
      <c r="AJ316" s="71">
        <f>IF(AJ314&lt;=$D312,SUM($D315:AJ315),SUMIFS(315:315,314:314,"&lt;="&amp;AJ314,314:314,"&gt;"&amp;(AJ314-$D312)))</f>
        <v>0</v>
      </c>
      <c r="AK316" s="71">
        <f>IF(AK314&lt;=$D312,SUM($D315:AK315),SUMIFS(315:315,314:314,"&lt;="&amp;AK314,314:314,"&gt;"&amp;(AK314-$D312)))</f>
        <v>0</v>
      </c>
      <c r="AL316" s="71">
        <f>IF(AL314&lt;=$D312,SUM($D315:AL315),SUMIFS(315:315,314:314,"&lt;="&amp;AL314,314:314,"&gt;"&amp;(AL314-$D312)))</f>
        <v>0</v>
      </c>
      <c r="AM316" s="71">
        <f>IF(AM314&lt;=$D312,SUM($D315:AM315),SUMIFS(315:315,314:314,"&lt;="&amp;AM314,314:314,"&gt;"&amp;(AM314-$D312)))</f>
        <v>0</v>
      </c>
      <c r="AN316" s="71">
        <f>IF(AN314&lt;=$D312,SUM($D315:AN315),SUMIFS(315:315,314:314,"&lt;="&amp;AN314,314:314,"&gt;"&amp;(AN314-$D312)))</f>
        <v>1</v>
      </c>
      <c r="AO316" s="71">
        <f>IF(AO314&lt;=$D312,SUM($D315:AO315),SUMIFS(315:315,314:314,"&lt;="&amp;AO314,314:314,"&gt;"&amp;(AO314-$D312)))</f>
        <v>1</v>
      </c>
      <c r="AP316" s="71">
        <f>IF(AP314&lt;=$D312,SUM($D315:AP315),SUMIFS(315:315,314:314,"&lt;="&amp;AP314,314:314,"&gt;"&amp;(AP314-$D312)))</f>
        <v>1</v>
      </c>
      <c r="AQ316" s="71">
        <f>IF(AQ314&lt;=$D312,SUM($D315:AQ315),SUMIFS(315:315,314:314,"&lt;="&amp;AQ314,314:314,"&gt;"&amp;(AQ314-$D312)))</f>
        <v>0</v>
      </c>
      <c r="AR316" s="71">
        <f>IF(AR314&lt;=$D312,SUM($D315:AR315),SUMIFS(315:315,314:314,"&lt;="&amp;AR314,314:314,"&gt;"&amp;(AR314-$D312)))</f>
        <v>0</v>
      </c>
      <c r="AS316" s="71">
        <f>IF(AS314&lt;=$D312,SUM($D315:AS315),SUMIFS(315:315,314:314,"&lt;="&amp;AS314,314:314,"&gt;"&amp;(AS314-$D312)))</f>
        <v>0</v>
      </c>
      <c r="AT316" s="71">
        <f>IF(AT314&lt;=$D312,SUM($D315:AT315),SUMIFS(315:315,314:314,"&lt;="&amp;AT314,314:314,"&gt;"&amp;(AT314-$D312)))</f>
        <v>0</v>
      </c>
      <c r="AU316" s="71">
        <f>IF(AU314&lt;=$D312,SUM($D315:AU315),SUMIFS(315:315,314:314,"&lt;="&amp;AU314,314:314,"&gt;"&amp;(AU314-$D312)))</f>
        <v>0</v>
      </c>
      <c r="AV316" s="71">
        <f>IF(AV314&lt;=$D312,SUM($D315:AV315),SUMIFS(315:315,314:314,"&lt;="&amp;AV314,314:314,"&gt;"&amp;(AV314-$D312)))</f>
        <v>0</v>
      </c>
      <c r="AW316" s="71">
        <f>IF(AW314&lt;=$D312,SUM($D315:AW315),SUMIFS(315:315,314:314,"&lt;="&amp;AW314,314:314,"&gt;"&amp;(AW314-$D312)))</f>
        <v>0</v>
      </c>
      <c r="AX316" s="71">
        <f>IF(AX314&lt;=$D312,SUM($D315:AX315),SUMIFS(315:315,314:314,"&lt;="&amp;AX314,314:314,"&gt;"&amp;(AX314-$D312)))</f>
        <v>0</v>
      </c>
      <c r="AY316" s="71">
        <f>IF(AY314&lt;=$D312,SUM($D315:AY315),SUMIFS(315:315,314:314,"&lt;="&amp;AY314,314:314,"&gt;"&amp;(AY314-$D312)))</f>
        <v>0</v>
      </c>
      <c r="AZ316" s="71">
        <f>IF(AZ314&lt;=$D312,SUM($D315:AZ315),SUMIFS(315:315,314:314,"&lt;="&amp;AZ314,314:314,"&gt;"&amp;(AZ314-$D312)))</f>
        <v>1</v>
      </c>
      <c r="BA316" s="71">
        <f>IF(BA314&lt;=$D312,SUM($D315:BA315),SUMIFS(315:315,314:314,"&lt;="&amp;BA314,314:314,"&gt;"&amp;(BA314-$D312)))</f>
        <v>1</v>
      </c>
      <c r="BB316" s="71">
        <f>IF(BB314&lt;=$D312,SUM($D315:BB315),SUMIFS(315:315,314:314,"&lt;="&amp;BB314,314:314,"&gt;"&amp;(BB314-$D312)))</f>
        <v>1</v>
      </c>
      <c r="BC316" s="71">
        <f>IF(BC314&lt;=$D312,SUM($D315:BC315),SUMIFS(315:315,314:314,"&lt;="&amp;BC314,314:314,"&gt;"&amp;(BC314-$D312)))</f>
        <v>0</v>
      </c>
      <c r="BD316" s="71">
        <f>IF(BD314&lt;=$D312,SUM($D315:BD315),SUMIFS(315:315,314:314,"&lt;="&amp;BD314,314:314,"&gt;"&amp;(BD314-$D312)))</f>
        <v>0</v>
      </c>
      <c r="BE316" s="71">
        <f>IF(BE314&lt;=$D312,SUM($D315:BE315),SUMIFS(315:315,314:314,"&lt;="&amp;BE314,314:314,"&gt;"&amp;(BE314-$D312)))</f>
        <v>0</v>
      </c>
      <c r="BF316" s="71">
        <f>IF(BF314&lt;=$D312,SUM($D315:BF315),SUMIFS(315:315,314:314,"&lt;="&amp;BF314,314:314,"&gt;"&amp;(BF314-$D312)))</f>
        <v>0</v>
      </c>
      <c r="BG316" s="71">
        <f>IF(BG314&lt;=$D312,SUM($D315:BG315),SUMIFS(315:315,314:314,"&lt;="&amp;BG314,314:314,"&gt;"&amp;(BG314-$D312)))</f>
        <v>0</v>
      </c>
      <c r="BH316" s="71">
        <f>IF(BH314&lt;=$D312,SUM($D315:BH315),SUMIFS(315:315,314:314,"&lt;="&amp;BH314,314:314,"&gt;"&amp;(BH314-$D312)))</f>
        <v>0</v>
      </c>
      <c r="BI316" s="71">
        <f>IF(BI314&lt;=$D312,SUM($D315:BI315),SUMIFS(315:315,314:314,"&lt;="&amp;BI314,314:314,"&gt;"&amp;(BI314-$D312)))</f>
        <v>0</v>
      </c>
      <c r="BJ316" s="71">
        <f>IF(BJ314&lt;=$D312,SUM($D315:BJ315),SUMIFS(315:315,314:314,"&lt;="&amp;BJ314,314:314,"&gt;"&amp;(BJ314-$D312)))</f>
        <v>0</v>
      </c>
      <c r="BK316" s="71">
        <f>IF(BK314&lt;=$D312,SUM($D315:BK315),SUMIFS(315:315,314:314,"&lt;="&amp;BK314,314:314,"&gt;"&amp;(BK314-$D312)))</f>
        <v>0</v>
      </c>
      <c r="BL316" s="71">
        <f>IF(BL314&lt;=$D312,SUM($D315:BL315),SUMIFS(315:315,314:314,"&lt;="&amp;BL314,314:314,"&gt;"&amp;(BL314-$D312)))</f>
        <v>1</v>
      </c>
      <c r="BM316" s="71">
        <f>IF(BM314&lt;=$D312,SUM($D315:BM315),SUMIFS(315:315,314:314,"&lt;="&amp;BM314,314:314,"&gt;"&amp;(BM314-$D312)))</f>
        <v>1</v>
      </c>
      <c r="BN316" s="71">
        <f>IF(BN314&lt;=$D312,SUM($D315:BN315),SUMIFS(315:315,314:314,"&lt;="&amp;BN314,314:314,"&gt;"&amp;(BN314-$D312)))</f>
        <v>1</v>
      </c>
      <c r="BO316" s="71">
        <f>IF(BO314&lt;=$D312,SUM($D315:BO315),SUMIFS(315:315,314:314,"&lt;="&amp;BO314,314:314,"&gt;"&amp;(BO314-$D312)))</f>
        <v>0</v>
      </c>
      <c r="BP316" s="71">
        <f>IF(BP314&lt;=$D312,SUM($D315:BP315),SUMIFS(315:315,314:314,"&lt;="&amp;BP314,314:314,"&gt;"&amp;(BP314-$D312)))</f>
        <v>0</v>
      </c>
      <c r="BQ316" s="71">
        <f>IF(BQ314&lt;=$D312,SUM($D315:BQ315),SUMIFS(315:315,314:314,"&lt;="&amp;BQ314,314:314,"&gt;"&amp;(BQ314-$D312)))</f>
        <v>0</v>
      </c>
      <c r="BR316" s="71">
        <f>IF(BR314&lt;=$D312,SUM($D315:BR315),SUMIFS(315:315,314:314,"&lt;="&amp;BR314,314:314,"&gt;"&amp;(BR314-$D312)))</f>
        <v>0</v>
      </c>
      <c r="BS316" s="71">
        <f>IF(BS314&lt;=$D312,SUM($D315:BS315),SUMIFS(315:315,314:314,"&lt;="&amp;BS314,314:314,"&gt;"&amp;(BS314-$D312)))</f>
        <v>0</v>
      </c>
      <c r="BT316" s="71">
        <f>IF(BT314&lt;=$D312,SUM($D315:BT315),SUMIFS(315:315,314:314,"&lt;="&amp;BT314,314:314,"&gt;"&amp;(BT314-$D312)))</f>
        <v>0</v>
      </c>
      <c r="BU316" s="71">
        <f>IF(BU314&lt;=$D312,SUM($D315:BU315),SUMIFS(315:315,314:314,"&lt;="&amp;BU314,314:314,"&gt;"&amp;(BU314-$D312)))</f>
        <v>0</v>
      </c>
      <c r="BV316" s="71">
        <f>IF(BV314&lt;=$D312,SUM($D315:BV315),SUMIFS(315:315,314:314,"&lt;="&amp;BV314,314:314,"&gt;"&amp;(BV314-$D312)))</f>
        <v>0</v>
      </c>
      <c r="BW316" s="71">
        <f>IF(BW314&lt;=$D312,SUM($D315:BW315),SUMIFS(315:315,314:314,"&lt;="&amp;BW314,314:314,"&gt;"&amp;(BW314-$D312)))</f>
        <v>0</v>
      </c>
      <c r="BX316" s="71">
        <f>IF(BX314&lt;=$D312,SUM($D315:BX315),SUMIFS(315:315,314:314,"&lt;="&amp;BX314,314:314,"&gt;"&amp;(BX314-$D312)))</f>
        <v>1</v>
      </c>
      <c r="BY316" s="71">
        <f>IF(BY314&lt;=$D312,SUM($D315:BY315),SUMIFS(315:315,314:314,"&lt;="&amp;BY314,314:314,"&gt;"&amp;(BY314-$D312)))</f>
        <v>1</v>
      </c>
      <c r="BZ316" s="71">
        <f>IF(BZ314&lt;=$D312,SUM($D315:BZ315),SUMIFS(315:315,314:314,"&lt;="&amp;BZ314,314:314,"&gt;"&amp;(BZ314-$D312)))</f>
        <v>1</v>
      </c>
      <c r="CA316" s="71">
        <f>IF(CA314&lt;=$D312,SUM($D315:CA315),SUMIFS(315:315,314:314,"&lt;="&amp;CA314,314:314,"&gt;"&amp;(CA314-$D312)))</f>
        <v>0</v>
      </c>
      <c r="CB316" s="71">
        <f>IF(CB314&lt;=$D312,SUM($D315:CB315),SUMIFS(315:315,314:314,"&lt;="&amp;CB314,314:314,"&gt;"&amp;(CB314-$D312)))</f>
        <v>0</v>
      </c>
      <c r="CC316" s="71">
        <f>IF(CC314&lt;=$D312,SUM($D315:CC315),SUMIFS(315:315,314:314,"&lt;="&amp;CC314,314:314,"&gt;"&amp;(CC314-$D312)))</f>
        <v>0</v>
      </c>
      <c r="CD316" s="71">
        <f>IF(CD314&lt;=$D312,SUM($D315:CD315),SUMIFS(315:315,314:314,"&lt;="&amp;CD314,314:314,"&gt;"&amp;(CD314-$D312)))</f>
        <v>0</v>
      </c>
      <c r="CE316" s="71">
        <f>IF(CE314&lt;=$D312,SUM($D315:CE315),SUMIFS(315:315,314:314,"&lt;="&amp;CE314,314:314,"&gt;"&amp;(CE314-$D312)))</f>
        <v>0</v>
      </c>
      <c r="CF316" s="71">
        <f>IF(CF314&lt;=$D312,SUM($D315:CF315),SUMIFS(315:315,314:314,"&lt;="&amp;CF314,314:314,"&gt;"&amp;(CF314-$D312)))</f>
        <v>0</v>
      </c>
      <c r="CG316" s="71">
        <f>IF(CG314&lt;=$D312,SUM($D315:CG315),SUMIFS(315:315,314:314,"&lt;="&amp;CG314,314:314,"&gt;"&amp;(CG314-$D312)))</f>
        <v>0</v>
      </c>
      <c r="CH316" s="71">
        <f>IF(CH314&lt;=$D312,SUM($D315:CH315),SUMIFS(315:315,314:314,"&lt;="&amp;CH314,314:314,"&gt;"&amp;(CH314-$D312)))</f>
        <v>0</v>
      </c>
      <c r="CI316" s="71">
        <f>IF(CI314&lt;=$D312,SUM($D315:CI315),SUMIFS(315:315,314:314,"&lt;="&amp;CI314,314:314,"&gt;"&amp;(CI314-$D312)))</f>
        <v>0</v>
      </c>
      <c r="CJ316" s="71">
        <f>IF(CJ314&lt;=$D312,SUM($D315:CJ315),SUMIFS(315:315,314:314,"&lt;="&amp;CJ314,314:314,"&gt;"&amp;(CJ314-$D312)))</f>
        <v>1</v>
      </c>
      <c r="CK316" s="71">
        <f>IF(CK314&lt;=$D312,SUM($D315:CK315),SUMIFS(315:315,314:314,"&lt;="&amp;CK314,314:314,"&gt;"&amp;(CK314-$D312)))</f>
        <v>1</v>
      </c>
      <c r="CL316" s="71">
        <f>IF(CL314&lt;=$D312,SUM($D315:CL315),SUMIFS(315:315,314:314,"&lt;="&amp;CL314,314:314,"&gt;"&amp;(CL314-$D312)))</f>
        <v>1</v>
      </c>
      <c r="CM316" s="71">
        <f>IF(CM314&lt;=$D312,SUM($D315:CM315),SUMIFS(315:315,314:314,"&lt;="&amp;CM314,314:314,"&gt;"&amp;(CM314-$D312)))</f>
        <v>0</v>
      </c>
      <c r="CN316" s="71">
        <f>IF(CN314&lt;=$D312,SUM($D315:CN315),SUMIFS(315:315,314:314,"&lt;="&amp;CN314,314:314,"&gt;"&amp;(CN314-$D312)))</f>
        <v>0</v>
      </c>
      <c r="CO316" s="71">
        <f>IF(CO314&lt;=$D312,SUM($D315:CO315),SUMIFS(315:315,314:314,"&lt;="&amp;CO314,314:314,"&gt;"&amp;(CO314-$D312)))</f>
        <v>0</v>
      </c>
    </row>
    <row r="317" spans="1:93">
      <c r="C317" t="s">
        <v>141</v>
      </c>
      <c r="D317" s="72">
        <f>D316*D309</f>
        <v>19858.176000000003</v>
      </c>
      <c r="E317" s="72">
        <f t="shared" ref="E317:S317" si="73">E316*E309</f>
        <v>18617.04</v>
      </c>
      <c r="F317" s="72">
        <f t="shared" si="73"/>
        <v>17375.903999999999</v>
      </c>
      <c r="G317" s="72">
        <f t="shared" si="73"/>
        <v>4964.543999999999</v>
      </c>
      <c r="H317" s="72">
        <f t="shared" si="73"/>
        <v>6205.68</v>
      </c>
      <c r="I317" s="72">
        <f t="shared" si="73"/>
        <v>7446.8160000000016</v>
      </c>
      <c r="J317" s="72">
        <f t="shared" si="73"/>
        <v>0</v>
      </c>
      <c r="K317" s="72">
        <f t="shared" si="73"/>
        <v>0</v>
      </c>
      <c r="L317" s="72">
        <f t="shared" si="73"/>
        <v>0</v>
      </c>
      <c r="M317" s="72">
        <f t="shared" si="73"/>
        <v>0</v>
      </c>
      <c r="N317" s="72">
        <f t="shared" si="73"/>
        <v>0</v>
      </c>
      <c r="O317" s="72">
        <f t="shared" si="73"/>
        <v>0</v>
      </c>
      <c r="P317" s="72">
        <f t="shared" si="73"/>
        <v>26063.856000000003</v>
      </c>
      <c r="Q317" s="72">
        <f t="shared" si="73"/>
        <v>26063.856000000003</v>
      </c>
      <c r="R317" s="72">
        <f t="shared" si="73"/>
        <v>26063.856000000003</v>
      </c>
      <c r="S317" s="72">
        <f t="shared" si="73"/>
        <v>0</v>
      </c>
      <c r="T317" s="72">
        <f t="shared" ref="T317:AY317" si="74">T316*T309</f>
        <v>0</v>
      </c>
      <c r="U317" s="72">
        <f t="shared" si="74"/>
        <v>0</v>
      </c>
      <c r="V317" s="72">
        <f t="shared" si="74"/>
        <v>0</v>
      </c>
      <c r="W317" s="72">
        <f t="shared" si="74"/>
        <v>0</v>
      </c>
      <c r="X317" s="72">
        <f t="shared" si="74"/>
        <v>0</v>
      </c>
      <c r="Y317" s="72">
        <f t="shared" si="74"/>
        <v>0</v>
      </c>
      <c r="Z317" s="72">
        <f t="shared" si="74"/>
        <v>0</v>
      </c>
      <c r="AA317" s="72">
        <f t="shared" si="74"/>
        <v>0</v>
      </c>
      <c r="AB317" s="72">
        <f t="shared" si="74"/>
        <v>28670.241600000008</v>
      </c>
      <c r="AC317" s="72">
        <f t="shared" si="74"/>
        <v>28670.241600000008</v>
      </c>
      <c r="AD317" s="72">
        <f t="shared" si="74"/>
        <v>28670.241600000008</v>
      </c>
      <c r="AE317" s="72">
        <f t="shared" si="74"/>
        <v>0</v>
      </c>
      <c r="AF317" s="72">
        <f t="shared" si="74"/>
        <v>0</v>
      </c>
      <c r="AG317" s="72">
        <f t="shared" si="74"/>
        <v>0</v>
      </c>
      <c r="AH317" s="72">
        <f t="shared" si="74"/>
        <v>0</v>
      </c>
      <c r="AI317" s="72">
        <f t="shared" si="74"/>
        <v>0</v>
      </c>
      <c r="AJ317" s="72">
        <f t="shared" si="74"/>
        <v>0</v>
      </c>
      <c r="AK317" s="72">
        <f t="shared" si="74"/>
        <v>0</v>
      </c>
      <c r="AL317" s="72">
        <f t="shared" si="74"/>
        <v>0</v>
      </c>
      <c r="AM317" s="72">
        <f t="shared" si="74"/>
        <v>0</v>
      </c>
      <c r="AN317" s="72">
        <f t="shared" si="74"/>
        <v>0</v>
      </c>
      <c r="AO317" s="72">
        <f t="shared" si="74"/>
        <v>0</v>
      </c>
      <c r="AP317" s="72">
        <f t="shared" si="74"/>
        <v>0</v>
      </c>
      <c r="AQ317" s="72">
        <f t="shared" si="74"/>
        <v>0</v>
      </c>
      <c r="AR317" s="72">
        <f t="shared" si="74"/>
        <v>0</v>
      </c>
      <c r="AS317" s="72">
        <f t="shared" si="74"/>
        <v>0</v>
      </c>
      <c r="AT317" s="72">
        <f t="shared" si="74"/>
        <v>0</v>
      </c>
      <c r="AU317" s="72">
        <f t="shared" si="74"/>
        <v>0</v>
      </c>
      <c r="AV317" s="72">
        <f t="shared" si="74"/>
        <v>0</v>
      </c>
      <c r="AW317" s="72">
        <f t="shared" si="74"/>
        <v>0</v>
      </c>
      <c r="AX317" s="72">
        <f t="shared" si="74"/>
        <v>0</v>
      </c>
      <c r="AY317" s="72">
        <f t="shared" si="74"/>
        <v>0</v>
      </c>
      <c r="AZ317" s="72">
        <f t="shared" ref="AZ317:CE317" si="75">AZ316*AZ309</f>
        <v>0</v>
      </c>
      <c r="BA317" s="72">
        <f t="shared" si="75"/>
        <v>0</v>
      </c>
      <c r="BB317" s="72">
        <f t="shared" si="75"/>
        <v>0</v>
      </c>
      <c r="BC317" s="72">
        <f t="shared" si="75"/>
        <v>0</v>
      </c>
      <c r="BD317" s="72">
        <f t="shared" si="75"/>
        <v>0</v>
      </c>
      <c r="BE317" s="72">
        <f t="shared" si="75"/>
        <v>0</v>
      </c>
      <c r="BF317" s="72">
        <f t="shared" si="75"/>
        <v>0</v>
      </c>
      <c r="BG317" s="72">
        <f t="shared" si="75"/>
        <v>0</v>
      </c>
      <c r="BH317" s="72">
        <f t="shared" si="75"/>
        <v>0</v>
      </c>
      <c r="BI317" s="72">
        <f t="shared" si="75"/>
        <v>0</v>
      </c>
      <c r="BJ317" s="72">
        <f t="shared" si="75"/>
        <v>0</v>
      </c>
      <c r="BK317" s="72">
        <f t="shared" si="75"/>
        <v>0</v>
      </c>
      <c r="BL317" s="72">
        <f t="shared" si="75"/>
        <v>0</v>
      </c>
      <c r="BM317" s="72">
        <f t="shared" si="75"/>
        <v>0</v>
      </c>
      <c r="BN317" s="72">
        <f t="shared" si="75"/>
        <v>0</v>
      </c>
      <c r="BO317" s="72">
        <f t="shared" si="75"/>
        <v>0</v>
      </c>
      <c r="BP317" s="72">
        <f t="shared" si="75"/>
        <v>0</v>
      </c>
      <c r="BQ317" s="72">
        <f t="shared" si="75"/>
        <v>0</v>
      </c>
      <c r="BR317" s="72">
        <f t="shared" si="75"/>
        <v>0</v>
      </c>
      <c r="BS317" s="72">
        <f t="shared" si="75"/>
        <v>0</v>
      </c>
      <c r="BT317" s="72">
        <f t="shared" si="75"/>
        <v>0</v>
      </c>
      <c r="BU317" s="72">
        <f t="shared" si="75"/>
        <v>0</v>
      </c>
      <c r="BV317" s="72">
        <f t="shared" si="75"/>
        <v>0</v>
      </c>
      <c r="BW317" s="72">
        <f t="shared" si="75"/>
        <v>0</v>
      </c>
      <c r="BX317" s="72">
        <f t="shared" si="75"/>
        <v>0</v>
      </c>
      <c r="BY317" s="72">
        <f t="shared" si="75"/>
        <v>0</v>
      </c>
      <c r="BZ317" s="72">
        <f t="shared" si="75"/>
        <v>0</v>
      </c>
      <c r="CA317" s="72">
        <f t="shared" si="75"/>
        <v>0</v>
      </c>
      <c r="CB317" s="72">
        <f t="shared" si="75"/>
        <v>0</v>
      </c>
      <c r="CC317" s="72">
        <f t="shared" si="75"/>
        <v>0</v>
      </c>
      <c r="CD317" s="72">
        <f t="shared" si="75"/>
        <v>0</v>
      </c>
      <c r="CE317" s="72">
        <f t="shared" si="75"/>
        <v>0</v>
      </c>
      <c r="CF317" s="72">
        <f t="shared" ref="CF317:CO317" si="76">CF316*CF309</f>
        <v>0</v>
      </c>
      <c r="CG317" s="72">
        <f t="shared" si="76"/>
        <v>0</v>
      </c>
      <c r="CH317" s="72">
        <f t="shared" si="76"/>
        <v>0</v>
      </c>
      <c r="CI317" s="72">
        <f t="shared" si="76"/>
        <v>0</v>
      </c>
      <c r="CJ317" s="72">
        <f t="shared" si="76"/>
        <v>0</v>
      </c>
      <c r="CK317" s="72">
        <f t="shared" si="76"/>
        <v>0</v>
      </c>
      <c r="CL317" s="72">
        <f t="shared" si="76"/>
        <v>0</v>
      </c>
      <c r="CM317" s="72">
        <f t="shared" si="76"/>
        <v>0</v>
      </c>
      <c r="CN317" s="72">
        <f t="shared" si="76"/>
        <v>0</v>
      </c>
      <c r="CO317" s="72">
        <f t="shared" si="76"/>
        <v>0</v>
      </c>
    </row>
    <row r="319" spans="1:93" s="38" customFormat="1">
      <c r="A319" s="38" t="s">
        <v>156</v>
      </c>
      <c r="D319" s="49"/>
    </row>
    <row r="320" spans="1:93">
      <c r="B320" s="2" t="s">
        <v>92</v>
      </c>
      <c r="C320" t="s">
        <v>55</v>
      </c>
      <c r="D320" s="64">
        <v>42491</v>
      </c>
    </row>
    <row r="321" spans="1:93">
      <c r="C321" t="s">
        <v>56</v>
      </c>
      <c r="D321" s="64">
        <v>42979</v>
      </c>
    </row>
    <row r="322" spans="1:93">
      <c r="C322" t="s">
        <v>121</v>
      </c>
      <c r="D322" s="66">
        <f>ROUNDUP((DATEDIF(D320,D321,"m")+12)/12,0)</f>
        <v>3</v>
      </c>
    </row>
    <row r="323" spans="1:93">
      <c r="C323" s="2" t="s">
        <v>122</v>
      </c>
      <c r="D323" s="73">
        <f>D320</f>
        <v>42491</v>
      </c>
      <c r="E323" s="73">
        <f t="shared" ref="E323:AJ323" si="77">EDATE(D323,1)</f>
        <v>42522</v>
      </c>
      <c r="F323" s="73">
        <f t="shared" si="77"/>
        <v>42552</v>
      </c>
      <c r="G323" s="73">
        <f t="shared" si="77"/>
        <v>42583</v>
      </c>
      <c r="H323" s="73">
        <f t="shared" si="77"/>
        <v>42614</v>
      </c>
      <c r="I323" s="73">
        <f t="shared" si="77"/>
        <v>42644</v>
      </c>
      <c r="J323" s="73">
        <f t="shared" si="77"/>
        <v>42675</v>
      </c>
      <c r="K323" s="73">
        <f t="shared" si="77"/>
        <v>42705</v>
      </c>
      <c r="L323" s="73">
        <f t="shared" si="77"/>
        <v>42736</v>
      </c>
      <c r="M323" s="73">
        <f t="shared" si="77"/>
        <v>42767</v>
      </c>
      <c r="N323" s="73">
        <f t="shared" si="77"/>
        <v>42795</v>
      </c>
      <c r="O323" s="73">
        <f t="shared" si="77"/>
        <v>42826</v>
      </c>
      <c r="P323" s="73">
        <f t="shared" si="77"/>
        <v>42856</v>
      </c>
      <c r="Q323" s="73">
        <f t="shared" si="77"/>
        <v>42887</v>
      </c>
      <c r="R323" s="73">
        <f t="shared" si="77"/>
        <v>42917</v>
      </c>
      <c r="S323" s="73">
        <f t="shared" si="77"/>
        <v>42948</v>
      </c>
      <c r="T323" s="73">
        <f t="shared" si="77"/>
        <v>42979</v>
      </c>
      <c r="U323" s="73">
        <f t="shared" si="77"/>
        <v>43009</v>
      </c>
      <c r="V323" s="73">
        <f t="shared" si="77"/>
        <v>43040</v>
      </c>
      <c r="W323" s="73">
        <f t="shared" si="77"/>
        <v>43070</v>
      </c>
      <c r="X323" s="73">
        <f t="shared" si="77"/>
        <v>43101</v>
      </c>
      <c r="Y323" s="73">
        <f t="shared" si="77"/>
        <v>43132</v>
      </c>
      <c r="Z323" s="73">
        <f t="shared" si="77"/>
        <v>43160</v>
      </c>
      <c r="AA323" s="73">
        <f t="shared" si="77"/>
        <v>43191</v>
      </c>
      <c r="AB323" s="73">
        <f t="shared" si="77"/>
        <v>43221</v>
      </c>
      <c r="AC323" s="73">
        <f t="shared" si="77"/>
        <v>43252</v>
      </c>
      <c r="AD323" s="73">
        <f t="shared" si="77"/>
        <v>43282</v>
      </c>
      <c r="AE323" s="73">
        <f t="shared" si="77"/>
        <v>43313</v>
      </c>
      <c r="AF323" s="73">
        <f t="shared" si="77"/>
        <v>43344</v>
      </c>
      <c r="AG323" s="73">
        <f t="shared" si="77"/>
        <v>43374</v>
      </c>
      <c r="AH323" s="73">
        <f t="shared" si="77"/>
        <v>43405</v>
      </c>
      <c r="AI323" s="73">
        <f t="shared" si="77"/>
        <v>43435</v>
      </c>
      <c r="AJ323" s="73">
        <f t="shared" si="77"/>
        <v>43466</v>
      </c>
      <c r="AK323" s="73">
        <f t="shared" ref="AK323:BP323" si="78">EDATE(AJ323,1)</f>
        <v>43497</v>
      </c>
      <c r="AL323" s="73">
        <f t="shared" si="78"/>
        <v>43525</v>
      </c>
      <c r="AM323" s="73">
        <f t="shared" si="78"/>
        <v>43556</v>
      </c>
      <c r="AN323" s="73">
        <f t="shared" si="78"/>
        <v>43586</v>
      </c>
      <c r="AO323" s="73">
        <f t="shared" si="78"/>
        <v>43617</v>
      </c>
      <c r="AP323" s="73">
        <f t="shared" si="78"/>
        <v>43647</v>
      </c>
      <c r="AQ323" s="73">
        <f t="shared" si="78"/>
        <v>43678</v>
      </c>
      <c r="AR323" s="73">
        <f t="shared" si="78"/>
        <v>43709</v>
      </c>
      <c r="AS323" s="73">
        <f t="shared" si="78"/>
        <v>43739</v>
      </c>
      <c r="AT323" s="73">
        <f t="shared" si="78"/>
        <v>43770</v>
      </c>
      <c r="AU323" s="73">
        <f t="shared" si="78"/>
        <v>43800</v>
      </c>
      <c r="AV323" s="73">
        <f t="shared" si="78"/>
        <v>43831</v>
      </c>
      <c r="AW323" s="73">
        <f t="shared" si="78"/>
        <v>43862</v>
      </c>
      <c r="AX323" s="73">
        <f t="shared" si="78"/>
        <v>43891</v>
      </c>
      <c r="AY323" s="73">
        <f t="shared" si="78"/>
        <v>43922</v>
      </c>
      <c r="AZ323" s="73">
        <f t="shared" si="78"/>
        <v>43952</v>
      </c>
      <c r="BA323" s="73">
        <f t="shared" si="78"/>
        <v>43983</v>
      </c>
      <c r="BB323" s="73">
        <f t="shared" si="78"/>
        <v>44013</v>
      </c>
      <c r="BC323" s="73">
        <f t="shared" si="78"/>
        <v>44044</v>
      </c>
      <c r="BD323" s="73">
        <f t="shared" si="78"/>
        <v>44075</v>
      </c>
      <c r="BE323" s="73">
        <f t="shared" si="78"/>
        <v>44105</v>
      </c>
      <c r="BF323" s="73">
        <f t="shared" si="78"/>
        <v>44136</v>
      </c>
      <c r="BG323" s="73">
        <f t="shared" si="78"/>
        <v>44166</v>
      </c>
      <c r="BH323" s="73">
        <f t="shared" si="78"/>
        <v>44197</v>
      </c>
      <c r="BI323" s="73">
        <f t="shared" si="78"/>
        <v>44228</v>
      </c>
      <c r="BJ323" s="73">
        <f t="shared" si="78"/>
        <v>44256</v>
      </c>
      <c r="BK323" s="73">
        <f t="shared" si="78"/>
        <v>44287</v>
      </c>
      <c r="BL323" s="73">
        <f t="shared" si="78"/>
        <v>44317</v>
      </c>
      <c r="BM323" s="73">
        <f t="shared" si="78"/>
        <v>44348</v>
      </c>
      <c r="BN323" s="73">
        <f t="shared" si="78"/>
        <v>44378</v>
      </c>
      <c r="BO323" s="73">
        <f t="shared" si="78"/>
        <v>44409</v>
      </c>
      <c r="BP323" s="73">
        <f t="shared" si="78"/>
        <v>44440</v>
      </c>
      <c r="BQ323" s="73">
        <f t="shared" ref="BQ323:CO323" si="79">EDATE(BP323,1)</f>
        <v>44470</v>
      </c>
      <c r="BR323" s="73">
        <f t="shared" si="79"/>
        <v>44501</v>
      </c>
      <c r="BS323" s="73">
        <f t="shared" si="79"/>
        <v>44531</v>
      </c>
      <c r="BT323" s="73">
        <f t="shared" si="79"/>
        <v>44562</v>
      </c>
      <c r="BU323" s="73">
        <f t="shared" si="79"/>
        <v>44593</v>
      </c>
      <c r="BV323" s="73">
        <f t="shared" si="79"/>
        <v>44621</v>
      </c>
      <c r="BW323" s="73">
        <f t="shared" si="79"/>
        <v>44652</v>
      </c>
      <c r="BX323" s="73">
        <f t="shared" si="79"/>
        <v>44682</v>
      </c>
      <c r="BY323" s="73">
        <f t="shared" si="79"/>
        <v>44713</v>
      </c>
      <c r="BZ323" s="73">
        <f t="shared" si="79"/>
        <v>44743</v>
      </c>
      <c r="CA323" s="73">
        <f t="shared" si="79"/>
        <v>44774</v>
      </c>
      <c r="CB323" s="73">
        <f t="shared" si="79"/>
        <v>44805</v>
      </c>
      <c r="CC323" s="73">
        <f t="shared" si="79"/>
        <v>44835</v>
      </c>
      <c r="CD323" s="73">
        <f t="shared" si="79"/>
        <v>44866</v>
      </c>
      <c r="CE323" s="73">
        <f t="shared" si="79"/>
        <v>44896</v>
      </c>
      <c r="CF323" s="73">
        <f t="shared" si="79"/>
        <v>44927</v>
      </c>
      <c r="CG323" s="73">
        <f t="shared" si="79"/>
        <v>44958</v>
      </c>
      <c r="CH323" s="73">
        <f t="shared" si="79"/>
        <v>44986</v>
      </c>
      <c r="CI323" s="73">
        <f t="shared" si="79"/>
        <v>45017</v>
      </c>
      <c r="CJ323" s="73">
        <f t="shared" si="79"/>
        <v>45047</v>
      </c>
      <c r="CK323" s="73">
        <f t="shared" si="79"/>
        <v>45078</v>
      </c>
      <c r="CL323" s="73">
        <f t="shared" si="79"/>
        <v>45108</v>
      </c>
      <c r="CM323" s="73">
        <f t="shared" si="79"/>
        <v>45139</v>
      </c>
      <c r="CN323" s="73">
        <f t="shared" si="79"/>
        <v>45170</v>
      </c>
      <c r="CO323" s="73">
        <f t="shared" si="79"/>
        <v>45200</v>
      </c>
    </row>
    <row r="324" spans="1:93">
      <c r="C324" t="s">
        <v>17</v>
      </c>
      <c r="D324" s="57">
        <v>0.8</v>
      </c>
      <c r="E324" s="57">
        <v>0.75</v>
      </c>
      <c r="F324" s="57">
        <v>0.7</v>
      </c>
      <c r="G324" s="57">
        <v>1</v>
      </c>
      <c r="H324" s="57">
        <v>1</v>
      </c>
      <c r="I324" s="57">
        <v>1</v>
      </c>
      <c r="J324" s="57">
        <v>1</v>
      </c>
      <c r="K324" s="57">
        <v>1</v>
      </c>
      <c r="L324" s="57">
        <v>1</v>
      </c>
      <c r="M324" s="57">
        <v>1</v>
      </c>
      <c r="N324" s="57">
        <v>1</v>
      </c>
      <c r="O324" s="57">
        <v>1</v>
      </c>
      <c r="P324" s="57">
        <v>1</v>
      </c>
      <c r="Q324" s="57">
        <v>1</v>
      </c>
      <c r="R324" s="57">
        <v>1</v>
      </c>
      <c r="S324" s="57">
        <v>1</v>
      </c>
      <c r="T324" s="57">
        <v>1</v>
      </c>
      <c r="U324" s="57">
        <v>1</v>
      </c>
      <c r="V324" s="57">
        <v>1</v>
      </c>
      <c r="W324" s="57">
        <v>1</v>
      </c>
      <c r="X324" s="57">
        <v>1</v>
      </c>
      <c r="Y324" s="57">
        <v>1</v>
      </c>
      <c r="Z324" s="57">
        <v>1</v>
      </c>
      <c r="AA324" s="57">
        <v>1</v>
      </c>
      <c r="AB324" s="57">
        <v>1</v>
      </c>
      <c r="AC324" s="57">
        <v>1</v>
      </c>
      <c r="AD324" s="57">
        <v>1</v>
      </c>
      <c r="AE324" s="57">
        <v>1</v>
      </c>
      <c r="AF324" s="57">
        <v>1</v>
      </c>
      <c r="AG324" s="57">
        <v>1</v>
      </c>
      <c r="AH324" s="57">
        <v>1</v>
      </c>
      <c r="AI324" s="57">
        <v>1</v>
      </c>
      <c r="AJ324" s="57">
        <v>1</v>
      </c>
      <c r="AK324" s="57">
        <v>1</v>
      </c>
      <c r="AL324" s="57">
        <v>1</v>
      </c>
      <c r="AM324" s="57">
        <v>1</v>
      </c>
      <c r="AN324" s="57">
        <v>1</v>
      </c>
      <c r="AO324" s="57">
        <v>1</v>
      </c>
      <c r="AP324" s="57">
        <v>1</v>
      </c>
      <c r="AQ324" s="57">
        <v>1</v>
      </c>
      <c r="AR324" s="57">
        <v>1</v>
      </c>
      <c r="AS324" s="57">
        <v>1</v>
      </c>
      <c r="AT324" s="57">
        <v>1</v>
      </c>
      <c r="AU324" s="57">
        <v>1</v>
      </c>
      <c r="AV324" s="57">
        <v>1</v>
      </c>
      <c r="AW324" s="57">
        <v>1</v>
      </c>
      <c r="AX324" s="57">
        <v>1</v>
      </c>
      <c r="AY324" s="57">
        <v>1</v>
      </c>
      <c r="AZ324" s="57">
        <v>1</v>
      </c>
      <c r="BA324" s="57">
        <v>1</v>
      </c>
      <c r="BB324" s="57">
        <v>1</v>
      </c>
      <c r="BC324" s="57">
        <v>1</v>
      </c>
      <c r="BD324" s="57">
        <v>1</v>
      </c>
      <c r="BE324" s="57">
        <v>1</v>
      </c>
      <c r="BF324" s="57">
        <v>1</v>
      </c>
      <c r="BG324" s="57">
        <v>1</v>
      </c>
      <c r="BH324" s="57">
        <v>1</v>
      </c>
      <c r="BI324" s="57">
        <v>1</v>
      </c>
      <c r="BJ324" s="57">
        <v>1</v>
      </c>
      <c r="BK324" s="57">
        <v>1</v>
      </c>
      <c r="BL324" s="57">
        <v>1</v>
      </c>
      <c r="BM324" s="57">
        <v>1</v>
      </c>
      <c r="BN324" s="57">
        <v>1</v>
      </c>
      <c r="BO324" s="57">
        <v>1</v>
      </c>
      <c r="BP324" s="57">
        <v>1</v>
      </c>
      <c r="BQ324" s="57">
        <v>1</v>
      </c>
      <c r="BR324" s="57">
        <v>1</v>
      </c>
      <c r="BS324" s="57">
        <v>1</v>
      </c>
      <c r="BT324" s="57">
        <v>1</v>
      </c>
      <c r="BU324" s="57">
        <v>1</v>
      </c>
      <c r="BV324" s="57">
        <v>1</v>
      </c>
      <c r="BW324" s="57">
        <v>1</v>
      </c>
      <c r="BX324" s="57">
        <v>1</v>
      </c>
      <c r="BY324" s="57">
        <v>1</v>
      </c>
      <c r="BZ324" s="57">
        <v>1</v>
      </c>
      <c r="CA324" s="57">
        <v>1</v>
      </c>
      <c r="CB324" s="57">
        <v>1</v>
      </c>
      <c r="CC324" s="57">
        <v>1</v>
      </c>
      <c r="CD324" s="57">
        <v>1</v>
      </c>
      <c r="CE324" s="57">
        <v>1</v>
      </c>
      <c r="CF324" s="57">
        <v>1</v>
      </c>
      <c r="CG324" s="57">
        <v>1</v>
      </c>
      <c r="CH324" s="57">
        <v>1</v>
      </c>
      <c r="CI324" s="57">
        <v>1</v>
      </c>
      <c r="CJ324" s="57">
        <v>1</v>
      </c>
      <c r="CK324" s="57">
        <v>1</v>
      </c>
      <c r="CL324" s="57">
        <v>1</v>
      </c>
      <c r="CM324" s="57">
        <v>1</v>
      </c>
      <c r="CN324" s="57">
        <v>1</v>
      </c>
      <c r="CO324" s="57">
        <v>1</v>
      </c>
    </row>
    <row r="325" spans="1:93">
      <c r="C325" t="s">
        <v>127</v>
      </c>
      <c r="D325" s="74">
        <v>24822.720000000001</v>
      </c>
      <c r="E325" s="74">
        <v>24822.720000000001</v>
      </c>
      <c r="F325" s="74">
        <v>24822.720000000001</v>
      </c>
      <c r="G325" s="74">
        <v>24822.720000000001</v>
      </c>
      <c r="H325" s="74">
        <v>24822.720000000001</v>
      </c>
      <c r="I325" s="74">
        <v>24822.720000000001</v>
      </c>
      <c r="J325" s="74">
        <v>24822.720000000001</v>
      </c>
      <c r="K325" s="74">
        <v>24822.720000000001</v>
      </c>
      <c r="L325" s="74">
        <v>24822.720000000001</v>
      </c>
      <c r="M325" s="74">
        <v>24822.720000000001</v>
      </c>
      <c r="N325" s="74">
        <v>24822.720000000001</v>
      </c>
      <c r="O325" s="74">
        <v>24822.720000000001</v>
      </c>
      <c r="P325" s="74">
        <v>26063.856000000003</v>
      </c>
      <c r="Q325" s="74">
        <v>26063.856000000003</v>
      </c>
      <c r="R325" s="74">
        <v>26063.856000000003</v>
      </c>
      <c r="S325" s="74">
        <v>26063.856000000003</v>
      </c>
      <c r="T325" s="74">
        <v>26063.856000000003</v>
      </c>
      <c r="U325" s="74">
        <v>26063.856000000003</v>
      </c>
      <c r="V325" s="74">
        <v>26063.856000000003</v>
      </c>
      <c r="W325" s="74">
        <v>26063.856000000003</v>
      </c>
      <c r="X325" s="74">
        <v>26063.856000000003</v>
      </c>
      <c r="Y325" s="74">
        <v>26063.856000000003</v>
      </c>
      <c r="Z325" s="74">
        <v>26063.856000000003</v>
      </c>
      <c r="AA325" s="74">
        <v>26063.856000000003</v>
      </c>
      <c r="AB325" s="74">
        <v>28670.241600000008</v>
      </c>
      <c r="AC325" s="74">
        <v>28670.241600000008</v>
      </c>
      <c r="AD325" s="74">
        <v>28670.241600000008</v>
      </c>
      <c r="AE325" s="74">
        <v>28670.241600000008</v>
      </c>
      <c r="AF325" s="74">
        <v>28670.241600000008</v>
      </c>
      <c r="AG325" s="74">
        <v>0</v>
      </c>
      <c r="AH325" s="74">
        <v>0</v>
      </c>
      <c r="AI325" s="74">
        <v>0</v>
      </c>
      <c r="AJ325" s="74">
        <v>0</v>
      </c>
      <c r="AK325" s="74">
        <v>0</v>
      </c>
      <c r="AL325" s="74">
        <v>0</v>
      </c>
      <c r="AM325" s="74">
        <v>0</v>
      </c>
      <c r="AN325" s="74">
        <v>0</v>
      </c>
      <c r="AO325" s="74">
        <v>0</v>
      </c>
      <c r="AP325" s="74">
        <v>0</v>
      </c>
      <c r="AQ325" s="74">
        <v>0</v>
      </c>
      <c r="AR325" s="74">
        <v>0</v>
      </c>
      <c r="AS325" s="74">
        <v>0</v>
      </c>
      <c r="AT325" s="74">
        <v>0</v>
      </c>
      <c r="AU325" s="74">
        <v>0</v>
      </c>
      <c r="AV325" s="74">
        <v>0</v>
      </c>
      <c r="AW325" s="74">
        <v>0</v>
      </c>
      <c r="AX325" s="74">
        <v>0</v>
      </c>
      <c r="AY325" s="74">
        <v>0</v>
      </c>
      <c r="AZ325" s="74">
        <v>0</v>
      </c>
      <c r="BA325" s="74">
        <v>0</v>
      </c>
      <c r="BB325" s="74">
        <v>0</v>
      </c>
      <c r="BC325" s="74">
        <v>0</v>
      </c>
      <c r="BD325" s="74">
        <v>0</v>
      </c>
      <c r="BE325" s="74">
        <v>0</v>
      </c>
      <c r="BF325" s="74">
        <v>0</v>
      </c>
      <c r="BG325" s="74">
        <v>0</v>
      </c>
      <c r="BH325" s="74">
        <v>0</v>
      </c>
      <c r="BI325" s="74">
        <v>0</v>
      </c>
      <c r="BJ325" s="74">
        <v>0</v>
      </c>
      <c r="BK325" s="74">
        <v>0</v>
      </c>
      <c r="BL325" s="74">
        <v>0</v>
      </c>
      <c r="BM325" s="74">
        <v>0</v>
      </c>
      <c r="BN325" s="74">
        <v>0</v>
      </c>
      <c r="BO325" s="74">
        <v>0</v>
      </c>
      <c r="BP325" s="74">
        <v>0</v>
      </c>
      <c r="BQ325" s="74">
        <v>0</v>
      </c>
      <c r="BR325" s="74">
        <v>0</v>
      </c>
      <c r="BS325" s="74">
        <v>0</v>
      </c>
      <c r="BT325" s="74">
        <v>0</v>
      </c>
      <c r="BU325" s="74">
        <v>0</v>
      </c>
      <c r="BV325" s="74">
        <v>0</v>
      </c>
      <c r="BW325" s="74">
        <v>0</v>
      </c>
      <c r="BX325" s="74">
        <v>0</v>
      </c>
      <c r="BY325" s="74">
        <v>0</v>
      </c>
      <c r="BZ325" s="74">
        <v>0</v>
      </c>
      <c r="CA325" s="74">
        <v>0</v>
      </c>
      <c r="CB325" s="74">
        <v>0</v>
      </c>
      <c r="CC325" s="74">
        <v>0</v>
      </c>
      <c r="CD325" s="74">
        <v>0</v>
      </c>
      <c r="CE325" s="74">
        <v>0</v>
      </c>
      <c r="CF325" s="74">
        <v>0</v>
      </c>
      <c r="CG325" s="74">
        <v>0</v>
      </c>
      <c r="CH325" s="74">
        <v>0</v>
      </c>
      <c r="CI325" s="74">
        <v>0</v>
      </c>
      <c r="CJ325" s="74">
        <v>0</v>
      </c>
      <c r="CK325" s="74">
        <v>0</v>
      </c>
      <c r="CL325" s="74">
        <v>0</v>
      </c>
      <c r="CM325" s="74">
        <v>0</v>
      </c>
      <c r="CN325" s="74">
        <v>0</v>
      </c>
      <c r="CO325" s="74">
        <v>0</v>
      </c>
    </row>
    <row r="326" spans="1:93">
      <c r="C326" t="s">
        <v>136</v>
      </c>
      <c r="D326" s="57">
        <v>0</v>
      </c>
      <c r="E326" s="57">
        <v>0</v>
      </c>
      <c r="F326" s="57">
        <v>0</v>
      </c>
      <c r="G326" s="57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57">
        <v>0</v>
      </c>
      <c r="AJ326" s="57">
        <v>0</v>
      </c>
      <c r="AK326" s="57">
        <v>0</v>
      </c>
      <c r="AL326" s="57">
        <v>0</v>
      </c>
      <c r="AM326" s="57">
        <v>0</v>
      </c>
      <c r="AN326" s="57">
        <v>0</v>
      </c>
      <c r="AO326" s="57">
        <v>0</v>
      </c>
      <c r="AP326" s="57">
        <v>0</v>
      </c>
      <c r="AQ326" s="57">
        <v>0</v>
      </c>
      <c r="AR326" s="57">
        <v>0</v>
      </c>
      <c r="AS326" s="57">
        <v>0</v>
      </c>
      <c r="AT326" s="57">
        <v>0</v>
      </c>
      <c r="AU326" s="57">
        <v>0</v>
      </c>
      <c r="AV326" s="57">
        <v>0</v>
      </c>
      <c r="AW326" s="57">
        <v>0</v>
      </c>
      <c r="AX326" s="57">
        <v>0</v>
      </c>
      <c r="AY326" s="57">
        <v>0</v>
      </c>
      <c r="AZ326" s="57">
        <v>0</v>
      </c>
      <c r="BA326" s="57">
        <v>0</v>
      </c>
      <c r="BB326" s="57">
        <v>0</v>
      </c>
      <c r="BC326" s="57">
        <v>0</v>
      </c>
      <c r="BD326" s="57">
        <v>0</v>
      </c>
      <c r="BE326" s="57">
        <v>0</v>
      </c>
      <c r="BF326" s="57">
        <v>0</v>
      </c>
      <c r="BG326" s="57">
        <v>0</v>
      </c>
      <c r="BH326" s="57">
        <v>0</v>
      </c>
      <c r="BI326" s="57">
        <v>0</v>
      </c>
      <c r="BJ326" s="57">
        <v>0</v>
      </c>
      <c r="BK326" s="57">
        <v>0</v>
      </c>
      <c r="BL326" s="57">
        <v>0</v>
      </c>
      <c r="BM326" s="57">
        <v>0</v>
      </c>
      <c r="BN326" s="57">
        <v>0</v>
      </c>
      <c r="BO326" s="57">
        <v>0</v>
      </c>
      <c r="BP326" s="57">
        <v>0</v>
      </c>
      <c r="BQ326" s="57">
        <v>0</v>
      </c>
      <c r="BR326" s="57">
        <v>0</v>
      </c>
      <c r="BS326" s="57">
        <v>0</v>
      </c>
      <c r="BT326" s="57">
        <v>0</v>
      </c>
      <c r="BU326" s="57">
        <v>0</v>
      </c>
      <c r="BV326" s="57">
        <v>0</v>
      </c>
      <c r="BW326" s="57">
        <v>0</v>
      </c>
      <c r="BX326" s="57">
        <v>0</v>
      </c>
      <c r="BY326" s="57">
        <v>0</v>
      </c>
      <c r="BZ326" s="57">
        <v>0</v>
      </c>
      <c r="CA326" s="57">
        <v>0</v>
      </c>
      <c r="CB326" s="57">
        <v>0</v>
      </c>
      <c r="CC326" s="57">
        <v>0</v>
      </c>
      <c r="CD326" s="57">
        <v>0</v>
      </c>
      <c r="CE326" s="57">
        <v>0</v>
      </c>
      <c r="CF326" s="57">
        <v>0</v>
      </c>
      <c r="CG326" s="57">
        <v>0</v>
      </c>
      <c r="CH326" s="57">
        <v>0</v>
      </c>
      <c r="CI326" s="57">
        <v>0</v>
      </c>
      <c r="CJ326" s="57">
        <v>0</v>
      </c>
      <c r="CK326" s="57">
        <v>0</v>
      </c>
      <c r="CL326" s="57">
        <v>0</v>
      </c>
      <c r="CM326" s="57">
        <v>0</v>
      </c>
      <c r="CN326" s="57">
        <v>0</v>
      </c>
      <c r="CO326" s="57">
        <v>0</v>
      </c>
    </row>
    <row r="327" spans="1:93">
      <c r="C327" t="s">
        <v>12</v>
      </c>
      <c r="D327" s="48">
        <v>1</v>
      </c>
    </row>
    <row r="328" spans="1:93">
      <c r="C328" t="s">
        <v>44</v>
      </c>
      <c r="D328" s="48">
        <v>3</v>
      </c>
    </row>
    <row r="330" spans="1:93">
      <c r="B330" t="s">
        <v>91</v>
      </c>
      <c r="C330" t="s">
        <v>122</v>
      </c>
      <c r="D330" s="67">
        <v>1</v>
      </c>
      <c r="E330" s="68">
        <v>2</v>
      </c>
      <c r="F330" s="67">
        <v>3</v>
      </c>
      <c r="G330" s="67">
        <v>4</v>
      </c>
      <c r="H330" s="67">
        <v>5</v>
      </c>
      <c r="I330" s="67">
        <v>6</v>
      </c>
      <c r="J330" s="67">
        <v>7</v>
      </c>
      <c r="K330" s="67">
        <v>8</v>
      </c>
      <c r="L330" s="67">
        <v>9</v>
      </c>
      <c r="M330" s="67">
        <v>10</v>
      </c>
      <c r="N330" s="67">
        <v>11</v>
      </c>
      <c r="O330" s="67">
        <v>12</v>
      </c>
      <c r="P330" s="67">
        <v>13</v>
      </c>
      <c r="Q330" s="67">
        <v>14</v>
      </c>
      <c r="R330" s="67">
        <v>15</v>
      </c>
      <c r="S330" s="67">
        <v>16</v>
      </c>
      <c r="T330" s="67">
        <v>17</v>
      </c>
      <c r="U330" s="67">
        <v>18</v>
      </c>
      <c r="V330" s="67">
        <v>19</v>
      </c>
      <c r="W330" s="67">
        <v>20</v>
      </c>
      <c r="X330" s="67">
        <v>21</v>
      </c>
      <c r="Y330" s="67">
        <v>22</v>
      </c>
      <c r="Z330" s="67">
        <v>23</v>
      </c>
      <c r="AA330" s="67">
        <v>24</v>
      </c>
      <c r="AB330" s="67">
        <v>25</v>
      </c>
      <c r="AC330" s="67">
        <v>26</v>
      </c>
      <c r="AD330" s="67">
        <v>27</v>
      </c>
      <c r="AE330" s="67">
        <v>28</v>
      </c>
      <c r="AF330" s="67">
        <v>29</v>
      </c>
      <c r="AG330" s="67">
        <v>30</v>
      </c>
      <c r="AH330" s="67">
        <v>31</v>
      </c>
      <c r="AI330" s="67">
        <v>32</v>
      </c>
      <c r="AJ330" s="67">
        <v>33</v>
      </c>
      <c r="AK330" s="67">
        <v>34</v>
      </c>
      <c r="AL330" s="67">
        <v>35</v>
      </c>
      <c r="AM330" s="67">
        <v>36</v>
      </c>
      <c r="AN330" s="67">
        <v>37</v>
      </c>
      <c r="AO330" s="67">
        <v>38</v>
      </c>
      <c r="AP330" s="67">
        <v>39</v>
      </c>
      <c r="AQ330" s="67">
        <v>40</v>
      </c>
      <c r="AR330" s="67">
        <v>41</v>
      </c>
      <c r="AS330" s="67">
        <v>42</v>
      </c>
      <c r="AT330" s="67">
        <v>43</v>
      </c>
      <c r="AU330" s="67">
        <v>44</v>
      </c>
      <c r="AV330" s="67">
        <v>45</v>
      </c>
      <c r="AW330" s="67">
        <v>46</v>
      </c>
      <c r="AX330" s="67">
        <v>47</v>
      </c>
      <c r="AY330" s="67">
        <v>48</v>
      </c>
      <c r="AZ330" s="67">
        <v>49</v>
      </c>
      <c r="BA330" s="67">
        <v>50</v>
      </c>
      <c r="BB330" s="67">
        <v>51</v>
      </c>
      <c r="BC330" s="67">
        <v>52</v>
      </c>
      <c r="BD330" s="67">
        <v>53</v>
      </c>
      <c r="BE330" s="67">
        <v>54</v>
      </c>
      <c r="BF330" s="67">
        <v>55</v>
      </c>
      <c r="BG330" s="67">
        <v>56</v>
      </c>
      <c r="BH330" s="67">
        <v>57</v>
      </c>
      <c r="BI330" s="67">
        <v>58</v>
      </c>
      <c r="BJ330" s="67">
        <v>59</v>
      </c>
      <c r="BK330" s="67">
        <v>60</v>
      </c>
      <c r="BL330" s="67">
        <v>61</v>
      </c>
      <c r="BM330" s="67">
        <v>62</v>
      </c>
      <c r="BN330" s="67">
        <v>63</v>
      </c>
      <c r="BO330" s="67">
        <v>64</v>
      </c>
      <c r="BP330" s="67">
        <v>65</v>
      </c>
      <c r="BQ330" s="67">
        <v>66</v>
      </c>
      <c r="BR330" s="67">
        <v>67</v>
      </c>
      <c r="BS330" s="67">
        <v>68</v>
      </c>
      <c r="BT330" s="67">
        <v>69</v>
      </c>
      <c r="BU330" s="67">
        <v>70</v>
      </c>
      <c r="BV330" s="67">
        <v>71</v>
      </c>
      <c r="BW330" s="67">
        <v>72</v>
      </c>
      <c r="BX330" s="67">
        <v>73</v>
      </c>
      <c r="BY330" s="67">
        <v>74</v>
      </c>
      <c r="BZ330" s="67">
        <v>75</v>
      </c>
      <c r="CA330" s="67">
        <v>76</v>
      </c>
      <c r="CB330" s="67">
        <v>77</v>
      </c>
      <c r="CC330" s="67">
        <v>78</v>
      </c>
      <c r="CD330" s="67">
        <v>79</v>
      </c>
      <c r="CE330" s="67">
        <v>80</v>
      </c>
      <c r="CF330" s="67">
        <v>81</v>
      </c>
      <c r="CG330" s="67">
        <v>82</v>
      </c>
      <c r="CH330" s="67">
        <v>83</v>
      </c>
      <c r="CI330" s="67">
        <v>84</v>
      </c>
      <c r="CJ330" s="67">
        <v>85</v>
      </c>
      <c r="CK330" s="67">
        <v>86</v>
      </c>
      <c r="CL330" s="67">
        <v>87</v>
      </c>
      <c r="CM330" s="67">
        <v>88</v>
      </c>
      <c r="CN330" s="67">
        <v>89</v>
      </c>
      <c r="CO330" s="67">
        <v>90</v>
      </c>
    </row>
    <row r="331" spans="1:93">
      <c r="C331" t="s">
        <v>44</v>
      </c>
      <c r="D331" s="70">
        <f>IF(D330&lt;=$D327*12,0,IF(MOD(D330,$D$311*12)=1,D324-C324*D326,D324-C324))</f>
        <v>0</v>
      </c>
      <c r="E331" s="70">
        <f t="shared" ref="E331:S331" si="80">IF(E330&lt;=$D327*12,0,IF(MOD(E330,$D$311*12)=1,E324-D324*E326,E324-D324))</f>
        <v>0</v>
      </c>
      <c r="F331" s="70">
        <f t="shared" si="80"/>
        <v>0</v>
      </c>
      <c r="G331" s="70">
        <f t="shared" si="80"/>
        <v>0</v>
      </c>
      <c r="H331" s="70">
        <f t="shared" si="80"/>
        <v>0</v>
      </c>
      <c r="I331" s="70">
        <f t="shared" si="80"/>
        <v>0</v>
      </c>
      <c r="J331" s="70">
        <f t="shared" si="80"/>
        <v>0</v>
      </c>
      <c r="K331" s="70">
        <f t="shared" si="80"/>
        <v>0</v>
      </c>
      <c r="L331" s="70">
        <f t="shared" si="80"/>
        <v>0</v>
      </c>
      <c r="M331" s="70">
        <f t="shared" si="80"/>
        <v>0</v>
      </c>
      <c r="N331" s="70">
        <f t="shared" si="80"/>
        <v>0</v>
      </c>
      <c r="O331" s="70">
        <f t="shared" si="80"/>
        <v>0</v>
      </c>
      <c r="P331" s="70">
        <f t="shared" si="80"/>
        <v>1</v>
      </c>
      <c r="Q331" s="70">
        <f t="shared" si="80"/>
        <v>0</v>
      </c>
      <c r="R331" s="70">
        <f t="shared" si="80"/>
        <v>0</v>
      </c>
      <c r="S331" s="70">
        <f t="shared" si="80"/>
        <v>0</v>
      </c>
      <c r="T331" s="70">
        <f t="shared" ref="T331:AY331" si="81">IF(T330&lt;=$D327*12,0,IF(MOD(T330,$D$311*12)=1,T324-S324*T326,T324-S324))</f>
        <v>0</v>
      </c>
      <c r="U331" s="70">
        <f t="shared" si="81"/>
        <v>0</v>
      </c>
      <c r="V331" s="70">
        <f t="shared" si="81"/>
        <v>0</v>
      </c>
      <c r="W331" s="70">
        <f t="shared" si="81"/>
        <v>0</v>
      </c>
      <c r="X331" s="70">
        <f t="shared" si="81"/>
        <v>0</v>
      </c>
      <c r="Y331" s="70">
        <f t="shared" si="81"/>
        <v>0</v>
      </c>
      <c r="Z331" s="70">
        <f t="shared" si="81"/>
        <v>0</v>
      </c>
      <c r="AA331" s="70">
        <f t="shared" si="81"/>
        <v>0</v>
      </c>
      <c r="AB331" s="70">
        <f t="shared" si="81"/>
        <v>1</v>
      </c>
      <c r="AC331" s="70">
        <f t="shared" si="81"/>
        <v>0</v>
      </c>
      <c r="AD331" s="70">
        <f t="shared" si="81"/>
        <v>0</v>
      </c>
      <c r="AE331" s="70">
        <f t="shared" si="81"/>
        <v>0</v>
      </c>
      <c r="AF331" s="70">
        <f t="shared" si="81"/>
        <v>0</v>
      </c>
      <c r="AG331" s="70">
        <f t="shared" si="81"/>
        <v>0</v>
      </c>
      <c r="AH331" s="70">
        <f t="shared" si="81"/>
        <v>0</v>
      </c>
      <c r="AI331" s="70">
        <f t="shared" si="81"/>
        <v>0</v>
      </c>
      <c r="AJ331" s="70">
        <f t="shared" si="81"/>
        <v>0</v>
      </c>
      <c r="AK331" s="70">
        <f t="shared" si="81"/>
        <v>0</v>
      </c>
      <c r="AL331" s="70">
        <f t="shared" si="81"/>
        <v>0</v>
      </c>
      <c r="AM331" s="70">
        <f t="shared" si="81"/>
        <v>0</v>
      </c>
      <c r="AN331" s="70">
        <f t="shared" si="81"/>
        <v>1</v>
      </c>
      <c r="AO331" s="70">
        <f t="shared" si="81"/>
        <v>0</v>
      </c>
      <c r="AP331" s="70">
        <f t="shared" si="81"/>
        <v>0</v>
      </c>
      <c r="AQ331" s="70">
        <f t="shared" si="81"/>
        <v>0</v>
      </c>
      <c r="AR331" s="70">
        <f t="shared" si="81"/>
        <v>0</v>
      </c>
      <c r="AS331" s="70">
        <f t="shared" si="81"/>
        <v>0</v>
      </c>
      <c r="AT331" s="70">
        <f t="shared" si="81"/>
        <v>0</v>
      </c>
      <c r="AU331" s="70">
        <f t="shared" si="81"/>
        <v>0</v>
      </c>
      <c r="AV331" s="70">
        <f t="shared" si="81"/>
        <v>0</v>
      </c>
      <c r="AW331" s="70">
        <f t="shared" si="81"/>
        <v>0</v>
      </c>
      <c r="AX331" s="70">
        <f t="shared" si="81"/>
        <v>0</v>
      </c>
      <c r="AY331" s="70">
        <f t="shared" si="81"/>
        <v>0</v>
      </c>
      <c r="AZ331" s="70">
        <f t="shared" ref="AZ331:CE331" si="82">IF(AZ330&lt;=$D327*12,0,IF(MOD(AZ330,$D$311*12)=1,AZ324-AY324*AZ326,AZ324-AY324))</f>
        <v>1</v>
      </c>
      <c r="BA331" s="70">
        <f t="shared" si="82"/>
        <v>0</v>
      </c>
      <c r="BB331" s="70">
        <f t="shared" si="82"/>
        <v>0</v>
      </c>
      <c r="BC331" s="70">
        <f t="shared" si="82"/>
        <v>0</v>
      </c>
      <c r="BD331" s="70">
        <f t="shared" si="82"/>
        <v>0</v>
      </c>
      <c r="BE331" s="70">
        <f t="shared" si="82"/>
        <v>0</v>
      </c>
      <c r="BF331" s="70">
        <f t="shared" si="82"/>
        <v>0</v>
      </c>
      <c r="BG331" s="70">
        <f t="shared" si="82"/>
        <v>0</v>
      </c>
      <c r="BH331" s="70">
        <f t="shared" si="82"/>
        <v>0</v>
      </c>
      <c r="BI331" s="70">
        <f t="shared" si="82"/>
        <v>0</v>
      </c>
      <c r="BJ331" s="70">
        <f t="shared" si="82"/>
        <v>0</v>
      </c>
      <c r="BK331" s="70">
        <f t="shared" si="82"/>
        <v>0</v>
      </c>
      <c r="BL331" s="70">
        <f t="shared" si="82"/>
        <v>1</v>
      </c>
      <c r="BM331" s="70">
        <f t="shared" si="82"/>
        <v>0</v>
      </c>
      <c r="BN331" s="70">
        <f t="shared" si="82"/>
        <v>0</v>
      </c>
      <c r="BO331" s="70">
        <f t="shared" si="82"/>
        <v>0</v>
      </c>
      <c r="BP331" s="70">
        <f t="shared" si="82"/>
        <v>0</v>
      </c>
      <c r="BQ331" s="70">
        <f t="shared" si="82"/>
        <v>0</v>
      </c>
      <c r="BR331" s="70">
        <f t="shared" si="82"/>
        <v>0</v>
      </c>
      <c r="BS331" s="70">
        <f t="shared" si="82"/>
        <v>0</v>
      </c>
      <c r="BT331" s="70">
        <f t="shared" si="82"/>
        <v>0</v>
      </c>
      <c r="BU331" s="70">
        <f t="shared" si="82"/>
        <v>0</v>
      </c>
      <c r="BV331" s="70">
        <f t="shared" si="82"/>
        <v>0</v>
      </c>
      <c r="BW331" s="70">
        <f t="shared" si="82"/>
        <v>0</v>
      </c>
      <c r="BX331" s="70">
        <f t="shared" si="82"/>
        <v>1</v>
      </c>
      <c r="BY331" s="70">
        <f t="shared" si="82"/>
        <v>0</v>
      </c>
      <c r="BZ331" s="70">
        <f t="shared" si="82"/>
        <v>0</v>
      </c>
      <c r="CA331" s="70">
        <f t="shared" si="82"/>
        <v>0</v>
      </c>
      <c r="CB331" s="70">
        <f t="shared" si="82"/>
        <v>0</v>
      </c>
      <c r="CC331" s="70">
        <f t="shared" si="82"/>
        <v>0</v>
      </c>
      <c r="CD331" s="70">
        <f t="shared" si="82"/>
        <v>0</v>
      </c>
      <c r="CE331" s="70">
        <f t="shared" si="82"/>
        <v>0</v>
      </c>
      <c r="CF331" s="70">
        <f t="shared" ref="CF331:CO331" si="83">IF(CF330&lt;=$D327*12,0,IF(MOD(CF330,$D$311*12)=1,CF324-CE324*CF326,CF324-CE324))</f>
        <v>0</v>
      </c>
      <c r="CG331" s="70">
        <f t="shared" si="83"/>
        <v>0</v>
      </c>
      <c r="CH331" s="70">
        <f t="shared" si="83"/>
        <v>0</v>
      </c>
      <c r="CI331" s="70">
        <f t="shared" si="83"/>
        <v>0</v>
      </c>
      <c r="CJ331" s="70">
        <f t="shared" si="83"/>
        <v>1</v>
      </c>
      <c r="CK331" s="70">
        <f t="shared" si="83"/>
        <v>0</v>
      </c>
      <c r="CL331" s="70">
        <f t="shared" si="83"/>
        <v>0</v>
      </c>
      <c r="CM331" s="70">
        <f t="shared" si="83"/>
        <v>0</v>
      </c>
      <c r="CN331" s="70">
        <f t="shared" si="83"/>
        <v>0</v>
      </c>
      <c r="CO331" s="70">
        <f t="shared" si="83"/>
        <v>0</v>
      </c>
    </row>
    <row r="332" spans="1:93">
      <c r="D332" s="71">
        <f>IF(D330&lt;=$D328,SUM($D331:D331),SUMIFS(331:331,330:330,"&lt;="&amp;D330,330:330,"&gt;"&amp;(D330-$D328)))</f>
        <v>0</v>
      </c>
      <c r="E332" s="71">
        <f>IF(E330&lt;=$D328,SUM($D331:E331),SUMIFS(331:331,330:330,"&lt;="&amp;E330,330:330,"&gt;"&amp;(E330-$D328)))</f>
        <v>0</v>
      </c>
      <c r="F332" s="71">
        <f>IF(F330&lt;=$D328,SUM($D331:F331),SUMIFS(331:331,330:330,"&lt;="&amp;F330,330:330,"&gt;"&amp;(F330-$D328)))</f>
        <v>0</v>
      </c>
      <c r="G332" s="71">
        <f>IF(G330&lt;=$D328,SUM($D331:G331),SUMIFS(331:331,330:330,"&lt;="&amp;G330,330:330,"&gt;"&amp;(G330-$D328)))</f>
        <v>0</v>
      </c>
      <c r="H332" s="71">
        <f>IF(H330&lt;=$D328,SUM($D331:H331),SUMIFS(331:331,330:330,"&lt;="&amp;H330,330:330,"&gt;"&amp;(H330-$D328)))</f>
        <v>0</v>
      </c>
      <c r="I332" s="71">
        <f>IF(I330&lt;=$D328,SUM($D331:I331),SUMIFS(331:331,330:330,"&lt;="&amp;I330,330:330,"&gt;"&amp;(I330-$D328)))</f>
        <v>0</v>
      </c>
      <c r="J332" s="71">
        <f>IF(J330&lt;=$D328,SUM($D331:J331),SUMIFS(331:331,330:330,"&lt;="&amp;J330,330:330,"&gt;"&amp;(J330-$D328)))</f>
        <v>0</v>
      </c>
      <c r="K332" s="71">
        <f>IF(K330&lt;=$D328,SUM($D331:K331),SUMIFS(331:331,330:330,"&lt;="&amp;K330,330:330,"&gt;"&amp;(K330-$D328)))</f>
        <v>0</v>
      </c>
      <c r="L332" s="71">
        <f>IF(L330&lt;=$D328,SUM($D331:L331),SUMIFS(331:331,330:330,"&lt;="&amp;L330,330:330,"&gt;"&amp;(L330-$D328)))</f>
        <v>0</v>
      </c>
      <c r="M332" s="71">
        <f>IF(M330&lt;=$D328,SUM($D331:M331),SUMIFS(331:331,330:330,"&lt;="&amp;M330,330:330,"&gt;"&amp;(M330-$D328)))</f>
        <v>0</v>
      </c>
      <c r="N332" s="71">
        <f>IF(N330&lt;=$D328,SUM($D331:N331),SUMIFS(331:331,330:330,"&lt;="&amp;N330,330:330,"&gt;"&amp;(N330-$D328)))</f>
        <v>0</v>
      </c>
      <c r="O332" s="71">
        <f>IF(O330&lt;=$D328,SUM($D331:O331),SUMIFS(331:331,330:330,"&lt;="&amp;O330,330:330,"&gt;"&amp;(O330-$D328)))</f>
        <v>0</v>
      </c>
      <c r="P332" s="71">
        <f>IF(P330&lt;=$D328,SUM($D331:P331),SUMIFS(331:331,330:330,"&lt;="&amp;P330,330:330,"&gt;"&amp;(P330-$D328)))</f>
        <v>1</v>
      </c>
      <c r="Q332" s="71">
        <f>IF(Q330&lt;=$D328,SUM($D331:Q331),SUMIFS(331:331,330:330,"&lt;="&amp;Q330,330:330,"&gt;"&amp;(Q330-$D328)))</f>
        <v>1</v>
      </c>
      <c r="R332" s="71">
        <f>IF(R330&lt;=$D328,SUM($D331:R331),SUMIFS(331:331,330:330,"&lt;="&amp;R330,330:330,"&gt;"&amp;(R330-$D328)))</f>
        <v>1</v>
      </c>
      <c r="S332" s="71">
        <f>IF(S330&lt;=$D328,SUM($D331:S331),SUMIFS(331:331,330:330,"&lt;="&amp;S330,330:330,"&gt;"&amp;(S330-$D328)))</f>
        <v>0</v>
      </c>
      <c r="T332" s="71">
        <f>IF(T330&lt;=$D328,SUM($D331:T331),SUMIFS(331:331,330:330,"&lt;="&amp;T330,330:330,"&gt;"&amp;(T330-$D328)))</f>
        <v>0</v>
      </c>
      <c r="U332" s="71">
        <f>IF(U330&lt;=$D328,SUM($D331:U331),SUMIFS(331:331,330:330,"&lt;="&amp;U330,330:330,"&gt;"&amp;(U330-$D328)))</f>
        <v>0</v>
      </c>
      <c r="V332" s="71">
        <f>IF(V330&lt;=$D328,SUM($D331:V331),SUMIFS(331:331,330:330,"&lt;="&amp;V330,330:330,"&gt;"&amp;(V330-$D328)))</f>
        <v>0</v>
      </c>
      <c r="W332" s="71">
        <f>IF(W330&lt;=$D328,SUM($D331:W331),SUMIFS(331:331,330:330,"&lt;="&amp;W330,330:330,"&gt;"&amp;(W330-$D328)))</f>
        <v>0</v>
      </c>
      <c r="X332" s="71">
        <f>IF(X330&lt;=$D328,SUM($D331:X331),SUMIFS(331:331,330:330,"&lt;="&amp;X330,330:330,"&gt;"&amp;(X330-$D328)))</f>
        <v>0</v>
      </c>
      <c r="Y332" s="71">
        <f>IF(Y330&lt;=$D328,SUM($D331:Y331),SUMIFS(331:331,330:330,"&lt;="&amp;Y330,330:330,"&gt;"&amp;(Y330-$D328)))</f>
        <v>0</v>
      </c>
      <c r="Z332" s="71">
        <f>IF(Z330&lt;=$D328,SUM($D331:Z331),SUMIFS(331:331,330:330,"&lt;="&amp;Z330,330:330,"&gt;"&amp;(Z330-$D328)))</f>
        <v>0</v>
      </c>
      <c r="AA332" s="71">
        <f>IF(AA330&lt;=$D328,SUM($D331:AA331),SUMIFS(331:331,330:330,"&lt;="&amp;AA330,330:330,"&gt;"&amp;(AA330-$D328)))</f>
        <v>0</v>
      </c>
      <c r="AB332" s="71">
        <f>IF(AB330&lt;=$D328,SUM($D331:AB331),SUMIFS(331:331,330:330,"&lt;="&amp;AB330,330:330,"&gt;"&amp;(AB330-$D328)))</f>
        <v>1</v>
      </c>
      <c r="AC332" s="71">
        <f>IF(AC330&lt;=$D328,SUM($D331:AC331),SUMIFS(331:331,330:330,"&lt;="&amp;AC330,330:330,"&gt;"&amp;(AC330-$D328)))</f>
        <v>1</v>
      </c>
      <c r="AD332" s="71">
        <f>IF(AD330&lt;=$D328,SUM($D331:AD331),SUMIFS(331:331,330:330,"&lt;="&amp;AD330,330:330,"&gt;"&amp;(AD330-$D328)))</f>
        <v>1</v>
      </c>
      <c r="AE332" s="71">
        <f>IF(AE330&lt;=$D328,SUM($D331:AE331),SUMIFS(331:331,330:330,"&lt;="&amp;AE330,330:330,"&gt;"&amp;(AE330-$D328)))</f>
        <v>0</v>
      </c>
      <c r="AF332" s="71">
        <f>IF(AF330&lt;=$D328,SUM($D331:AF331),SUMIFS(331:331,330:330,"&lt;="&amp;AF330,330:330,"&gt;"&amp;(AF330-$D328)))</f>
        <v>0</v>
      </c>
      <c r="AG332" s="71">
        <f>IF(AG330&lt;=$D328,SUM($D331:AG331),SUMIFS(331:331,330:330,"&lt;="&amp;AG330,330:330,"&gt;"&amp;(AG330-$D328)))</f>
        <v>0</v>
      </c>
      <c r="AH332" s="71">
        <f>IF(AH330&lt;=$D328,SUM($D331:AH331),SUMIFS(331:331,330:330,"&lt;="&amp;AH330,330:330,"&gt;"&amp;(AH330-$D328)))</f>
        <v>0</v>
      </c>
      <c r="AI332" s="71">
        <f>IF(AI330&lt;=$D328,SUM($D331:AI331),SUMIFS(331:331,330:330,"&lt;="&amp;AI330,330:330,"&gt;"&amp;(AI330-$D328)))</f>
        <v>0</v>
      </c>
      <c r="AJ332" s="71">
        <f>IF(AJ330&lt;=$D328,SUM($D331:AJ331),SUMIFS(331:331,330:330,"&lt;="&amp;AJ330,330:330,"&gt;"&amp;(AJ330-$D328)))</f>
        <v>0</v>
      </c>
      <c r="AK332" s="71">
        <f>IF(AK330&lt;=$D328,SUM($D331:AK331),SUMIFS(331:331,330:330,"&lt;="&amp;AK330,330:330,"&gt;"&amp;(AK330-$D328)))</f>
        <v>0</v>
      </c>
      <c r="AL332" s="71">
        <f>IF(AL330&lt;=$D328,SUM($D331:AL331),SUMIFS(331:331,330:330,"&lt;="&amp;AL330,330:330,"&gt;"&amp;(AL330-$D328)))</f>
        <v>0</v>
      </c>
      <c r="AM332" s="71">
        <f>IF(AM330&lt;=$D328,SUM($D331:AM331),SUMIFS(331:331,330:330,"&lt;="&amp;AM330,330:330,"&gt;"&amp;(AM330-$D328)))</f>
        <v>0</v>
      </c>
      <c r="AN332" s="71">
        <f>IF(AN330&lt;=$D328,SUM($D331:AN331),SUMIFS(331:331,330:330,"&lt;="&amp;AN330,330:330,"&gt;"&amp;(AN330-$D328)))</f>
        <v>1</v>
      </c>
      <c r="AO332" s="71">
        <f>IF(AO330&lt;=$D328,SUM($D331:AO331),SUMIFS(331:331,330:330,"&lt;="&amp;AO330,330:330,"&gt;"&amp;(AO330-$D328)))</f>
        <v>1</v>
      </c>
      <c r="AP332" s="71">
        <f>IF(AP330&lt;=$D328,SUM($D331:AP331),SUMIFS(331:331,330:330,"&lt;="&amp;AP330,330:330,"&gt;"&amp;(AP330-$D328)))</f>
        <v>1</v>
      </c>
      <c r="AQ332" s="71">
        <f>IF(AQ330&lt;=$D328,SUM($D331:AQ331),SUMIFS(331:331,330:330,"&lt;="&amp;AQ330,330:330,"&gt;"&amp;(AQ330-$D328)))</f>
        <v>0</v>
      </c>
      <c r="AR332" s="71">
        <f>IF(AR330&lt;=$D328,SUM($D331:AR331),SUMIFS(331:331,330:330,"&lt;="&amp;AR330,330:330,"&gt;"&amp;(AR330-$D328)))</f>
        <v>0</v>
      </c>
      <c r="AS332" s="71">
        <f>IF(AS330&lt;=$D328,SUM($D331:AS331),SUMIFS(331:331,330:330,"&lt;="&amp;AS330,330:330,"&gt;"&amp;(AS330-$D328)))</f>
        <v>0</v>
      </c>
      <c r="AT332" s="71">
        <f>IF(AT330&lt;=$D328,SUM($D331:AT331),SUMIFS(331:331,330:330,"&lt;="&amp;AT330,330:330,"&gt;"&amp;(AT330-$D328)))</f>
        <v>0</v>
      </c>
      <c r="AU332" s="71">
        <f>IF(AU330&lt;=$D328,SUM($D331:AU331),SUMIFS(331:331,330:330,"&lt;="&amp;AU330,330:330,"&gt;"&amp;(AU330-$D328)))</f>
        <v>0</v>
      </c>
      <c r="AV332" s="71">
        <f>IF(AV330&lt;=$D328,SUM($D331:AV331),SUMIFS(331:331,330:330,"&lt;="&amp;AV330,330:330,"&gt;"&amp;(AV330-$D328)))</f>
        <v>0</v>
      </c>
      <c r="AW332" s="71">
        <f>IF(AW330&lt;=$D328,SUM($D331:AW331),SUMIFS(331:331,330:330,"&lt;="&amp;AW330,330:330,"&gt;"&amp;(AW330-$D328)))</f>
        <v>0</v>
      </c>
      <c r="AX332" s="71">
        <f>IF(AX330&lt;=$D328,SUM($D331:AX331),SUMIFS(331:331,330:330,"&lt;="&amp;AX330,330:330,"&gt;"&amp;(AX330-$D328)))</f>
        <v>0</v>
      </c>
      <c r="AY332" s="71">
        <f>IF(AY330&lt;=$D328,SUM($D331:AY331),SUMIFS(331:331,330:330,"&lt;="&amp;AY330,330:330,"&gt;"&amp;(AY330-$D328)))</f>
        <v>0</v>
      </c>
      <c r="AZ332" s="71">
        <f>IF(AZ330&lt;=$D328,SUM($D331:AZ331),SUMIFS(331:331,330:330,"&lt;="&amp;AZ330,330:330,"&gt;"&amp;(AZ330-$D328)))</f>
        <v>1</v>
      </c>
      <c r="BA332" s="71">
        <f>IF(BA330&lt;=$D328,SUM($D331:BA331),SUMIFS(331:331,330:330,"&lt;="&amp;BA330,330:330,"&gt;"&amp;(BA330-$D328)))</f>
        <v>1</v>
      </c>
      <c r="BB332" s="71">
        <f>IF(BB330&lt;=$D328,SUM($D331:BB331),SUMIFS(331:331,330:330,"&lt;="&amp;BB330,330:330,"&gt;"&amp;(BB330-$D328)))</f>
        <v>1</v>
      </c>
      <c r="BC332" s="71">
        <f>IF(BC330&lt;=$D328,SUM($D331:BC331),SUMIFS(331:331,330:330,"&lt;="&amp;BC330,330:330,"&gt;"&amp;(BC330-$D328)))</f>
        <v>0</v>
      </c>
      <c r="BD332" s="71">
        <f>IF(BD330&lt;=$D328,SUM($D331:BD331),SUMIFS(331:331,330:330,"&lt;="&amp;BD330,330:330,"&gt;"&amp;(BD330-$D328)))</f>
        <v>0</v>
      </c>
      <c r="BE332" s="71">
        <f>IF(BE330&lt;=$D328,SUM($D331:BE331),SUMIFS(331:331,330:330,"&lt;="&amp;BE330,330:330,"&gt;"&amp;(BE330-$D328)))</f>
        <v>0</v>
      </c>
      <c r="BF332" s="71">
        <f>IF(BF330&lt;=$D328,SUM($D331:BF331),SUMIFS(331:331,330:330,"&lt;="&amp;BF330,330:330,"&gt;"&amp;(BF330-$D328)))</f>
        <v>0</v>
      </c>
      <c r="BG332" s="71">
        <f>IF(BG330&lt;=$D328,SUM($D331:BG331),SUMIFS(331:331,330:330,"&lt;="&amp;BG330,330:330,"&gt;"&amp;(BG330-$D328)))</f>
        <v>0</v>
      </c>
      <c r="BH332" s="71">
        <f>IF(BH330&lt;=$D328,SUM($D331:BH331),SUMIFS(331:331,330:330,"&lt;="&amp;BH330,330:330,"&gt;"&amp;(BH330-$D328)))</f>
        <v>0</v>
      </c>
      <c r="BI332" s="71">
        <f>IF(BI330&lt;=$D328,SUM($D331:BI331),SUMIFS(331:331,330:330,"&lt;="&amp;BI330,330:330,"&gt;"&amp;(BI330-$D328)))</f>
        <v>0</v>
      </c>
      <c r="BJ332" s="71">
        <f>IF(BJ330&lt;=$D328,SUM($D331:BJ331),SUMIFS(331:331,330:330,"&lt;="&amp;BJ330,330:330,"&gt;"&amp;(BJ330-$D328)))</f>
        <v>0</v>
      </c>
      <c r="BK332" s="71">
        <f>IF(BK330&lt;=$D328,SUM($D331:BK331),SUMIFS(331:331,330:330,"&lt;="&amp;BK330,330:330,"&gt;"&amp;(BK330-$D328)))</f>
        <v>0</v>
      </c>
      <c r="BL332" s="71">
        <f>IF(BL330&lt;=$D328,SUM($D331:BL331),SUMIFS(331:331,330:330,"&lt;="&amp;BL330,330:330,"&gt;"&amp;(BL330-$D328)))</f>
        <v>1</v>
      </c>
      <c r="BM332" s="71">
        <f>IF(BM330&lt;=$D328,SUM($D331:BM331),SUMIFS(331:331,330:330,"&lt;="&amp;BM330,330:330,"&gt;"&amp;(BM330-$D328)))</f>
        <v>1</v>
      </c>
      <c r="BN332" s="71">
        <f>IF(BN330&lt;=$D328,SUM($D331:BN331),SUMIFS(331:331,330:330,"&lt;="&amp;BN330,330:330,"&gt;"&amp;(BN330-$D328)))</f>
        <v>1</v>
      </c>
      <c r="BO332" s="71">
        <f>IF(BO330&lt;=$D328,SUM($D331:BO331),SUMIFS(331:331,330:330,"&lt;="&amp;BO330,330:330,"&gt;"&amp;(BO330-$D328)))</f>
        <v>0</v>
      </c>
      <c r="BP332" s="71">
        <f>IF(BP330&lt;=$D328,SUM($D331:BP331),SUMIFS(331:331,330:330,"&lt;="&amp;BP330,330:330,"&gt;"&amp;(BP330-$D328)))</f>
        <v>0</v>
      </c>
      <c r="BQ332" s="71">
        <f>IF(BQ330&lt;=$D328,SUM($D331:BQ331),SUMIFS(331:331,330:330,"&lt;="&amp;BQ330,330:330,"&gt;"&amp;(BQ330-$D328)))</f>
        <v>0</v>
      </c>
      <c r="BR332" s="71">
        <f>IF(BR330&lt;=$D328,SUM($D331:BR331),SUMIFS(331:331,330:330,"&lt;="&amp;BR330,330:330,"&gt;"&amp;(BR330-$D328)))</f>
        <v>0</v>
      </c>
      <c r="BS332" s="71">
        <f>IF(BS330&lt;=$D328,SUM($D331:BS331),SUMIFS(331:331,330:330,"&lt;="&amp;BS330,330:330,"&gt;"&amp;(BS330-$D328)))</f>
        <v>0</v>
      </c>
      <c r="BT332" s="71">
        <f>IF(BT330&lt;=$D328,SUM($D331:BT331),SUMIFS(331:331,330:330,"&lt;="&amp;BT330,330:330,"&gt;"&amp;(BT330-$D328)))</f>
        <v>0</v>
      </c>
      <c r="BU332" s="71">
        <f>IF(BU330&lt;=$D328,SUM($D331:BU331),SUMIFS(331:331,330:330,"&lt;="&amp;BU330,330:330,"&gt;"&amp;(BU330-$D328)))</f>
        <v>0</v>
      </c>
      <c r="BV332" s="71">
        <f>IF(BV330&lt;=$D328,SUM($D331:BV331),SUMIFS(331:331,330:330,"&lt;="&amp;BV330,330:330,"&gt;"&amp;(BV330-$D328)))</f>
        <v>0</v>
      </c>
      <c r="BW332" s="71">
        <f>IF(BW330&lt;=$D328,SUM($D331:BW331),SUMIFS(331:331,330:330,"&lt;="&amp;BW330,330:330,"&gt;"&amp;(BW330-$D328)))</f>
        <v>0</v>
      </c>
      <c r="BX332" s="71">
        <f>IF(BX330&lt;=$D328,SUM($D331:BX331),SUMIFS(331:331,330:330,"&lt;="&amp;BX330,330:330,"&gt;"&amp;(BX330-$D328)))</f>
        <v>1</v>
      </c>
      <c r="BY332" s="71">
        <f>IF(BY330&lt;=$D328,SUM($D331:BY331),SUMIFS(331:331,330:330,"&lt;="&amp;BY330,330:330,"&gt;"&amp;(BY330-$D328)))</f>
        <v>1</v>
      </c>
      <c r="BZ332" s="71">
        <f>IF(BZ330&lt;=$D328,SUM($D331:BZ331),SUMIFS(331:331,330:330,"&lt;="&amp;BZ330,330:330,"&gt;"&amp;(BZ330-$D328)))</f>
        <v>1</v>
      </c>
      <c r="CA332" s="71">
        <f>IF(CA330&lt;=$D328,SUM($D331:CA331),SUMIFS(331:331,330:330,"&lt;="&amp;CA330,330:330,"&gt;"&amp;(CA330-$D328)))</f>
        <v>0</v>
      </c>
      <c r="CB332" s="71">
        <f>IF(CB330&lt;=$D328,SUM($D331:CB331),SUMIFS(331:331,330:330,"&lt;="&amp;CB330,330:330,"&gt;"&amp;(CB330-$D328)))</f>
        <v>0</v>
      </c>
      <c r="CC332" s="71">
        <f>IF(CC330&lt;=$D328,SUM($D331:CC331),SUMIFS(331:331,330:330,"&lt;="&amp;CC330,330:330,"&gt;"&amp;(CC330-$D328)))</f>
        <v>0</v>
      </c>
      <c r="CD332" s="71">
        <f>IF(CD330&lt;=$D328,SUM($D331:CD331),SUMIFS(331:331,330:330,"&lt;="&amp;CD330,330:330,"&gt;"&amp;(CD330-$D328)))</f>
        <v>0</v>
      </c>
      <c r="CE332" s="71">
        <f>IF(CE330&lt;=$D328,SUM($D331:CE331),SUMIFS(331:331,330:330,"&lt;="&amp;CE330,330:330,"&gt;"&amp;(CE330-$D328)))</f>
        <v>0</v>
      </c>
      <c r="CF332" s="71">
        <f>IF(CF330&lt;=$D328,SUM($D331:CF331),SUMIFS(331:331,330:330,"&lt;="&amp;CF330,330:330,"&gt;"&amp;(CF330-$D328)))</f>
        <v>0</v>
      </c>
      <c r="CG332" s="71">
        <f>IF(CG330&lt;=$D328,SUM($D331:CG331),SUMIFS(331:331,330:330,"&lt;="&amp;CG330,330:330,"&gt;"&amp;(CG330-$D328)))</f>
        <v>0</v>
      </c>
      <c r="CH332" s="71">
        <f>IF(CH330&lt;=$D328,SUM($D331:CH331),SUMIFS(331:331,330:330,"&lt;="&amp;CH330,330:330,"&gt;"&amp;(CH330-$D328)))</f>
        <v>0</v>
      </c>
      <c r="CI332" s="71">
        <f>IF(CI330&lt;=$D328,SUM($D331:CI331),SUMIFS(331:331,330:330,"&lt;="&amp;CI330,330:330,"&gt;"&amp;(CI330-$D328)))</f>
        <v>0</v>
      </c>
      <c r="CJ332" s="71">
        <f>IF(CJ330&lt;=$D328,SUM($D331:CJ331),SUMIFS(331:331,330:330,"&lt;="&amp;CJ330,330:330,"&gt;"&amp;(CJ330-$D328)))</f>
        <v>1</v>
      </c>
      <c r="CK332" s="71">
        <f>IF(CK330&lt;=$D328,SUM($D331:CK331),SUMIFS(331:331,330:330,"&lt;="&amp;CK330,330:330,"&gt;"&amp;(CK330-$D328)))</f>
        <v>1</v>
      </c>
      <c r="CL332" s="71">
        <f>IF(CL330&lt;=$D328,SUM($D331:CL331),SUMIFS(331:331,330:330,"&lt;="&amp;CL330,330:330,"&gt;"&amp;(CL330-$D328)))</f>
        <v>1</v>
      </c>
      <c r="CM332" s="71">
        <f>IF(CM330&lt;=$D328,SUM($D331:CM331),SUMIFS(331:331,330:330,"&lt;="&amp;CM330,330:330,"&gt;"&amp;(CM330-$D328)))</f>
        <v>0</v>
      </c>
      <c r="CN332" s="71">
        <f>IF(CN330&lt;=$D328,SUM($D331:CN331),SUMIFS(331:331,330:330,"&lt;="&amp;CN330,330:330,"&gt;"&amp;(CN330-$D328)))</f>
        <v>0</v>
      </c>
      <c r="CO332" s="71">
        <f>IF(CO330&lt;=$D328,SUM($D331:CO331),SUMIFS(331:331,330:330,"&lt;="&amp;CO330,330:330,"&gt;"&amp;(CO330-$D328)))</f>
        <v>0</v>
      </c>
    </row>
    <row r="333" spans="1:93">
      <c r="C333" t="s">
        <v>45</v>
      </c>
      <c r="D333" s="72">
        <f>D332*D325</f>
        <v>0</v>
      </c>
      <c r="E333" s="72">
        <f t="shared" ref="E333:BP333" si="84">E332*E325</f>
        <v>0</v>
      </c>
      <c r="F333" s="72">
        <f t="shared" si="84"/>
        <v>0</v>
      </c>
      <c r="G333" s="72">
        <f t="shared" si="84"/>
        <v>0</v>
      </c>
      <c r="H333" s="72">
        <f t="shared" si="84"/>
        <v>0</v>
      </c>
      <c r="I333" s="72">
        <f t="shared" si="84"/>
        <v>0</v>
      </c>
      <c r="J333" s="72">
        <f t="shared" si="84"/>
        <v>0</v>
      </c>
      <c r="K333" s="72">
        <f t="shared" si="84"/>
        <v>0</v>
      </c>
      <c r="L333" s="72">
        <f t="shared" si="84"/>
        <v>0</v>
      </c>
      <c r="M333" s="72">
        <f t="shared" si="84"/>
        <v>0</v>
      </c>
      <c r="N333" s="72">
        <f t="shared" si="84"/>
        <v>0</v>
      </c>
      <c r="O333" s="72">
        <f t="shared" si="84"/>
        <v>0</v>
      </c>
      <c r="P333" s="72">
        <f t="shared" si="84"/>
        <v>26063.856000000003</v>
      </c>
      <c r="Q333" s="72">
        <f t="shared" si="84"/>
        <v>26063.856000000003</v>
      </c>
      <c r="R333" s="72">
        <f t="shared" si="84"/>
        <v>26063.856000000003</v>
      </c>
      <c r="S333" s="72">
        <f t="shared" si="84"/>
        <v>0</v>
      </c>
      <c r="T333" s="72">
        <f t="shared" si="84"/>
        <v>0</v>
      </c>
      <c r="U333" s="72">
        <f t="shared" si="84"/>
        <v>0</v>
      </c>
      <c r="V333" s="72">
        <f t="shared" si="84"/>
        <v>0</v>
      </c>
      <c r="W333" s="72">
        <f t="shared" si="84"/>
        <v>0</v>
      </c>
      <c r="X333" s="72">
        <f t="shared" si="84"/>
        <v>0</v>
      </c>
      <c r="Y333" s="72">
        <f t="shared" si="84"/>
        <v>0</v>
      </c>
      <c r="Z333" s="72">
        <f t="shared" si="84"/>
        <v>0</v>
      </c>
      <c r="AA333" s="72">
        <f t="shared" si="84"/>
        <v>0</v>
      </c>
      <c r="AB333" s="72">
        <f t="shared" si="84"/>
        <v>28670.241600000008</v>
      </c>
      <c r="AC333" s="72">
        <f t="shared" si="84"/>
        <v>28670.241600000008</v>
      </c>
      <c r="AD333" s="72">
        <f t="shared" si="84"/>
        <v>28670.241600000008</v>
      </c>
      <c r="AE333" s="72">
        <f t="shared" si="84"/>
        <v>0</v>
      </c>
      <c r="AF333" s="72">
        <f t="shared" si="84"/>
        <v>0</v>
      </c>
      <c r="AG333" s="72">
        <f t="shared" si="84"/>
        <v>0</v>
      </c>
      <c r="AH333" s="72">
        <f t="shared" si="84"/>
        <v>0</v>
      </c>
      <c r="AI333" s="72">
        <f t="shared" si="84"/>
        <v>0</v>
      </c>
      <c r="AJ333" s="72">
        <f t="shared" si="84"/>
        <v>0</v>
      </c>
      <c r="AK333" s="72">
        <f t="shared" si="84"/>
        <v>0</v>
      </c>
      <c r="AL333" s="72">
        <f t="shared" si="84"/>
        <v>0</v>
      </c>
      <c r="AM333" s="72">
        <f t="shared" si="84"/>
        <v>0</v>
      </c>
      <c r="AN333" s="72">
        <f t="shared" si="84"/>
        <v>0</v>
      </c>
      <c r="AO333" s="72">
        <f t="shared" si="84"/>
        <v>0</v>
      </c>
      <c r="AP333" s="72">
        <f t="shared" si="84"/>
        <v>0</v>
      </c>
      <c r="AQ333" s="72">
        <f t="shared" si="84"/>
        <v>0</v>
      </c>
      <c r="AR333" s="72">
        <f t="shared" si="84"/>
        <v>0</v>
      </c>
      <c r="AS333" s="72">
        <f t="shared" si="84"/>
        <v>0</v>
      </c>
      <c r="AT333" s="72">
        <f t="shared" si="84"/>
        <v>0</v>
      </c>
      <c r="AU333" s="72">
        <f t="shared" si="84"/>
        <v>0</v>
      </c>
      <c r="AV333" s="72">
        <f t="shared" si="84"/>
        <v>0</v>
      </c>
      <c r="AW333" s="72">
        <f t="shared" si="84"/>
        <v>0</v>
      </c>
      <c r="AX333" s="72">
        <f t="shared" si="84"/>
        <v>0</v>
      </c>
      <c r="AY333" s="72">
        <f t="shared" si="84"/>
        <v>0</v>
      </c>
      <c r="AZ333" s="72">
        <f t="shared" si="84"/>
        <v>0</v>
      </c>
      <c r="BA333" s="72">
        <f t="shared" si="84"/>
        <v>0</v>
      </c>
      <c r="BB333" s="72">
        <f t="shared" si="84"/>
        <v>0</v>
      </c>
      <c r="BC333" s="72">
        <f t="shared" si="84"/>
        <v>0</v>
      </c>
      <c r="BD333" s="72">
        <f t="shared" si="84"/>
        <v>0</v>
      </c>
      <c r="BE333" s="72">
        <f t="shared" si="84"/>
        <v>0</v>
      </c>
      <c r="BF333" s="72">
        <f t="shared" si="84"/>
        <v>0</v>
      </c>
      <c r="BG333" s="72">
        <f t="shared" si="84"/>
        <v>0</v>
      </c>
      <c r="BH333" s="72">
        <f t="shared" si="84"/>
        <v>0</v>
      </c>
      <c r="BI333" s="72">
        <f t="shared" si="84"/>
        <v>0</v>
      </c>
      <c r="BJ333" s="72">
        <f t="shared" si="84"/>
        <v>0</v>
      </c>
      <c r="BK333" s="72">
        <f t="shared" si="84"/>
        <v>0</v>
      </c>
      <c r="BL333" s="72">
        <f t="shared" si="84"/>
        <v>0</v>
      </c>
      <c r="BM333" s="72">
        <f t="shared" si="84"/>
        <v>0</v>
      </c>
      <c r="BN333" s="72">
        <f t="shared" si="84"/>
        <v>0</v>
      </c>
      <c r="BO333" s="72">
        <f t="shared" si="84"/>
        <v>0</v>
      </c>
      <c r="BP333" s="72">
        <f t="shared" si="84"/>
        <v>0</v>
      </c>
      <c r="BQ333" s="72">
        <f t="shared" ref="BQ333:CO333" si="85">BQ332*BQ325</f>
        <v>0</v>
      </c>
      <c r="BR333" s="72">
        <f t="shared" si="85"/>
        <v>0</v>
      </c>
      <c r="BS333" s="72">
        <f t="shared" si="85"/>
        <v>0</v>
      </c>
      <c r="BT333" s="72">
        <f t="shared" si="85"/>
        <v>0</v>
      </c>
      <c r="BU333" s="72">
        <f t="shared" si="85"/>
        <v>0</v>
      </c>
      <c r="BV333" s="72">
        <f t="shared" si="85"/>
        <v>0</v>
      </c>
      <c r="BW333" s="72">
        <f t="shared" si="85"/>
        <v>0</v>
      </c>
      <c r="BX333" s="72">
        <f t="shared" si="85"/>
        <v>0</v>
      </c>
      <c r="BY333" s="72">
        <f t="shared" si="85"/>
        <v>0</v>
      </c>
      <c r="BZ333" s="72">
        <f t="shared" si="85"/>
        <v>0</v>
      </c>
      <c r="CA333" s="72">
        <f t="shared" si="85"/>
        <v>0</v>
      </c>
      <c r="CB333" s="72">
        <f t="shared" si="85"/>
        <v>0</v>
      </c>
      <c r="CC333" s="72">
        <f t="shared" si="85"/>
        <v>0</v>
      </c>
      <c r="CD333" s="72">
        <f t="shared" si="85"/>
        <v>0</v>
      </c>
      <c r="CE333" s="72">
        <f t="shared" si="85"/>
        <v>0</v>
      </c>
      <c r="CF333" s="72">
        <f t="shared" si="85"/>
        <v>0</v>
      </c>
      <c r="CG333" s="72">
        <f t="shared" si="85"/>
        <v>0</v>
      </c>
      <c r="CH333" s="72">
        <f t="shared" si="85"/>
        <v>0</v>
      </c>
      <c r="CI333" s="72">
        <f t="shared" si="85"/>
        <v>0</v>
      </c>
      <c r="CJ333" s="72">
        <f t="shared" si="85"/>
        <v>0</v>
      </c>
      <c r="CK333" s="72">
        <f t="shared" si="85"/>
        <v>0</v>
      </c>
      <c r="CL333" s="72">
        <f t="shared" si="85"/>
        <v>0</v>
      </c>
      <c r="CM333" s="72">
        <f t="shared" si="85"/>
        <v>0</v>
      </c>
      <c r="CN333" s="72">
        <f t="shared" si="85"/>
        <v>0</v>
      </c>
      <c r="CO333" s="72">
        <f t="shared" si="85"/>
        <v>0</v>
      </c>
    </row>
    <row r="335" spans="1:93" s="38" customFormat="1">
      <c r="A335" s="38" t="s">
        <v>139</v>
      </c>
      <c r="D335" s="49"/>
    </row>
    <row r="336" spans="1:93">
      <c r="B336" s="2" t="s">
        <v>92</v>
      </c>
      <c r="C336" t="s">
        <v>55</v>
      </c>
      <c r="D336" s="64">
        <v>42491</v>
      </c>
    </row>
    <row r="337" spans="1:93">
      <c r="C337" t="s">
        <v>56</v>
      </c>
      <c r="D337" s="64">
        <v>42979</v>
      </c>
    </row>
    <row r="338" spans="1:93">
      <c r="C338" t="s">
        <v>121</v>
      </c>
      <c r="D338" s="66">
        <f>ROUNDUP((DATEDIF(D336,D337,"m")+12)/12,0)</f>
        <v>3</v>
      </c>
    </row>
    <row r="339" spans="1:93">
      <c r="C339" s="2" t="s">
        <v>122</v>
      </c>
      <c r="D339" s="73">
        <f>D336</f>
        <v>42491</v>
      </c>
      <c r="E339" s="73">
        <f t="shared" ref="E339:AJ339" si="86">EDATE(D339,1)</f>
        <v>42522</v>
      </c>
      <c r="F339" s="73">
        <f t="shared" si="86"/>
        <v>42552</v>
      </c>
      <c r="G339" s="73">
        <f t="shared" si="86"/>
        <v>42583</v>
      </c>
      <c r="H339" s="73">
        <f t="shared" si="86"/>
        <v>42614</v>
      </c>
      <c r="I339" s="73">
        <f t="shared" si="86"/>
        <v>42644</v>
      </c>
      <c r="J339" s="73">
        <f t="shared" si="86"/>
        <v>42675</v>
      </c>
      <c r="K339" s="73">
        <f t="shared" si="86"/>
        <v>42705</v>
      </c>
      <c r="L339" s="73">
        <f t="shared" si="86"/>
        <v>42736</v>
      </c>
      <c r="M339" s="73">
        <f t="shared" si="86"/>
        <v>42767</v>
      </c>
      <c r="N339" s="73">
        <f t="shared" si="86"/>
        <v>42795</v>
      </c>
      <c r="O339" s="73">
        <f t="shared" si="86"/>
        <v>42826</v>
      </c>
      <c r="P339" s="73">
        <f t="shared" si="86"/>
        <v>42856</v>
      </c>
      <c r="Q339" s="73">
        <f t="shared" si="86"/>
        <v>42887</v>
      </c>
      <c r="R339" s="73">
        <f t="shared" si="86"/>
        <v>42917</v>
      </c>
      <c r="S339" s="73">
        <f t="shared" si="86"/>
        <v>42948</v>
      </c>
      <c r="T339" s="73">
        <f t="shared" si="86"/>
        <v>42979</v>
      </c>
      <c r="U339" s="73">
        <f t="shared" si="86"/>
        <v>43009</v>
      </c>
      <c r="V339" s="73">
        <f t="shared" si="86"/>
        <v>43040</v>
      </c>
      <c r="W339" s="73">
        <f t="shared" si="86"/>
        <v>43070</v>
      </c>
      <c r="X339" s="73">
        <f t="shared" si="86"/>
        <v>43101</v>
      </c>
      <c r="Y339" s="73">
        <f t="shared" si="86"/>
        <v>43132</v>
      </c>
      <c r="Z339" s="73">
        <f t="shared" si="86"/>
        <v>43160</v>
      </c>
      <c r="AA339" s="73">
        <f t="shared" si="86"/>
        <v>43191</v>
      </c>
      <c r="AB339" s="73">
        <f t="shared" si="86"/>
        <v>43221</v>
      </c>
      <c r="AC339" s="73">
        <f t="shared" si="86"/>
        <v>43252</v>
      </c>
      <c r="AD339" s="73">
        <f t="shared" si="86"/>
        <v>43282</v>
      </c>
      <c r="AE339" s="73">
        <f t="shared" si="86"/>
        <v>43313</v>
      </c>
      <c r="AF339" s="73">
        <f t="shared" si="86"/>
        <v>43344</v>
      </c>
      <c r="AG339" s="73">
        <f t="shared" si="86"/>
        <v>43374</v>
      </c>
      <c r="AH339" s="73">
        <f t="shared" si="86"/>
        <v>43405</v>
      </c>
      <c r="AI339" s="73">
        <f t="shared" si="86"/>
        <v>43435</v>
      </c>
      <c r="AJ339" s="73">
        <f t="shared" si="86"/>
        <v>43466</v>
      </c>
      <c r="AK339" s="73">
        <f t="shared" ref="AK339:BP339" si="87">EDATE(AJ339,1)</f>
        <v>43497</v>
      </c>
      <c r="AL339" s="73">
        <f t="shared" si="87"/>
        <v>43525</v>
      </c>
      <c r="AM339" s="73">
        <f t="shared" si="87"/>
        <v>43556</v>
      </c>
      <c r="AN339" s="73">
        <f t="shared" si="87"/>
        <v>43586</v>
      </c>
      <c r="AO339" s="73">
        <f t="shared" si="87"/>
        <v>43617</v>
      </c>
      <c r="AP339" s="73">
        <f t="shared" si="87"/>
        <v>43647</v>
      </c>
      <c r="AQ339" s="73">
        <f t="shared" si="87"/>
        <v>43678</v>
      </c>
      <c r="AR339" s="73">
        <f t="shared" si="87"/>
        <v>43709</v>
      </c>
      <c r="AS339" s="73">
        <f t="shared" si="87"/>
        <v>43739</v>
      </c>
      <c r="AT339" s="73">
        <f t="shared" si="87"/>
        <v>43770</v>
      </c>
      <c r="AU339" s="73">
        <f t="shared" si="87"/>
        <v>43800</v>
      </c>
      <c r="AV339" s="73">
        <f t="shared" si="87"/>
        <v>43831</v>
      </c>
      <c r="AW339" s="73">
        <f t="shared" si="87"/>
        <v>43862</v>
      </c>
      <c r="AX339" s="73">
        <f t="shared" si="87"/>
        <v>43891</v>
      </c>
      <c r="AY339" s="73">
        <f t="shared" si="87"/>
        <v>43922</v>
      </c>
      <c r="AZ339" s="73">
        <f t="shared" si="87"/>
        <v>43952</v>
      </c>
      <c r="BA339" s="73">
        <f t="shared" si="87"/>
        <v>43983</v>
      </c>
      <c r="BB339" s="73">
        <f t="shared" si="87"/>
        <v>44013</v>
      </c>
      <c r="BC339" s="73">
        <f t="shared" si="87"/>
        <v>44044</v>
      </c>
      <c r="BD339" s="73">
        <f t="shared" si="87"/>
        <v>44075</v>
      </c>
      <c r="BE339" s="73">
        <f t="shared" si="87"/>
        <v>44105</v>
      </c>
      <c r="BF339" s="73">
        <f t="shared" si="87"/>
        <v>44136</v>
      </c>
      <c r="BG339" s="73">
        <f t="shared" si="87"/>
        <v>44166</v>
      </c>
      <c r="BH339" s="73">
        <f t="shared" si="87"/>
        <v>44197</v>
      </c>
      <c r="BI339" s="73">
        <f t="shared" si="87"/>
        <v>44228</v>
      </c>
      <c r="BJ339" s="73">
        <f t="shared" si="87"/>
        <v>44256</v>
      </c>
      <c r="BK339" s="73">
        <f t="shared" si="87"/>
        <v>44287</v>
      </c>
      <c r="BL339" s="73">
        <f t="shared" si="87"/>
        <v>44317</v>
      </c>
      <c r="BM339" s="73">
        <f t="shared" si="87"/>
        <v>44348</v>
      </c>
      <c r="BN339" s="73">
        <f t="shared" si="87"/>
        <v>44378</v>
      </c>
      <c r="BO339" s="73">
        <f t="shared" si="87"/>
        <v>44409</v>
      </c>
      <c r="BP339" s="73">
        <f t="shared" si="87"/>
        <v>44440</v>
      </c>
      <c r="BQ339" s="73">
        <f t="shared" ref="BQ339:CO339" si="88">EDATE(BP339,1)</f>
        <v>44470</v>
      </c>
      <c r="BR339" s="73">
        <f t="shared" si="88"/>
        <v>44501</v>
      </c>
      <c r="BS339" s="73">
        <f t="shared" si="88"/>
        <v>44531</v>
      </c>
      <c r="BT339" s="73">
        <f t="shared" si="88"/>
        <v>44562</v>
      </c>
      <c r="BU339" s="73">
        <f t="shared" si="88"/>
        <v>44593</v>
      </c>
      <c r="BV339" s="73">
        <f t="shared" si="88"/>
        <v>44621</v>
      </c>
      <c r="BW339" s="73">
        <f t="shared" si="88"/>
        <v>44652</v>
      </c>
      <c r="BX339" s="73">
        <f t="shared" si="88"/>
        <v>44682</v>
      </c>
      <c r="BY339" s="73">
        <f t="shared" si="88"/>
        <v>44713</v>
      </c>
      <c r="BZ339" s="73">
        <f t="shared" si="88"/>
        <v>44743</v>
      </c>
      <c r="CA339" s="73">
        <f t="shared" si="88"/>
        <v>44774</v>
      </c>
      <c r="CB339" s="73">
        <f t="shared" si="88"/>
        <v>44805</v>
      </c>
      <c r="CC339" s="73">
        <f t="shared" si="88"/>
        <v>44835</v>
      </c>
      <c r="CD339" s="73">
        <f t="shared" si="88"/>
        <v>44866</v>
      </c>
      <c r="CE339" s="73">
        <f t="shared" si="88"/>
        <v>44896</v>
      </c>
      <c r="CF339" s="73">
        <f t="shared" si="88"/>
        <v>44927</v>
      </c>
      <c r="CG339" s="73">
        <f t="shared" si="88"/>
        <v>44958</v>
      </c>
      <c r="CH339" s="73">
        <f t="shared" si="88"/>
        <v>44986</v>
      </c>
      <c r="CI339" s="73">
        <f t="shared" si="88"/>
        <v>45017</v>
      </c>
      <c r="CJ339" s="73">
        <f t="shared" si="88"/>
        <v>45047</v>
      </c>
      <c r="CK339" s="73">
        <f t="shared" si="88"/>
        <v>45078</v>
      </c>
      <c r="CL339" s="73">
        <f t="shared" si="88"/>
        <v>45108</v>
      </c>
      <c r="CM339" s="73">
        <f t="shared" si="88"/>
        <v>45139</v>
      </c>
      <c r="CN339" s="73">
        <f t="shared" si="88"/>
        <v>45170</v>
      </c>
      <c r="CO339" s="73">
        <f t="shared" si="88"/>
        <v>45200</v>
      </c>
    </row>
    <row r="340" spans="1:93">
      <c r="C340" t="s">
        <v>17</v>
      </c>
      <c r="D340" s="57">
        <v>0.8</v>
      </c>
      <c r="E340" s="57">
        <v>0.75</v>
      </c>
      <c r="F340" s="57">
        <v>0.7</v>
      </c>
      <c r="G340" s="57">
        <v>1</v>
      </c>
      <c r="H340" s="57">
        <v>1</v>
      </c>
      <c r="I340" s="57">
        <v>1</v>
      </c>
      <c r="J340" s="57">
        <v>1</v>
      </c>
      <c r="K340" s="57">
        <v>1</v>
      </c>
      <c r="L340" s="57">
        <v>1</v>
      </c>
      <c r="M340" s="57">
        <v>1</v>
      </c>
      <c r="N340" s="57">
        <v>1</v>
      </c>
      <c r="O340" s="57">
        <v>1</v>
      </c>
      <c r="P340" s="57">
        <v>1</v>
      </c>
      <c r="Q340" s="57">
        <v>1</v>
      </c>
      <c r="R340" s="57">
        <v>1</v>
      </c>
      <c r="S340" s="57">
        <v>1</v>
      </c>
      <c r="T340" s="57">
        <v>1</v>
      </c>
      <c r="U340" s="57">
        <v>1</v>
      </c>
      <c r="V340" s="57">
        <v>1</v>
      </c>
      <c r="W340" s="57">
        <v>1</v>
      </c>
      <c r="X340" s="57">
        <v>1</v>
      </c>
      <c r="Y340" s="57">
        <v>1</v>
      </c>
      <c r="Z340" s="57">
        <v>1</v>
      </c>
      <c r="AA340" s="57">
        <v>1</v>
      </c>
      <c r="AB340" s="57">
        <v>1</v>
      </c>
      <c r="AC340" s="57">
        <v>1</v>
      </c>
      <c r="AD340" s="57">
        <v>1</v>
      </c>
      <c r="AE340" s="57">
        <v>1</v>
      </c>
      <c r="AF340" s="57">
        <v>1</v>
      </c>
      <c r="AG340" s="57">
        <v>1</v>
      </c>
      <c r="AH340" s="57">
        <v>1</v>
      </c>
      <c r="AI340" s="57">
        <v>1</v>
      </c>
      <c r="AJ340" s="57">
        <v>1</v>
      </c>
      <c r="AK340" s="57">
        <v>1</v>
      </c>
      <c r="AL340" s="57">
        <v>1</v>
      </c>
      <c r="AM340" s="57">
        <v>1</v>
      </c>
      <c r="AN340" s="57">
        <v>1</v>
      </c>
      <c r="AO340" s="57">
        <v>1</v>
      </c>
      <c r="AP340" s="57">
        <v>1</v>
      </c>
      <c r="AQ340" s="57">
        <v>1</v>
      </c>
      <c r="AR340" s="57">
        <v>1</v>
      </c>
      <c r="AS340" s="57">
        <v>1</v>
      </c>
      <c r="AT340" s="57">
        <v>1</v>
      </c>
      <c r="AU340" s="57">
        <v>1</v>
      </c>
      <c r="AV340" s="57">
        <v>1</v>
      </c>
      <c r="AW340" s="57">
        <v>1</v>
      </c>
      <c r="AX340" s="57">
        <v>1</v>
      </c>
      <c r="AY340" s="57">
        <v>1</v>
      </c>
      <c r="AZ340" s="57">
        <v>1</v>
      </c>
      <c r="BA340" s="57">
        <v>1</v>
      </c>
      <c r="BB340" s="57">
        <v>1</v>
      </c>
      <c r="BC340" s="57">
        <v>1</v>
      </c>
      <c r="BD340" s="57">
        <v>1</v>
      </c>
      <c r="BE340" s="57">
        <v>1</v>
      </c>
      <c r="BF340" s="57">
        <v>1</v>
      </c>
      <c r="BG340" s="57">
        <v>1</v>
      </c>
      <c r="BH340" s="57">
        <v>1</v>
      </c>
      <c r="BI340" s="57">
        <v>1</v>
      </c>
      <c r="BJ340" s="57">
        <v>1</v>
      </c>
      <c r="BK340" s="57">
        <v>1</v>
      </c>
      <c r="BL340" s="57">
        <v>1</v>
      </c>
      <c r="BM340" s="57">
        <v>1</v>
      </c>
      <c r="BN340" s="57">
        <v>1</v>
      </c>
      <c r="BO340" s="57">
        <v>1</v>
      </c>
      <c r="BP340" s="57">
        <v>1</v>
      </c>
      <c r="BQ340" s="57">
        <v>1</v>
      </c>
      <c r="BR340" s="57">
        <v>1</v>
      </c>
      <c r="BS340" s="57">
        <v>1</v>
      </c>
      <c r="BT340" s="57">
        <v>1</v>
      </c>
      <c r="BU340" s="57">
        <v>1</v>
      </c>
      <c r="BV340" s="57">
        <v>1</v>
      </c>
      <c r="BW340" s="57">
        <v>1</v>
      </c>
      <c r="BX340" s="57">
        <v>1</v>
      </c>
      <c r="BY340" s="57">
        <v>1</v>
      </c>
      <c r="BZ340" s="57">
        <v>1</v>
      </c>
      <c r="CA340" s="57">
        <v>1</v>
      </c>
      <c r="CB340" s="57">
        <v>1</v>
      </c>
      <c r="CC340" s="57">
        <v>1</v>
      </c>
      <c r="CD340" s="57">
        <v>1</v>
      </c>
      <c r="CE340" s="57">
        <v>1</v>
      </c>
      <c r="CF340" s="57">
        <v>1</v>
      </c>
      <c r="CG340" s="57">
        <v>1</v>
      </c>
      <c r="CH340" s="57">
        <v>1</v>
      </c>
      <c r="CI340" s="57">
        <v>1</v>
      </c>
      <c r="CJ340" s="57">
        <v>1</v>
      </c>
      <c r="CK340" s="57">
        <v>1</v>
      </c>
      <c r="CL340" s="57">
        <v>1</v>
      </c>
      <c r="CM340" s="57">
        <v>1</v>
      </c>
      <c r="CN340" s="57">
        <v>1</v>
      </c>
      <c r="CO340" s="57">
        <v>1</v>
      </c>
    </row>
    <row r="341" spans="1:93">
      <c r="C341" t="s">
        <v>127</v>
      </c>
      <c r="D341" s="74">
        <v>24822.720000000001</v>
      </c>
      <c r="E341" s="74">
        <v>24822.720000000001</v>
      </c>
      <c r="F341" s="74">
        <v>24822.720000000001</v>
      </c>
      <c r="G341" s="74">
        <v>24822.720000000001</v>
      </c>
      <c r="H341" s="74">
        <v>24822.720000000001</v>
      </c>
      <c r="I341" s="74">
        <v>24822.720000000001</v>
      </c>
      <c r="J341" s="74">
        <v>24822.720000000001</v>
      </c>
      <c r="K341" s="74">
        <v>24822.720000000001</v>
      </c>
      <c r="L341" s="74">
        <v>24822.720000000001</v>
      </c>
      <c r="M341" s="74">
        <v>24822.720000000001</v>
      </c>
      <c r="N341" s="74">
        <v>24822.720000000001</v>
      </c>
      <c r="O341" s="74">
        <v>24822.720000000001</v>
      </c>
      <c r="P341" s="74">
        <v>26063.856000000003</v>
      </c>
      <c r="Q341" s="74">
        <v>26063.856000000003</v>
      </c>
      <c r="R341" s="74">
        <v>26063.856000000003</v>
      </c>
      <c r="S341" s="74">
        <v>26063.856000000003</v>
      </c>
      <c r="T341" s="74">
        <v>26063.856000000003</v>
      </c>
      <c r="U341" s="74">
        <v>26063.856000000003</v>
      </c>
      <c r="V341" s="74">
        <v>26063.856000000003</v>
      </c>
      <c r="W341" s="74">
        <v>26063.856000000003</v>
      </c>
      <c r="X341" s="74">
        <v>26063.856000000003</v>
      </c>
      <c r="Y341" s="74">
        <v>26063.856000000003</v>
      </c>
      <c r="Z341" s="74">
        <v>26063.856000000003</v>
      </c>
      <c r="AA341" s="74">
        <v>26063.856000000003</v>
      </c>
      <c r="AB341" s="74">
        <v>28670.241600000008</v>
      </c>
      <c r="AC341" s="74">
        <v>28670.241600000008</v>
      </c>
      <c r="AD341" s="74">
        <v>28670.241600000008</v>
      </c>
      <c r="AE341" s="74">
        <v>28670.241600000008</v>
      </c>
      <c r="AF341" s="74">
        <v>28670.241600000008</v>
      </c>
      <c r="AG341" s="74">
        <v>0</v>
      </c>
      <c r="AH341" s="74">
        <v>0</v>
      </c>
      <c r="AI341" s="74">
        <v>0</v>
      </c>
      <c r="AJ341" s="74">
        <v>0</v>
      </c>
      <c r="AK341" s="74">
        <v>0</v>
      </c>
      <c r="AL341" s="74">
        <v>0</v>
      </c>
      <c r="AM341" s="74">
        <v>0</v>
      </c>
      <c r="AN341" s="74">
        <v>0</v>
      </c>
      <c r="AO341" s="74">
        <v>0</v>
      </c>
      <c r="AP341" s="74">
        <v>0</v>
      </c>
      <c r="AQ341" s="74">
        <v>0</v>
      </c>
      <c r="AR341" s="74">
        <v>0</v>
      </c>
      <c r="AS341" s="74">
        <v>0</v>
      </c>
      <c r="AT341" s="74">
        <v>0</v>
      </c>
      <c r="AU341" s="74">
        <v>0</v>
      </c>
      <c r="AV341" s="74">
        <v>0</v>
      </c>
      <c r="AW341" s="74">
        <v>0</v>
      </c>
      <c r="AX341" s="74">
        <v>0</v>
      </c>
      <c r="AY341" s="74">
        <v>0</v>
      </c>
      <c r="AZ341" s="74">
        <v>0</v>
      </c>
      <c r="BA341" s="74">
        <v>0</v>
      </c>
      <c r="BB341" s="74">
        <v>0</v>
      </c>
      <c r="BC341" s="74">
        <v>0</v>
      </c>
      <c r="BD341" s="74">
        <v>0</v>
      </c>
      <c r="BE341" s="74">
        <v>0</v>
      </c>
      <c r="BF341" s="74">
        <v>0</v>
      </c>
      <c r="BG341" s="74">
        <v>0</v>
      </c>
      <c r="BH341" s="74">
        <v>0</v>
      </c>
      <c r="BI341" s="74">
        <v>0</v>
      </c>
      <c r="BJ341" s="74">
        <v>0</v>
      </c>
      <c r="BK341" s="74">
        <v>0</v>
      </c>
      <c r="BL341" s="74">
        <v>0</v>
      </c>
      <c r="BM341" s="74">
        <v>0</v>
      </c>
      <c r="BN341" s="74">
        <v>0</v>
      </c>
      <c r="BO341" s="74">
        <v>0</v>
      </c>
      <c r="BP341" s="74">
        <v>0</v>
      </c>
      <c r="BQ341" s="74">
        <v>0</v>
      </c>
      <c r="BR341" s="74">
        <v>0</v>
      </c>
      <c r="BS341" s="74">
        <v>0</v>
      </c>
      <c r="BT341" s="74">
        <v>0</v>
      </c>
      <c r="BU341" s="74">
        <v>0</v>
      </c>
      <c r="BV341" s="74">
        <v>0</v>
      </c>
      <c r="BW341" s="74">
        <v>0</v>
      </c>
      <c r="BX341" s="74">
        <v>0</v>
      </c>
      <c r="BY341" s="74">
        <v>0</v>
      </c>
      <c r="BZ341" s="74">
        <v>0</v>
      </c>
      <c r="CA341" s="74">
        <v>0</v>
      </c>
      <c r="CB341" s="74">
        <v>0</v>
      </c>
      <c r="CC341" s="74">
        <v>0</v>
      </c>
      <c r="CD341" s="74">
        <v>0</v>
      </c>
      <c r="CE341" s="74">
        <v>0</v>
      </c>
      <c r="CF341" s="74">
        <v>0</v>
      </c>
      <c r="CG341" s="74">
        <v>0</v>
      </c>
      <c r="CH341" s="74">
        <v>0</v>
      </c>
      <c r="CI341" s="74">
        <v>0</v>
      </c>
      <c r="CJ341" s="74">
        <v>0</v>
      </c>
      <c r="CK341" s="74">
        <v>0</v>
      </c>
      <c r="CL341" s="74">
        <v>0</v>
      </c>
      <c r="CM341" s="74">
        <v>0</v>
      </c>
      <c r="CN341" s="74">
        <v>0</v>
      </c>
      <c r="CO341" s="74">
        <v>0</v>
      </c>
    </row>
    <row r="342" spans="1:93">
      <c r="C342" t="s">
        <v>136</v>
      </c>
      <c r="D342" s="57">
        <v>0</v>
      </c>
      <c r="E342" s="57">
        <v>0</v>
      </c>
      <c r="F342" s="57">
        <v>0</v>
      </c>
      <c r="G342" s="57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57">
        <v>0</v>
      </c>
      <c r="Q342" s="57">
        <v>0</v>
      </c>
      <c r="R342" s="57">
        <v>0</v>
      </c>
      <c r="S342" s="57">
        <v>0</v>
      </c>
      <c r="T342" s="57">
        <v>0</v>
      </c>
      <c r="U342" s="57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  <c r="AC342" s="57">
        <v>0</v>
      </c>
      <c r="AD342" s="57">
        <v>0</v>
      </c>
      <c r="AE342" s="57">
        <v>0</v>
      </c>
      <c r="AF342" s="57">
        <v>0</v>
      </c>
      <c r="AG342" s="57">
        <v>0</v>
      </c>
      <c r="AH342" s="57">
        <v>0</v>
      </c>
      <c r="AI342" s="57">
        <v>0</v>
      </c>
      <c r="AJ342" s="57">
        <v>0</v>
      </c>
      <c r="AK342" s="57">
        <v>0</v>
      </c>
      <c r="AL342" s="57">
        <v>0</v>
      </c>
      <c r="AM342" s="57">
        <v>0</v>
      </c>
      <c r="AN342" s="57">
        <v>0</v>
      </c>
      <c r="AO342" s="57">
        <v>0</v>
      </c>
      <c r="AP342" s="57">
        <v>0</v>
      </c>
      <c r="AQ342" s="57">
        <v>0</v>
      </c>
      <c r="AR342" s="57">
        <v>0</v>
      </c>
      <c r="AS342" s="57">
        <v>0</v>
      </c>
      <c r="AT342" s="57">
        <v>0</v>
      </c>
      <c r="AU342" s="57">
        <v>0</v>
      </c>
      <c r="AV342" s="57">
        <v>0</v>
      </c>
      <c r="AW342" s="57">
        <v>0</v>
      </c>
      <c r="AX342" s="57">
        <v>0</v>
      </c>
      <c r="AY342" s="57">
        <v>0</v>
      </c>
      <c r="AZ342" s="57">
        <v>0</v>
      </c>
      <c r="BA342" s="57">
        <v>0</v>
      </c>
      <c r="BB342" s="57">
        <v>0</v>
      </c>
      <c r="BC342" s="57">
        <v>0</v>
      </c>
      <c r="BD342" s="57">
        <v>0</v>
      </c>
      <c r="BE342" s="57">
        <v>0</v>
      </c>
      <c r="BF342" s="57">
        <v>0</v>
      </c>
      <c r="BG342" s="57">
        <v>0</v>
      </c>
      <c r="BH342" s="57">
        <v>0</v>
      </c>
      <c r="BI342" s="57">
        <v>0</v>
      </c>
      <c r="BJ342" s="57">
        <v>0</v>
      </c>
      <c r="BK342" s="57">
        <v>0</v>
      </c>
      <c r="BL342" s="57">
        <v>0</v>
      </c>
      <c r="BM342" s="57">
        <v>0</v>
      </c>
      <c r="BN342" s="57">
        <v>0</v>
      </c>
      <c r="BO342" s="57">
        <v>0</v>
      </c>
      <c r="BP342" s="57">
        <v>0</v>
      </c>
      <c r="BQ342" s="57">
        <v>0</v>
      </c>
      <c r="BR342" s="57">
        <v>0</v>
      </c>
      <c r="BS342" s="57">
        <v>0</v>
      </c>
      <c r="BT342" s="57">
        <v>0</v>
      </c>
      <c r="BU342" s="57">
        <v>0</v>
      </c>
      <c r="BV342" s="57">
        <v>0</v>
      </c>
      <c r="BW342" s="57">
        <v>0</v>
      </c>
      <c r="BX342" s="57">
        <v>0</v>
      </c>
      <c r="BY342" s="57">
        <v>0</v>
      </c>
      <c r="BZ342" s="57">
        <v>0</v>
      </c>
      <c r="CA342" s="57">
        <v>0</v>
      </c>
      <c r="CB342" s="57">
        <v>0</v>
      </c>
      <c r="CC342" s="57">
        <v>0</v>
      </c>
      <c r="CD342" s="57">
        <v>0</v>
      </c>
      <c r="CE342" s="57">
        <v>0</v>
      </c>
      <c r="CF342" s="57">
        <v>0</v>
      </c>
      <c r="CG342" s="57">
        <v>0</v>
      </c>
      <c r="CH342" s="57">
        <v>0</v>
      </c>
      <c r="CI342" s="57">
        <v>0</v>
      </c>
      <c r="CJ342" s="57">
        <v>0</v>
      </c>
      <c r="CK342" s="57">
        <v>0</v>
      </c>
      <c r="CL342" s="57">
        <v>0</v>
      </c>
      <c r="CM342" s="57">
        <v>0</v>
      </c>
      <c r="CN342" s="57">
        <v>0</v>
      </c>
      <c r="CO342" s="57">
        <v>0</v>
      </c>
    </row>
    <row r="343" spans="1:93">
      <c r="C343" t="s">
        <v>12</v>
      </c>
      <c r="D343" s="48">
        <v>1</v>
      </c>
    </row>
    <row r="344" spans="1:93">
      <c r="C344" t="s">
        <v>128</v>
      </c>
      <c r="D344" s="48">
        <v>3</v>
      </c>
    </row>
    <row r="346" spans="1:93">
      <c r="B346" t="s">
        <v>91</v>
      </c>
      <c r="C346" t="s">
        <v>122</v>
      </c>
      <c r="D346" s="67">
        <v>1</v>
      </c>
      <c r="E346" s="68">
        <v>2</v>
      </c>
      <c r="F346" s="67">
        <v>3</v>
      </c>
      <c r="G346" s="67">
        <v>4</v>
      </c>
      <c r="H346" s="67">
        <v>5</v>
      </c>
      <c r="I346" s="67">
        <v>6</v>
      </c>
      <c r="J346" s="67">
        <v>7</v>
      </c>
      <c r="K346" s="67">
        <v>8</v>
      </c>
      <c r="L346" s="67">
        <v>9</v>
      </c>
      <c r="M346" s="67">
        <v>10</v>
      </c>
      <c r="N346" s="67">
        <v>11</v>
      </c>
      <c r="O346" s="67">
        <v>12</v>
      </c>
      <c r="P346" s="67">
        <v>13</v>
      </c>
      <c r="Q346" s="67">
        <v>14</v>
      </c>
      <c r="R346" s="67">
        <v>15</v>
      </c>
      <c r="S346" s="67">
        <v>16</v>
      </c>
      <c r="T346" s="67">
        <v>17</v>
      </c>
      <c r="U346" s="67">
        <v>18</v>
      </c>
      <c r="V346" s="67">
        <v>19</v>
      </c>
      <c r="W346" s="67">
        <v>20</v>
      </c>
      <c r="X346" s="67">
        <v>21</v>
      </c>
      <c r="Y346" s="67">
        <v>22</v>
      </c>
      <c r="Z346" s="67">
        <v>23</v>
      </c>
      <c r="AA346" s="67">
        <v>24</v>
      </c>
      <c r="AB346" s="67">
        <v>25</v>
      </c>
      <c r="AC346" s="67">
        <v>26</v>
      </c>
      <c r="AD346" s="67">
        <v>27</v>
      </c>
      <c r="AE346" s="67">
        <v>28</v>
      </c>
      <c r="AF346" s="67">
        <v>29</v>
      </c>
      <c r="AG346" s="67">
        <v>30</v>
      </c>
      <c r="AH346" s="67">
        <v>31</v>
      </c>
      <c r="AI346" s="67">
        <v>32</v>
      </c>
      <c r="AJ346" s="67">
        <v>33</v>
      </c>
      <c r="AK346" s="67">
        <v>34</v>
      </c>
      <c r="AL346" s="67">
        <v>35</v>
      </c>
      <c r="AM346" s="67">
        <v>36</v>
      </c>
      <c r="AN346" s="67">
        <v>37</v>
      </c>
      <c r="AO346" s="67">
        <v>38</v>
      </c>
      <c r="AP346" s="67">
        <v>39</v>
      </c>
      <c r="AQ346" s="67">
        <v>40</v>
      </c>
      <c r="AR346" s="67">
        <v>41</v>
      </c>
      <c r="AS346" s="67">
        <v>42</v>
      </c>
      <c r="AT346" s="67">
        <v>43</v>
      </c>
      <c r="AU346" s="67">
        <v>44</v>
      </c>
      <c r="AV346" s="67">
        <v>45</v>
      </c>
      <c r="AW346" s="67">
        <v>46</v>
      </c>
      <c r="AX346" s="67">
        <v>47</v>
      </c>
      <c r="AY346" s="67">
        <v>48</v>
      </c>
      <c r="AZ346" s="67">
        <v>49</v>
      </c>
      <c r="BA346" s="67">
        <v>50</v>
      </c>
      <c r="BB346" s="67">
        <v>51</v>
      </c>
      <c r="BC346" s="67">
        <v>52</v>
      </c>
      <c r="BD346" s="67">
        <v>53</v>
      </c>
      <c r="BE346" s="67">
        <v>54</v>
      </c>
      <c r="BF346" s="67">
        <v>55</v>
      </c>
      <c r="BG346" s="67">
        <v>56</v>
      </c>
      <c r="BH346" s="67">
        <v>57</v>
      </c>
      <c r="BI346" s="67">
        <v>58</v>
      </c>
      <c r="BJ346" s="67">
        <v>59</v>
      </c>
      <c r="BK346" s="67">
        <v>60</v>
      </c>
      <c r="BL346" s="67">
        <v>61</v>
      </c>
      <c r="BM346" s="67">
        <v>62</v>
      </c>
      <c r="BN346" s="67">
        <v>63</v>
      </c>
      <c r="BO346" s="67">
        <v>64</v>
      </c>
      <c r="BP346" s="67">
        <v>65</v>
      </c>
      <c r="BQ346" s="67">
        <v>66</v>
      </c>
      <c r="BR346" s="67">
        <v>67</v>
      </c>
      <c r="BS346" s="67">
        <v>68</v>
      </c>
      <c r="BT346" s="67">
        <v>69</v>
      </c>
      <c r="BU346" s="67">
        <v>70</v>
      </c>
      <c r="BV346" s="67">
        <v>71</v>
      </c>
      <c r="BW346" s="67">
        <v>72</v>
      </c>
      <c r="BX346" s="67">
        <v>73</v>
      </c>
      <c r="BY346" s="67">
        <v>74</v>
      </c>
      <c r="BZ346" s="67">
        <v>75</v>
      </c>
      <c r="CA346" s="67">
        <v>76</v>
      </c>
      <c r="CB346" s="67">
        <v>77</v>
      </c>
      <c r="CC346" s="67">
        <v>78</v>
      </c>
      <c r="CD346" s="67">
        <v>79</v>
      </c>
      <c r="CE346" s="67">
        <v>80</v>
      </c>
      <c r="CF346" s="67">
        <v>81</v>
      </c>
      <c r="CG346" s="67">
        <v>82</v>
      </c>
      <c r="CH346" s="67">
        <v>83</v>
      </c>
      <c r="CI346" s="67">
        <v>84</v>
      </c>
      <c r="CJ346" s="67">
        <v>85</v>
      </c>
      <c r="CK346" s="67">
        <v>86</v>
      </c>
      <c r="CL346" s="67">
        <v>87</v>
      </c>
      <c r="CM346" s="67">
        <v>88</v>
      </c>
      <c r="CN346" s="67">
        <v>89</v>
      </c>
      <c r="CO346" s="67">
        <v>90</v>
      </c>
    </row>
    <row r="347" spans="1:93">
      <c r="C347" t="s">
        <v>157</v>
      </c>
      <c r="D347" s="50">
        <f>MAX(IF(D346=1,D340*$D344,IF(D346&lt;=12,(D340-C340)*$D344,IF(MOD(D346,$D343*12)=1,$D344*(C340*(1-D342)+D340-C340),$D344*(D340-C340)))),0)</f>
        <v>2.4000000000000004</v>
      </c>
      <c r="E347" s="50">
        <f t="shared" ref="E347:BP347" si="89">MAX(IF(E346=1,E340*$D344,IF(E346&lt;=12,(E340-D340)*$D344,IF(MOD(E346,$D343*12)=1,$D344*(D340*(1-E342)+E340-D340),$D344*(E340-D340)))),0)</f>
        <v>0</v>
      </c>
      <c r="F347" s="50">
        <f t="shared" si="89"/>
        <v>0</v>
      </c>
      <c r="G347" s="50">
        <f t="shared" si="89"/>
        <v>0.90000000000000013</v>
      </c>
      <c r="H347" s="50">
        <f t="shared" si="89"/>
        <v>0</v>
      </c>
      <c r="I347" s="50">
        <f t="shared" si="89"/>
        <v>0</v>
      </c>
      <c r="J347" s="50">
        <f t="shared" si="89"/>
        <v>0</v>
      </c>
      <c r="K347" s="50">
        <f t="shared" si="89"/>
        <v>0</v>
      </c>
      <c r="L347" s="50">
        <f t="shared" si="89"/>
        <v>0</v>
      </c>
      <c r="M347" s="50">
        <f t="shared" si="89"/>
        <v>0</v>
      </c>
      <c r="N347" s="50">
        <f t="shared" si="89"/>
        <v>0</v>
      </c>
      <c r="O347" s="50">
        <f t="shared" si="89"/>
        <v>0</v>
      </c>
      <c r="P347" s="50">
        <f t="shared" si="89"/>
        <v>3</v>
      </c>
      <c r="Q347" s="50">
        <f t="shared" si="89"/>
        <v>0</v>
      </c>
      <c r="R347" s="50">
        <f t="shared" si="89"/>
        <v>0</v>
      </c>
      <c r="S347" s="50">
        <f t="shared" si="89"/>
        <v>0</v>
      </c>
      <c r="T347" s="50">
        <f t="shared" si="89"/>
        <v>0</v>
      </c>
      <c r="U347" s="50">
        <f t="shared" si="89"/>
        <v>0</v>
      </c>
      <c r="V347" s="50">
        <f t="shared" si="89"/>
        <v>0</v>
      </c>
      <c r="W347" s="50">
        <f t="shared" si="89"/>
        <v>0</v>
      </c>
      <c r="X347" s="50">
        <f t="shared" si="89"/>
        <v>0</v>
      </c>
      <c r="Y347" s="50">
        <f t="shared" si="89"/>
        <v>0</v>
      </c>
      <c r="Z347" s="50">
        <f t="shared" si="89"/>
        <v>0</v>
      </c>
      <c r="AA347" s="50">
        <f t="shared" si="89"/>
        <v>0</v>
      </c>
      <c r="AB347" s="50">
        <f t="shared" si="89"/>
        <v>3</v>
      </c>
      <c r="AC347" s="50">
        <f t="shared" si="89"/>
        <v>0</v>
      </c>
      <c r="AD347" s="50">
        <f t="shared" si="89"/>
        <v>0</v>
      </c>
      <c r="AE347" s="50">
        <f t="shared" si="89"/>
        <v>0</v>
      </c>
      <c r="AF347" s="50">
        <f t="shared" si="89"/>
        <v>0</v>
      </c>
      <c r="AG347" s="50">
        <f t="shared" si="89"/>
        <v>0</v>
      </c>
      <c r="AH347" s="50">
        <f t="shared" si="89"/>
        <v>0</v>
      </c>
      <c r="AI347" s="50">
        <f t="shared" si="89"/>
        <v>0</v>
      </c>
      <c r="AJ347" s="50">
        <f t="shared" si="89"/>
        <v>0</v>
      </c>
      <c r="AK347" s="50">
        <f t="shared" si="89"/>
        <v>0</v>
      </c>
      <c r="AL347" s="50">
        <f t="shared" si="89"/>
        <v>0</v>
      </c>
      <c r="AM347" s="50">
        <f t="shared" si="89"/>
        <v>0</v>
      </c>
      <c r="AN347" s="50">
        <f t="shared" si="89"/>
        <v>3</v>
      </c>
      <c r="AO347" s="50">
        <f t="shared" si="89"/>
        <v>0</v>
      </c>
      <c r="AP347" s="50">
        <f t="shared" si="89"/>
        <v>0</v>
      </c>
      <c r="AQ347" s="50">
        <f t="shared" si="89"/>
        <v>0</v>
      </c>
      <c r="AR347" s="50">
        <f t="shared" si="89"/>
        <v>0</v>
      </c>
      <c r="AS347" s="50">
        <f t="shared" si="89"/>
        <v>0</v>
      </c>
      <c r="AT347" s="50">
        <f t="shared" si="89"/>
        <v>0</v>
      </c>
      <c r="AU347" s="50">
        <f t="shared" si="89"/>
        <v>0</v>
      </c>
      <c r="AV347" s="50">
        <f t="shared" si="89"/>
        <v>0</v>
      </c>
      <c r="AW347" s="50">
        <f t="shared" si="89"/>
        <v>0</v>
      </c>
      <c r="AX347" s="50">
        <f t="shared" si="89"/>
        <v>0</v>
      </c>
      <c r="AY347" s="50">
        <f t="shared" si="89"/>
        <v>0</v>
      </c>
      <c r="AZ347" s="50">
        <f t="shared" si="89"/>
        <v>3</v>
      </c>
      <c r="BA347" s="50">
        <f t="shared" si="89"/>
        <v>0</v>
      </c>
      <c r="BB347" s="50">
        <f t="shared" si="89"/>
        <v>0</v>
      </c>
      <c r="BC347" s="50">
        <f t="shared" si="89"/>
        <v>0</v>
      </c>
      <c r="BD347" s="50">
        <f t="shared" si="89"/>
        <v>0</v>
      </c>
      <c r="BE347" s="50">
        <f t="shared" si="89"/>
        <v>0</v>
      </c>
      <c r="BF347" s="50">
        <f t="shared" si="89"/>
        <v>0</v>
      </c>
      <c r="BG347" s="50">
        <f t="shared" si="89"/>
        <v>0</v>
      </c>
      <c r="BH347" s="50">
        <f t="shared" si="89"/>
        <v>0</v>
      </c>
      <c r="BI347" s="50">
        <f t="shared" si="89"/>
        <v>0</v>
      </c>
      <c r="BJ347" s="50">
        <f t="shared" si="89"/>
        <v>0</v>
      </c>
      <c r="BK347" s="50">
        <f t="shared" si="89"/>
        <v>0</v>
      </c>
      <c r="BL347" s="50">
        <f t="shared" si="89"/>
        <v>3</v>
      </c>
      <c r="BM347" s="50">
        <f t="shared" si="89"/>
        <v>0</v>
      </c>
      <c r="BN347" s="50">
        <f t="shared" si="89"/>
        <v>0</v>
      </c>
      <c r="BO347" s="50">
        <f t="shared" si="89"/>
        <v>0</v>
      </c>
      <c r="BP347" s="50">
        <f t="shared" si="89"/>
        <v>0</v>
      </c>
      <c r="BQ347" s="50">
        <f t="shared" ref="BQ347:CO347" si="90">MAX(IF(BQ346=1,BQ340*$D344,IF(BQ346&lt;=12,(BQ340-BP340)*$D344,IF(MOD(BQ346,$D343*12)=1,$D344*(BP340*(1-BQ342)+BQ340-BP340),$D344*(BQ340-BP340)))),0)</f>
        <v>0</v>
      </c>
      <c r="BR347" s="50">
        <f t="shared" si="90"/>
        <v>0</v>
      </c>
      <c r="BS347" s="50">
        <f t="shared" si="90"/>
        <v>0</v>
      </c>
      <c r="BT347" s="50">
        <f t="shared" si="90"/>
        <v>0</v>
      </c>
      <c r="BU347" s="50">
        <f t="shared" si="90"/>
        <v>0</v>
      </c>
      <c r="BV347" s="50">
        <f t="shared" si="90"/>
        <v>0</v>
      </c>
      <c r="BW347" s="50">
        <f t="shared" si="90"/>
        <v>0</v>
      </c>
      <c r="BX347" s="50">
        <f t="shared" si="90"/>
        <v>3</v>
      </c>
      <c r="BY347" s="50">
        <f t="shared" si="90"/>
        <v>0</v>
      </c>
      <c r="BZ347" s="50">
        <f t="shared" si="90"/>
        <v>0</v>
      </c>
      <c r="CA347" s="50">
        <f t="shared" si="90"/>
        <v>0</v>
      </c>
      <c r="CB347" s="50">
        <f t="shared" si="90"/>
        <v>0</v>
      </c>
      <c r="CC347" s="50">
        <f t="shared" si="90"/>
        <v>0</v>
      </c>
      <c r="CD347" s="50">
        <f t="shared" si="90"/>
        <v>0</v>
      </c>
      <c r="CE347" s="50">
        <f t="shared" si="90"/>
        <v>0</v>
      </c>
      <c r="CF347" s="50">
        <f t="shared" si="90"/>
        <v>0</v>
      </c>
      <c r="CG347" s="50">
        <f t="shared" si="90"/>
        <v>0</v>
      </c>
      <c r="CH347" s="50">
        <f t="shared" si="90"/>
        <v>0</v>
      </c>
      <c r="CI347" s="50">
        <f t="shared" si="90"/>
        <v>0</v>
      </c>
      <c r="CJ347" s="50">
        <f t="shared" si="90"/>
        <v>3</v>
      </c>
      <c r="CK347" s="50">
        <f t="shared" si="90"/>
        <v>0</v>
      </c>
      <c r="CL347" s="50">
        <f t="shared" si="90"/>
        <v>0</v>
      </c>
      <c r="CM347" s="50">
        <f t="shared" si="90"/>
        <v>0</v>
      </c>
      <c r="CN347" s="50">
        <f t="shared" si="90"/>
        <v>0</v>
      </c>
      <c r="CO347" s="50">
        <f t="shared" si="90"/>
        <v>0</v>
      </c>
    </row>
    <row r="348" spans="1:93">
      <c r="C348" t="s">
        <v>128</v>
      </c>
      <c r="D348" s="72">
        <f>D347*D341</f>
        <v>59574.528000000013</v>
      </c>
      <c r="E348" s="72">
        <f t="shared" ref="E348:K348" si="91">E347*E341</f>
        <v>0</v>
      </c>
      <c r="F348" s="72">
        <f t="shared" si="91"/>
        <v>0</v>
      </c>
      <c r="G348" s="72">
        <f t="shared" si="91"/>
        <v>22340.448000000004</v>
      </c>
      <c r="H348" s="72">
        <f t="shared" si="91"/>
        <v>0</v>
      </c>
      <c r="I348" s="72">
        <f t="shared" si="91"/>
        <v>0</v>
      </c>
      <c r="J348" s="72">
        <f t="shared" si="91"/>
        <v>0</v>
      </c>
      <c r="K348" s="72">
        <f t="shared" si="91"/>
        <v>0</v>
      </c>
      <c r="L348" s="72">
        <f t="shared" ref="L348:BW348" si="92">L347*L341</f>
        <v>0</v>
      </c>
      <c r="M348" s="72">
        <f t="shared" si="92"/>
        <v>0</v>
      </c>
      <c r="N348" s="72">
        <f t="shared" si="92"/>
        <v>0</v>
      </c>
      <c r="O348" s="72">
        <f t="shared" si="92"/>
        <v>0</v>
      </c>
      <c r="P348" s="72">
        <f t="shared" si="92"/>
        <v>78191.568000000014</v>
      </c>
      <c r="Q348" s="72">
        <f t="shared" si="92"/>
        <v>0</v>
      </c>
      <c r="R348" s="72">
        <f t="shared" si="92"/>
        <v>0</v>
      </c>
      <c r="S348" s="72">
        <f t="shared" si="92"/>
        <v>0</v>
      </c>
      <c r="T348" s="72">
        <f t="shared" si="92"/>
        <v>0</v>
      </c>
      <c r="U348" s="72">
        <f t="shared" si="92"/>
        <v>0</v>
      </c>
      <c r="V348" s="72">
        <f t="shared" si="92"/>
        <v>0</v>
      </c>
      <c r="W348" s="72">
        <f t="shared" si="92"/>
        <v>0</v>
      </c>
      <c r="X348" s="72">
        <f t="shared" si="92"/>
        <v>0</v>
      </c>
      <c r="Y348" s="72">
        <f t="shared" si="92"/>
        <v>0</v>
      </c>
      <c r="Z348" s="72">
        <f t="shared" si="92"/>
        <v>0</v>
      </c>
      <c r="AA348" s="72">
        <f t="shared" si="92"/>
        <v>0</v>
      </c>
      <c r="AB348" s="72">
        <f t="shared" si="92"/>
        <v>86010.724800000025</v>
      </c>
      <c r="AC348" s="72">
        <f t="shared" si="92"/>
        <v>0</v>
      </c>
      <c r="AD348" s="72">
        <f t="shared" si="92"/>
        <v>0</v>
      </c>
      <c r="AE348" s="72">
        <f t="shared" si="92"/>
        <v>0</v>
      </c>
      <c r="AF348" s="72">
        <f t="shared" si="92"/>
        <v>0</v>
      </c>
      <c r="AG348" s="72">
        <f t="shared" si="92"/>
        <v>0</v>
      </c>
      <c r="AH348" s="72">
        <f t="shared" si="92"/>
        <v>0</v>
      </c>
      <c r="AI348" s="72">
        <f t="shared" si="92"/>
        <v>0</v>
      </c>
      <c r="AJ348" s="72">
        <f t="shared" si="92"/>
        <v>0</v>
      </c>
      <c r="AK348" s="72">
        <f t="shared" si="92"/>
        <v>0</v>
      </c>
      <c r="AL348" s="72">
        <f t="shared" si="92"/>
        <v>0</v>
      </c>
      <c r="AM348" s="72">
        <f t="shared" si="92"/>
        <v>0</v>
      </c>
      <c r="AN348" s="72">
        <f t="shared" si="92"/>
        <v>0</v>
      </c>
      <c r="AO348" s="72">
        <f t="shared" si="92"/>
        <v>0</v>
      </c>
      <c r="AP348" s="72">
        <f t="shared" si="92"/>
        <v>0</v>
      </c>
      <c r="AQ348" s="72">
        <f t="shared" si="92"/>
        <v>0</v>
      </c>
      <c r="AR348" s="72">
        <f t="shared" si="92"/>
        <v>0</v>
      </c>
      <c r="AS348" s="72">
        <f t="shared" si="92"/>
        <v>0</v>
      </c>
      <c r="AT348" s="72">
        <f t="shared" si="92"/>
        <v>0</v>
      </c>
      <c r="AU348" s="72">
        <f t="shared" si="92"/>
        <v>0</v>
      </c>
      <c r="AV348" s="72">
        <f t="shared" si="92"/>
        <v>0</v>
      </c>
      <c r="AW348" s="72">
        <f t="shared" si="92"/>
        <v>0</v>
      </c>
      <c r="AX348" s="72">
        <f t="shared" si="92"/>
        <v>0</v>
      </c>
      <c r="AY348" s="72">
        <f t="shared" si="92"/>
        <v>0</v>
      </c>
      <c r="AZ348" s="72">
        <f t="shared" si="92"/>
        <v>0</v>
      </c>
      <c r="BA348" s="72">
        <f t="shared" si="92"/>
        <v>0</v>
      </c>
      <c r="BB348" s="72">
        <f t="shared" si="92"/>
        <v>0</v>
      </c>
      <c r="BC348" s="72">
        <f t="shared" si="92"/>
        <v>0</v>
      </c>
      <c r="BD348" s="72">
        <f t="shared" si="92"/>
        <v>0</v>
      </c>
      <c r="BE348" s="72">
        <f t="shared" si="92"/>
        <v>0</v>
      </c>
      <c r="BF348" s="72">
        <f t="shared" si="92"/>
        <v>0</v>
      </c>
      <c r="BG348" s="72">
        <f t="shared" si="92"/>
        <v>0</v>
      </c>
      <c r="BH348" s="72">
        <f t="shared" si="92"/>
        <v>0</v>
      </c>
      <c r="BI348" s="72">
        <f t="shared" si="92"/>
        <v>0</v>
      </c>
      <c r="BJ348" s="72">
        <f t="shared" si="92"/>
        <v>0</v>
      </c>
      <c r="BK348" s="72">
        <f t="shared" si="92"/>
        <v>0</v>
      </c>
      <c r="BL348" s="72">
        <f t="shared" si="92"/>
        <v>0</v>
      </c>
      <c r="BM348" s="72">
        <f t="shared" si="92"/>
        <v>0</v>
      </c>
      <c r="BN348" s="72">
        <f t="shared" si="92"/>
        <v>0</v>
      </c>
      <c r="BO348" s="72">
        <f t="shared" si="92"/>
        <v>0</v>
      </c>
      <c r="BP348" s="72">
        <f t="shared" si="92"/>
        <v>0</v>
      </c>
      <c r="BQ348" s="72">
        <f t="shared" si="92"/>
        <v>0</v>
      </c>
      <c r="BR348" s="72">
        <f t="shared" si="92"/>
        <v>0</v>
      </c>
      <c r="BS348" s="72">
        <f t="shared" si="92"/>
        <v>0</v>
      </c>
      <c r="BT348" s="72">
        <f t="shared" si="92"/>
        <v>0</v>
      </c>
      <c r="BU348" s="72">
        <f t="shared" si="92"/>
        <v>0</v>
      </c>
      <c r="BV348" s="72">
        <f t="shared" si="92"/>
        <v>0</v>
      </c>
      <c r="BW348" s="72">
        <f t="shared" si="92"/>
        <v>0</v>
      </c>
      <c r="BX348" s="72">
        <f t="shared" ref="BX348:CO348" si="93">BX347*BX341</f>
        <v>0</v>
      </c>
      <c r="BY348" s="72">
        <f t="shared" si="93"/>
        <v>0</v>
      </c>
      <c r="BZ348" s="72">
        <f t="shared" si="93"/>
        <v>0</v>
      </c>
      <c r="CA348" s="72">
        <f t="shared" si="93"/>
        <v>0</v>
      </c>
      <c r="CB348" s="72">
        <f t="shared" si="93"/>
        <v>0</v>
      </c>
      <c r="CC348" s="72">
        <f t="shared" si="93"/>
        <v>0</v>
      </c>
      <c r="CD348" s="72">
        <f t="shared" si="93"/>
        <v>0</v>
      </c>
      <c r="CE348" s="72">
        <f t="shared" si="93"/>
        <v>0</v>
      </c>
      <c r="CF348" s="72">
        <f t="shared" si="93"/>
        <v>0</v>
      </c>
      <c r="CG348" s="72">
        <f t="shared" si="93"/>
        <v>0</v>
      </c>
      <c r="CH348" s="72">
        <f t="shared" si="93"/>
        <v>0</v>
      </c>
      <c r="CI348" s="72">
        <f t="shared" si="93"/>
        <v>0</v>
      </c>
      <c r="CJ348" s="72">
        <f t="shared" si="93"/>
        <v>0</v>
      </c>
      <c r="CK348" s="72">
        <f t="shared" si="93"/>
        <v>0</v>
      </c>
      <c r="CL348" s="72">
        <f t="shared" si="93"/>
        <v>0</v>
      </c>
      <c r="CM348" s="72">
        <f t="shared" si="93"/>
        <v>0</v>
      </c>
      <c r="CN348" s="72">
        <f t="shared" si="93"/>
        <v>0</v>
      </c>
      <c r="CO348" s="72">
        <f t="shared" si="93"/>
        <v>0</v>
      </c>
    </row>
    <row r="349" spans="1:93"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</row>
    <row r="350" spans="1:93" s="38" customFormat="1">
      <c r="A350" s="38" t="s">
        <v>158</v>
      </c>
      <c r="D350" s="49"/>
    </row>
    <row r="351" spans="1:93">
      <c r="B351" s="2" t="s">
        <v>92</v>
      </c>
      <c r="C351" t="s">
        <v>1</v>
      </c>
      <c r="D351" s="48">
        <v>37.5</v>
      </c>
    </row>
    <row r="352" spans="1:93">
      <c r="C352" t="s">
        <v>159</v>
      </c>
      <c r="D352" s="48">
        <v>1.5</v>
      </c>
    </row>
    <row r="353" spans="1:93">
      <c r="C353" t="s">
        <v>16</v>
      </c>
      <c r="D353" s="57">
        <v>0.03</v>
      </c>
    </row>
    <row r="354" spans="1:93">
      <c r="C354" s="2" t="s">
        <v>122</v>
      </c>
      <c r="D354" s="73">
        <f>D356</f>
        <v>42491</v>
      </c>
      <c r="E354" s="73">
        <f t="shared" ref="E354:AJ354" si="94">EDATE(D354,1)</f>
        <v>42522</v>
      </c>
      <c r="F354" s="73">
        <f t="shared" si="94"/>
        <v>42552</v>
      </c>
      <c r="G354" s="73">
        <f t="shared" si="94"/>
        <v>42583</v>
      </c>
      <c r="H354" s="73">
        <f t="shared" si="94"/>
        <v>42614</v>
      </c>
      <c r="I354" s="73">
        <f t="shared" si="94"/>
        <v>42644</v>
      </c>
      <c r="J354" s="73">
        <f t="shared" si="94"/>
        <v>42675</v>
      </c>
      <c r="K354" s="73">
        <f t="shared" si="94"/>
        <v>42705</v>
      </c>
      <c r="L354" s="73">
        <f t="shared" si="94"/>
        <v>42736</v>
      </c>
      <c r="M354" s="73">
        <f t="shared" si="94"/>
        <v>42767</v>
      </c>
      <c r="N354" s="73">
        <f t="shared" si="94"/>
        <v>42795</v>
      </c>
      <c r="O354" s="73">
        <f t="shared" si="94"/>
        <v>42826</v>
      </c>
      <c r="P354" s="73">
        <f t="shared" si="94"/>
        <v>42856</v>
      </c>
      <c r="Q354" s="73">
        <f t="shared" si="94"/>
        <v>42887</v>
      </c>
      <c r="R354" s="73">
        <f t="shared" si="94"/>
        <v>42917</v>
      </c>
      <c r="S354" s="73">
        <f t="shared" si="94"/>
        <v>42948</v>
      </c>
      <c r="T354" s="73">
        <f t="shared" si="94"/>
        <v>42979</v>
      </c>
      <c r="U354" s="73">
        <f t="shared" si="94"/>
        <v>43009</v>
      </c>
      <c r="V354" s="73">
        <f t="shared" si="94"/>
        <v>43040</v>
      </c>
      <c r="W354" s="73">
        <f t="shared" si="94"/>
        <v>43070</v>
      </c>
      <c r="X354" s="73">
        <f t="shared" si="94"/>
        <v>43101</v>
      </c>
      <c r="Y354" s="73">
        <f t="shared" si="94"/>
        <v>43132</v>
      </c>
      <c r="Z354" s="73">
        <f t="shared" si="94"/>
        <v>43160</v>
      </c>
      <c r="AA354" s="73">
        <f t="shared" si="94"/>
        <v>43191</v>
      </c>
      <c r="AB354" s="73">
        <f t="shared" si="94"/>
        <v>43221</v>
      </c>
      <c r="AC354" s="73">
        <f t="shared" si="94"/>
        <v>43252</v>
      </c>
      <c r="AD354" s="73">
        <f t="shared" si="94"/>
        <v>43282</v>
      </c>
      <c r="AE354" s="73">
        <f t="shared" si="94"/>
        <v>43313</v>
      </c>
      <c r="AF354" s="73">
        <f t="shared" si="94"/>
        <v>43344</v>
      </c>
      <c r="AG354" s="73">
        <f t="shared" si="94"/>
        <v>43374</v>
      </c>
      <c r="AH354" s="73">
        <f t="shared" si="94"/>
        <v>43405</v>
      </c>
      <c r="AI354" s="73">
        <f t="shared" si="94"/>
        <v>43435</v>
      </c>
      <c r="AJ354" s="73">
        <f t="shared" si="94"/>
        <v>43466</v>
      </c>
      <c r="AK354" s="73">
        <f t="shared" ref="AK354:BP354" si="95">EDATE(AJ354,1)</f>
        <v>43497</v>
      </c>
      <c r="AL354" s="73">
        <f t="shared" si="95"/>
        <v>43525</v>
      </c>
      <c r="AM354" s="73">
        <f t="shared" si="95"/>
        <v>43556</v>
      </c>
      <c r="AN354" s="73">
        <f t="shared" si="95"/>
        <v>43586</v>
      </c>
      <c r="AO354" s="73">
        <f t="shared" si="95"/>
        <v>43617</v>
      </c>
      <c r="AP354" s="73">
        <f t="shared" si="95"/>
        <v>43647</v>
      </c>
      <c r="AQ354" s="73">
        <f t="shared" si="95"/>
        <v>43678</v>
      </c>
      <c r="AR354" s="73">
        <f t="shared" si="95"/>
        <v>43709</v>
      </c>
      <c r="AS354" s="73">
        <f t="shared" si="95"/>
        <v>43739</v>
      </c>
      <c r="AT354" s="73">
        <f t="shared" si="95"/>
        <v>43770</v>
      </c>
      <c r="AU354" s="73">
        <f t="shared" si="95"/>
        <v>43800</v>
      </c>
      <c r="AV354" s="73">
        <f t="shared" si="95"/>
        <v>43831</v>
      </c>
      <c r="AW354" s="73">
        <f t="shared" si="95"/>
        <v>43862</v>
      </c>
      <c r="AX354" s="73">
        <f t="shared" si="95"/>
        <v>43891</v>
      </c>
      <c r="AY354" s="73">
        <f t="shared" si="95"/>
        <v>43922</v>
      </c>
      <c r="AZ354" s="73">
        <f t="shared" si="95"/>
        <v>43952</v>
      </c>
      <c r="BA354" s="73">
        <f t="shared" si="95"/>
        <v>43983</v>
      </c>
      <c r="BB354" s="73">
        <f t="shared" si="95"/>
        <v>44013</v>
      </c>
      <c r="BC354" s="73">
        <f t="shared" si="95"/>
        <v>44044</v>
      </c>
      <c r="BD354" s="73">
        <f t="shared" si="95"/>
        <v>44075</v>
      </c>
      <c r="BE354" s="73">
        <f t="shared" si="95"/>
        <v>44105</v>
      </c>
      <c r="BF354" s="73">
        <f t="shared" si="95"/>
        <v>44136</v>
      </c>
      <c r="BG354" s="73">
        <f t="shared" si="95"/>
        <v>44166</v>
      </c>
      <c r="BH354" s="73">
        <f t="shared" si="95"/>
        <v>44197</v>
      </c>
      <c r="BI354" s="73">
        <f t="shared" si="95"/>
        <v>44228</v>
      </c>
      <c r="BJ354" s="73">
        <f t="shared" si="95"/>
        <v>44256</v>
      </c>
      <c r="BK354" s="73">
        <f t="shared" si="95"/>
        <v>44287</v>
      </c>
      <c r="BL354" s="73">
        <f t="shared" si="95"/>
        <v>44317</v>
      </c>
      <c r="BM354" s="73">
        <f t="shared" si="95"/>
        <v>44348</v>
      </c>
      <c r="BN354" s="73">
        <f t="shared" si="95"/>
        <v>44378</v>
      </c>
      <c r="BO354" s="73">
        <f t="shared" si="95"/>
        <v>44409</v>
      </c>
      <c r="BP354" s="73">
        <f t="shared" si="95"/>
        <v>44440</v>
      </c>
      <c r="BQ354" s="73">
        <f t="shared" ref="BQ354:CO354" si="96">EDATE(BP354,1)</f>
        <v>44470</v>
      </c>
      <c r="BR354" s="73">
        <f t="shared" si="96"/>
        <v>44501</v>
      </c>
      <c r="BS354" s="73">
        <f t="shared" si="96"/>
        <v>44531</v>
      </c>
      <c r="BT354" s="73">
        <f t="shared" si="96"/>
        <v>44562</v>
      </c>
      <c r="BU354" s="73">
        <f t="shared" si="96"/>
        <v>44593</v>
      </c>
      <c r="BV354" s="73">
        <f t="shared" si="96"/>
        <v>44621</v>
      </c>
      <c r="BW354" s="73">
        <f t="shared" si="96"/>
        <v>44652</v>
      </c>
      <c r="BX354" s="73">
        <f t="shared" si="96"/>
        <v>44682</v>
      </c>
      <c r="BY354" s="73">
        <f t="shared" si="96"/>
        <v>44713</v>
      </c>
      <c r="BZ354" s="73">
        <f t="shared" si="96"/>
        <v>44743</v>
      </c>
      <c r="CA354" s="73">
        <f t="shared" si="96"/>
        <v>44774</v>
      </c>
      <c r="CB354" s="73">
        <f t="shared" si="96"/>
        <v>44805</v>
      </c>
      <c r="CC354" s="73">
        <f t="shared" si="96"/>
        <v>44835</v>
      </c>
      <c r="CD354" s="73">
        <f t="shared" si="96"/>
        <v>44866</v>
      </c>
      <c r="CE354" s="73">
        <f t="shared" si="96"/>
        <v>44896</v>
      </c>
      <c r="CF354" s="73">
        <f t="shared" si="96"/>
        <v>44927</v>
      </c>
      <c r="CG354" s="73">
        <f t="shared" si="96"/>
        <v>44958</v>
      </c>
      <c r="CH354" s="73">
        <f t="shared" si="96"/>
        <v>44986</v>
      </c>
      <c r="CI354" s="73">
        <f t="shared" si="96"/>
        <v>45017</v>
      </c>
      <c r="CJ354" s="73">
        <f t="shared" si="96"/>
        <v>45047</v>
      </c>
      <c r="CK354" s="73">
        <f t="shared" si="96"/>
        <v>45078</v>
      </c>
      <c r="CL354" s="73">
        <f t="shared" si="96"/>
        <v>45108</v>
      </c>
      <c r="CM354" s="73">
        <f t="shared" si="96"/>
        <v>45139</v>
      </c>
      <c r="CN354" s="73">
        <f t="shared" si="96"/>
        <v>45170</v>
      </c>
      <c r="CO354" s="73">
        <f t="shared" si="96"/>
        <v>45200</v>
      </c>
    </row>
    <row r="355" spans="1:93">
      <c r="C355" t="s">
        <v>17</v>
      </c>
      <c r="D355" s="57">
        <v>0.8</v>
      </c>
      <c r="E355" s="57">
        <v>0.75</v>
      </c>
      <c r="F355" s="57">
        <v>0.7</v>
      </c>
      <c r="G355" s="57">
        <v>1</v>
      </c>
      <c r="H355" s="57">
        <v>1</v>
      </c>
      <c r="I355" s="57">
        <v>1</v>
      </c>
      <c r="J355" s="57">
        <v>1</v>
      </c>
      <c r="K355" s="57">
        <v>1</v>
      </c>
      <c r="L355" s="57">
        <v>1</v>
      </c>
      <c r="M355" s="57">
        <v>1</v>
      </c>
      <c r="N355" s="57">
        <v>1</v>
      </c>
      <c r="O355" s="57">
        <v>1</v>
      </c>
      <c r="P355" s="57">
        <v>1</v>
      </c>
      <c r="Q355" s="57">
        <v>1</v>
      </c>
      <c r="R355" s="57">
        <v>1</v>
      </c>
      <c r="S355" s="57">
        <v>1</v>
      </c>
      <c r="T355" s="57">
        <v>1</v>
      </c>
      <c r="U355" s="57">
        <v>1</v>
      </c>
      <c r="V355" s="57">
        <v>1</v>
      </c>
      <c r="W355" s="57">
        <v>1</v>
      </c>
      <c r="X355" s="57">
        <v>1</v>
      </c>
      <c r="Y355" s="57">
        <v>1</v>
      </c>
      <c r="Z355" s="57">
        <v>1</v>
      </c>
      <c r="AA355" s="57">
        <v>1</v>
      </c>
      <c r="AB355" s="57">
        <v>1</v>
      </c>
      <c r="AC355" s="57">
        <v>1</v>
      </c>
      <c r="AD355" s="57">
        <v>1</v>
      </c>
      <c r="AE355" s="57">
        <v>1</v>
      </c>
      <c r="AF355" s="57">
        <v>1</v>
      </c>
      <c r="AG355" s="57">
        <v>1</v>
      </c>
      <c r="AH355" s="57">
        <v>1</v>
      </c>
      <c r="AI355" s="57">
        <v>1</v>
      </c>
      <c r="AJ355" s="57">
        <v>1</v>
      </c>
      <c r="AK355" s="57">
        <v>1</v>
      </c>
      <c r="AL355" s="57">
        <v>1</v>
      </c>
      <c r="AM355" s="57">
        <v>1</v>
      </c>
      <c r="AN355" s="57">
        <v>1</v>
      </c>
      <c r="AO355" s="57">
        <v>1</v>
      </c>
      <c r="AP355" s="57">
        <v>1</v>
      </c>
      <c r="AQ355" s="57">
        <v>1</v>
      </c>
      <c r="AR355" s="57">
        <v>1</v>
      </c>
      <c r="AS355" s="57">
        <v>1</v>
      </c>
      <c r="AT355" s="57">
        <v>1</v>
      </c>
      <c r="AU355" s="57">
        <v>1</v>
      </c>
      <c r="AV355" s="57">
        <v>1</v>
      </c>
      <c r="AW355" s="57">
        <v>1</v>
      </c>
      <c r="AX355" s="57">
        <v>1</v>
      </c>
      <c r="AY355" s="57">
        <v>1</v>
      </c>
      <c r="AZ355" s="57">
        <v>1</v>
      </c>
      <c r="BA355" s="57">
        <v>1</v>
      </c>
      <c r="BB355" s="57">
        <v>1</v>
      </c>
      <c r="BC355" s="57">
        <v>1</v>
      </c>
      <c r="BD355" s="57">
        <v>1</v>
      </c>
      <c r="BE355" s="57">
        <v>1</v>
      </c>
      <c r="BF355" s="57">
        <v>1</v>
      </c>
      <c r="BG355" s="57">
        <v>1</v>
      </c>
      <c r="BH355" s="57">
        <v>1</v>
      </c>
      <c r="BI355" s="57">
        <v>1</v>
      </c>
      <c r="BJ355" s="57">
        <v>1</v>
      </c>
      <c r="BK355" s="57">
        <v>1</v>
      </c>
      <c r="BL355" s="57">
        <v>1</v>
      </c>
      <c r="BM355" s="57">
        <v>1</v>
      </c>
      <c r="BN355" s="57">
        <v>1</v>
      </c>
      <c r="BO355" s="57">
        <v>1</v>
      </c>
      <c r="BP355" s="57">
        <v>1</v>
      </c>
      <c r="BQ355" s="57">
        <v>1</v>
      </c>
      <c r="BR355" s="57">
        <v>1</v>
      </c>
      <c r="BS355" s="57">
        <v>1</v>
      </c>
      <c r="BT355" s="57">
        <v>1</v>
      </c>
      <c r="BU355" s="57">
        <v>1</v>
      </c>
      <c r="BV355" s="57">
        <v>1</v>
      </c>
      <c r="BW355" s="57">
        <v>1</v>
      </c>
      <c r="BX355" s="57">
        <v>1</v>
      </c>
      <c r="BY355" s="57">
        <v>1</v>
      </c>
      <c r="BZ355" s="57">
        <v>1</v>
      </c>
      <c r="CA355" s="57">
        <v>1</v>
      </c>
      <c r="CB355" s="57">
        <v>1</v>
      </c>
      <c r="CC355" s="57">
        <v>1</v>
      </c>
      <c r="CD355" s="57">
        <v>1</v>
      </c>
      <c r="CE355" s="57">
        <v>1</v>
      </c>
      <c r="CF355" s="57">
        <v>1</v>
      </c>
      <c r="CG355" s="57">
        <v>1</v>
      </c>
      <c r="CH355" s="57">
        <v>1</v>
      </c>
      <c r="CI355" s="57">
        <v>1</v>
      </c>
      <c r="CJ355" s="57">
        <v>1</v>
      </c>
      <c r="CK355" s="57">
        <v>1</v>
      </c>
      <c r="CL355" s="57">
        <v>1</v>
      </c>
      <c r="CM355" s="57">
        <v>1</v>
      </c>
      <c r="CN355" s="57">
        <v>1</v>
      </c>
      <c r="CO355" s="57">
        <v>1</v>
      </c>
    </row>
    <row r="356" spans="1:93">
      <c r="C356" t="s">
        <v>55</v>
      </c>
      <c r="D356" s="64">
        <v>42491</v>
      </c>
    </row>
    <row r="357" spans="1:93">
      <c r="C357" t="s">
        <v>56</v>
      </c>
      <c r="D357" s="64">
        <v>42979</v>
      </c>
    </row>
    <row r="358" spans="1:93">
      <c r="C358" t="s">
        <v>121</v>
      </c>
      <c r="D358" s="66">
        <f>ROUNDUP((DATEDIF(D356,D357,"m")+12)/12,0)</f>
        <v>3</v>
      </c>
    </row>
    <row r="360" spans="1:93">
      <c r="B360" t="s">
        <v>91</v>
      </c>
      <c r="C360" t="s">
        <v>161</v>
      </c>
      <c r="D360" s="59">
        <v>1</v>
      </c>
      <c r="E360" s="46">
        <v>2</v>
      </c>
      <c r="F360" s="46">
        <v>3</v>
      </c>
      <c r="G360" s="59">
        <v>4</v>
      </c>
      <c r="H360" s="46">
        <v>5</v>
      </c>
      <c r="I360" s="46">
        <v>6</v>
      </c>
      <c r="J360" s="59">
        <v>7</v>
      </c>
      <c r="K360" s="46">
        <v>8</v>
      </c>
      <c r="L360" s="46">
        <v>9</v>
      </c>
      <c r="M360" s="59">
        <v>10</v>
      </c>
      <c r="N360" s="46">
        <v>11</v>
      </c>
      <c r="O360" s="46">
        <v>12</v>
      </c>
      <c r="P360" s="59">
        <v>13</v>
      </c>
      <c r="Q360" s="46">
        <v>14</v>
      </c>
      <c r="R360" s="46">
        <v>15</v>
      </c>
    </row>
    <row r="361" spans="1:93">
      <c r="C361" t="s">
        <v>163</v>
      </c>
      <c r="D361" s="50">
        <f>IF(D360&gt;$D$358,0,$D352*(1+$D$353)^(D360-1))</f>
        <v>1.5</v>
      </c>
      <c r="E361" s="50">
        <f t="shared" ref="E361:R361" si="97">IF(E360&gt;$D$358,0,$D352*(1+$D$353)^(E360-1))</f>
        <v>1.5449999999999999</v>
      </c>
      <c r="F361" s="50">
        <f t="shared" si="97"/>
        <v>1.5913499999999998</v>
      </c>
      <c r="G361" s="50">
        <f t="shared" si="97"/>
        <v>0</v>
      </c>
      <c r="H361" s="50">
        <f t="shared" si="97"/>
        <v>0</v>
      </c>
      <c r="I361" s="50">
        <f t="shared" si="97"/>
        <v>0</v>
      </c>
      <c r="J361" s="50">
        <f t="shared" si="97"/>
        <v>0</v>
      </c>
      <c r="K361" s="50">
        <f t="shared" si="97"/>
        <v>0</v>
      </c>
      <c r="L361" s="50">
        <f t="shared" si="97"/>
        <v>0</v>
      </c>
      <c r="M361" s="50">
        <f t="shared" si="97"/>
        <v>0</v>
      </c>
      <c r="N361" s="50">
        <f t="shared" si="97"/>
        <v>0</v>
      </c>
      <c r="O361" s="50">
        <f t="shared" si="97"/>
        <v>0</v>
      </c>
      <c r="P361" s="50">
        <f t="shared" si="97"/>
        <v>0</v>
      </c>
      <c r="Q361" s="50">
        <f t="shared" si="97"/>
        <v>0</v>
      </c>
      <c r="R361" s="50">
        <f t="shared" si="97"/>
        <v>0</v>
      </c>
    </row>
    <row r="362" spans="1:93">
      <c r="C362" s="2" t="s">
        <v>122</v>
      </c>
      <c r="D362" s="73">
        <f>D356</f>
        <v>42491</v>
      </c>
      <c r="E362" s="73">
        <f t="shared" ref="E362:AJ362" si="98">EDATE(D362,1)</f>
        <v>42522</v>
      </c>
      <c r="F362" s="73">
        <f t="shared" si="98"/>
        <v>42552</v>
      </c>
      <c r="G362" s="73">
        <f t="shared" si="98"/>
        <v>42583</v>
      </c>
      <c r="H362" s="73">
        <f t="shared" si="98"/>
        <v>42614</v>
      </c>
      <c r="I362" s="73">
        <f t="shared" si="98"/>
        <v>42644</v>
      </c>
      <c r="J362" s="73">
        <f t="shared" si="98"/>
        <v>42675</v>
      </c>
      <c r="K362" s="73">
        <f t="shared" si="98"/>
        <v>42705</v>
      </c>
      <c r="L362" s="73">
        <f t="shared" si="98"/>
        <v>42736</v>
      </c>
      <c r="M362" s="73">
        <f t="shared" si="98"/>
        <v>42767</v>
      </c>
      <c r="N362" s="73">
        <f t="shared" si="98"/>
        <v>42795</v>
      </c>
      <c r="O362" s="73">
        <f t="shared" si="98"/>
        <v>42826</v>
      </c>
      <c r="P362" s="73">
        <f t="shared" si="98"/>
        <v>42856</v>
      </c>
      <c r="Q362" s="73">
        <f t="shared" si="98"/>
        <v>42887</v>
      </c>
      <c r="R362" s="73">
        <f t="shared" si="98"/>
        <v>42917</v>
      </c>
      <c r="S362" s="73">
        <f t="shared" si="98"/>
        <v>42948</v>
      </c>
      <c r="T362" s="73">
        <f t="shared" si="98"/>
        <v>42979</v>
      </c>
      <c r="U362" s="73">
        <f t="shared" si="98"/>
        <v>43009</v>
      </c>
      <c r="V362" s="73">
        <f t="shared" si="98"/>
        <v>43040</v>
      </c>
      <c r="W362" s="73">
        <f t="shared" si="98"/>
        <v>43070</v>
      </c>
      <c r="X362" s="73">
        <f t="shared" si="98"/>
        <v>43101</v>
      </c>
      <c r="Y362" s="73">
        <f t="shared" si="98"/>
        <v>43132</v>
      </c>
      <c r="Z362" s="73">
        <f t="shared" si="98"/>
        <v>43160</v>
      </c>
      <c r="AA362" s="73">
        <f t="shared" si="98"/>
        <v>43191</v>
      </c>
      <c r="AB362" s="73">
        <f t="shared" si="98"/>
        <v>43221</v>
      </c>
      <c r="AC362" s="73">
        <f t="shared" si="98"/>
        <v>43252</v>
      </c>
      <c r="AD362" s="73">
        <f t="shared" si="98"/>
        <v>43282</v>
      </c>
      <c r="AE362" s="73">
        <f t="shared" si="98"/>
        <v>43313</v>
      </c>
      <c r="AF362" s="73">
        <f t="shared" si="98"/>
        <v>43344</v>
      </c>
      <c r="AG362" s="73">
        <f t="shared" si="98"/>
        <v>43374</v>
      </c>
      <c r="AH362" s="73">
        <f t="shared" si="98"/>
        <v>43405</v>
      </c>
      <c r="AI362" s="73">
        <f t="shared" si="98"/>
        <v>43435</v>
      </c>
      <c r="AJ362" s="73">
        <f t="shared" si="98"/>
        <v>43466</v>
      </c>
      <c r="AK362" s="73">
        <f t="shared" ref="AK362:BP362" si="99">EDATE(AJ362,1)</f>
        <v>43497</v>
      </c>
      <c r="AL362" s="73">
        <f t="shared" si="99"/>
        <v>43525</v>
      </c>
      <c r="AM362" s="73">
        <f t="shared" si="99"/>
        <v>43556</v>
      </c>
      <c r="AN362" s="73">
        <f t="shared" si="99"/>
        <v>43586</v>
      </c>
      <c r="AO362" s="73">
        <f t="shared" si="99"/>
        <v>43617</v>
      </c>
      <c r="AP362" s="73">
        <f t="shared" si="99"/>
        <v>43647</v>
      </c>
      <c r="AQ362" s="73">
        <f t="shared" si="99"/>
        <v>43678</v>
      </c>
      <c r="AR362" s="73">
        <f t="shared" si="99"/>
        <v>43709</v>
      </c>
      <c r="AS362" s="73">
        <f t="shared" si="99"/>
        <v>43739</v>
      </c>
      <c r="AT362" s="73">
        <f t="shared" si="99"/>
        <v>43770</v>
      </c>
      <c r="AU362" s="73">
        <f t="shared" si="99"/>
        <v>43800</v>
      </c>
      <c r="AV362" s="73">
        <f t="shared" si="99"/>
        <v>43831</v>
      </c>
      <c r="AW362" s="73">
        <f t="shared" si="99"/>
        <v>43862</v>
      </c>
      <c r="AX362" s="73">
        <f t="shared" si="99"/>
        <v>43891</v>
      </c>
      <c r="AY362" s="73">
        <f t="shared" si="99"/>
        <v>43922</v>
      </c>
      <c r="AZ362" s="73">
        <f t="shared" si="99"/>
        <v>43952</v>
      </c>
      <c r="BA362" s="73">
        <f t="shared" si="99"/>
        <v>43983</v>
      </c>
      <c r="BB362" s="73">
        <f t="shared" si="99"/>
        <v>44013</v>
      </c>
      <c r="BC362" s="73">
        <f t="shared" si="99"/>
        <v>44044</v>
      </c>
      <c r="BD362" s="73">
        <f t="shared" si="99"/>
        <v>44075</v>
      </c>
      <c r="BE362" s="73">
        <f t="shared" si="99"/>
        <v>44105</v>
      </c>
      <c r="BF362" s="73">
        <f t="shared" si="99"/>
        <v>44136</v>
      </c>
      <c r="BG362" s="73">
        <f t="shared" si="99"/>
        <v>44166</v>
      </c>
      <c r="BH362" s="73">
        <f t="shared" si="99"/>
        <v>44197</v>
      </c>
      <c r="BI362" s="73">
        <f t="shared" si="99"/>
        <v>44228</v>
      </c>
      <c r="BJ362" s="73">
        <f t="shared" si="99"/>
        <v>44256</v>
      </c>
      <c r="BK362" s="73">
        <f t="shared" si="99"/>
        <v>44287</v>
      </c>
      <c r="BL362" s="73">
        <f t="shared" si="99"/>
        <v>44317</v>
      </c>
      <c r="BM362" s="73">
        <f t="shared" si="99"/>
        <v>44348</v>
      </c>
      <c r="BN362" s="73">
        <f t="shared" si="99"/>
        <v>44378</v>
      </c>
      <c r="BO362" s="73">
        <f t="shared" si="99"/>
        <v>44409</v>
      </c>
      <c r="BP362" s="73">
        <f t="shared" si="99"/>
        <v>44440</v>
      </c>
      <c r="BQ362" s="73">
        <f t="shared" ref="BQ362:CO362" si="100">EDATE(BP362,1)</f>
        <v>44470</v>
      </c>
      <c r="BR362" s="73">
        <f t="shared" si="100"/>
        <v>44501</v>
      </c>
      <c r="BS362" s="73">
        <f t="shared" si="100"/>
        <v>44531</v>
      </c>
      <c r="BT362" s="73">
        <f t="shared" si="100"/>
        <v>44562</v>
      </c>
      <c r="BU362" s="73">
        <f t="shared" si="100"/>
        <v>44593</v>
      </c>
      <c r="BV362" s="73">
        <f t="shared" si="100"/>
        <v>44621</v>
      </c>
      <c r="BW362" s="73">
        <f t="shared" si="100"/>
        <v>44652</v>
      </c>
      <c r="BX362" s="73">
        <f t="shared" si="100"/>
        <v>44682</v>
      </c>
      <c r="BY362" s="73">
        <f t="shared" si="100"/>
        <v>44713</v>
      </c>
      <c r="BZ362" s="73">
        <f t="shared" si="100"/>
        <v>44743</v>
      </c>
      <c r="CA362" s="73">
        <f t="shared" si="100"/>
        <v>44774</v>
      </c>
      <c r="CB362" s="73">
        <f t="shared" si="100"/>
        <v>44805</v>
      </c>
      <c r="CC362" s="73">
        <f t="shared" si="100"/>
        <v>44835</v>
      </c>
      <c r="CD362" s="73">
        <f t="shared" si="100"/>
        <v>44866</v>
      </c>
      <c r="CE362" s="73">
        <f t="shared" si="100"/>
        <v>44896</v>
      </c>
      <c r="CF362" s="73">
        <f t="shared" si="100"/>
        <v>44927</v>
      </c>
      <c r="CG362" s="73">
        <f t="shared" si="100"/>
        <v>44958</v>
      </c>
      <c r="CH362" s="73">
        <f t="shared" si="100"/>
        <v>44986</v>
      </c>
      <c r="CI362" s="73">
        <f t="shared" si="100"/>
        <v>45017</v>
      </c>
      <c r="CJ362" s="73">
        <f t="shared" si="100"/>
        <v>45047</v>
      </c>
      <c r="CK362" s="73">
        <f t="shared" si="100"/>
        <v>45078</v>
      </c>
      <c r="CL362" s="73">
        <f t="shared" si="100"/>
        <v>45108</v>
      </c>
      <c r="CM362" s="73">
        <f t="shared" si="100"/>
        <v>45139</v>
      </c>
      <c r="CN362" s="73">
        <f t="shared" si="100"/>
        <v>45170</v>
      </c>
      <c r="CO362" s="73">
        <f t="shared" si="100"/>
        <v>45200</v>
      </c>
    </row>
    <row r="363" spans="1:93">
      <c r="C363" t="s">
        <v>162</v>
      </c>
      <c r="D363" s="81">
        <f ca="1">IF(D362&gt;EDATE($D$357,12),0,OFFSET($D$361,0,ROUNDDOWN(DATEDIF($D$356,D362,"m")/12,0)))</f>
        <v>1.5</v>
      </c>
      <c r="E363" s="81">
        <f t="shared" ref="E363:BP363" ca="1" si="101">IF(E362&gt;EDATE($D$357,12),0,OFFSET($D$361,0,ROUNDDOWN(DATEDIF($D$356,E362,"m")/12,0)))</f>
        <v>1.5</v>
      </c>
      <c r="F363" s="81">
        <f t="shared" ca="1" si="101"/>
        <v>1.5</v>
      </c>
      <c r="G363" s="81">
        <f t="shared" ca="1" si="101"/>
        <v>1.5</v>
      </c>
      <c r="H363" s="81">
        <f t="shared" ca="1" si="101"/>
        <v>1.5</v>
      </c>
      <c r="I363" s="81">
        <f t="shared" ca="1" si="101"/>
        <v>1.5</v>
      </c>
      <c r="J363" s="81">
        <f t="shared" ca="1" si="101"/>
        <v>1.5</v>
      </c>
      <c r="K363" s="81">
        <f t="shared" ca="1" si="101"/>
        <v>1.5</v>
      </c>
      <c r="L363" s="81">
        <f t="shared" ca="1" si="101"/>
        <v>1.5</v>
      </c>
      <c r="M363" s="81">
        <f t="shared" ca="1" si="101"/>
        <v>1.5</v>
      </c>
      <c r="N363" s="81">
        <f t="shared" ca="1" si="101"/>
        <v>1.5</v>
      </c>
      <c r="O363" s="81">
        <f t="shared" ca="1" si="101"/>
        <v>1.5</v>
      </c>
      <c r="P363" s="81">
        <f t="shared" ca="1" si="101"/>
        <v>1.5449999999999999</v>
      </c>
      <c r="Q363" s="81">
        <f t="shared" ca="1" si="101"/>
        <v>1.5449999999999999</v>
      </c>
      <c r="R363" s="81">
        <f t="shared" ca="1" si="101"/>
        <v>1.5449999999999999</v>
      </c>
      <c r="S363" s="81">
        <f t="shared" ca="1" si="101"/>
        <v>1.5449999999999999</v>
      </c>
      <c r="T363" s="81">
        <f t="shared" ca="1" si="101"/>
        <v>1.5449999999999999</v>
      </c>
      <c r="U363" s="81">
        <f t="shared" ca="1" si="101"/>
        <v>1.5449999999999999</v>
      </c>
      <c r="V363" s="81">
        <f t="shared" ca="1" si="101"/>
        <v>1.5449999999999999</v>
      </c>
      <c r="W363" s="81">
        <f t="shared" ca="1" si="101"/>
        <v>1.5449999999999999</v>
      </c>
      <c r="X363" s="81">
        <f t="shared" ca="1" si="101"/>
        <v>1.5449999999999999</v>
      </c>
      <c r="Y363" s="81">
        <f t="shared" ca="1" si="101"/>
        <v>1.5449999999999999</v>
      </c>
      <c r="Z363" s="81">
        <f t="shared" ca="1" si="101"/>
        <v>1.5449999999999999</v>
      </c>
      <c r="AA363" s="81">
        <f t="shared" ca="1" si="101"/>
        <v>1.5449999999999999</v>
      </c>
      <c r="AB363" s="81">
        <f t="shared" ca="1" si="101"/>
        <v>1.5913499999999998</v>
      </c>
      <c r="AC363" s="81">
        <f t="shared" ca="1" si="101"/>
        <v>1.5913499999999998</v>
      </c>
      <c r="AD363" s="81">
        <f t="shared" ca="1" si="101"/>
        <v>1.5913499999999998</v>
      </c>
      <c r="AE363" s="81">
        <f t="shared" ca="1" si="101"/>
        <v>1.5913499999999998</v>
      </c>
      <c r="AF363" s="81">
        <f t="shared" ca="1" si="101"/>
        <v>1.5913499999999998</v>
      </c>
      <c r="AG363" s="81">
        <f t="shared" ca="1" si="101"/>
        <v>0</v>
      </c>
      <c r="AH363" s="81">
        <f t="shared" ca="1" si="101"/>
        <v>0</v>
      </c>
      <c r="AI363" s="81">
        <f t="shared" ca="1" si="101"/>
        <v>0</v>
      </c>
      <c r="AJ363" s="81">
        <f t="shared" ca="1" si="101"/>
        <v>0</v>
      </c>
      <c r="AK363" s="81">
        <f t="shared" ca="1" si="101"/>
        <v>0</v>
      </c>
      <c r="AL363" s="81">
        <f t="shared" ca="1" si="101"/>
        <v>0</v>
      </c>
      <c r="AM363" s="81">
        <f t="shared" ca="1" si="101"/>
        <v>0</v>
      </c>
      <c r="AN363" s="81">
        <f t="shared" ca="1" si="101"/>
        <v>0</v>
      </c>
      <c r="AO363" s="81">
        <f t="shared" ca="1" si="101"/>
        <v>0</v>
      </c>
      <c r="AP363" s="81">
        <f t="shared" ca="1" si="101"/>
        <v>0</v>
      </c>
      <c r="AQ363" s="81">
        <f t="shared" ca="1" si="101"/>
        <v>0</v>
      </c>
      <c r="AR363" s="81">
        <f t="shared" ca="1" si="101"/>
        <v>0</v>
      </c>
      <c r="AS363" s="81">
        <f t="shared" ca="1" si="101"/>
        <v>0</v>
      </c>
      <c r="AT363" s="81">
        <f t="shared" ca="1" si="101"/>
        <v>0</v>
      </c>
      <c r="AU363" s="81">
        <f t="shared" ca="1" si="101"/>
        <v>0</v>
      </c>
      <c r="AV363" s="81">
        <f t="shared" ca="1" si="101"/>
        <v>0</v>
      </c>
      <c r="AW363" s="81">
        <f t="shared" ca="1" si="101"/>
        <v>0</v>
      </c>
      <c r="AX363" s="81">
        <f t="shared" ca="1" si="101"/>
        <v>0</v>
      </c>
      <c r="AY363" s="81">
        <f t="shared" ca="1" si="101"/>
        <v>0</v>
      </c>
      <c r="AZ363" s="81">
        <f t="shared" ca="1" si="101"/>
        <v>0</v>
      </c>
      <c r="BA363" s="81">
        <f t="shared" ca="1" si="101"/>
        <v>0</v>
      </c>
      <c r="BB363" s="81">
        <f t="shared" ca="1" si="101"/>
        <v>0</v>
      </c>
      <c r="BC363" s="81">
        <f t="shared" ca="1" si="101"/>
        <v>0</v>
      </c>
      <c r="BD363" s="81">
        <f t="shared" ca="1" si="101"/>
        <v>0</v>
      </c>
      <c r="BE363" s="81">
        <f t="shared" ca="1" si="101"/>
        <v>0</v>
      </c>
      <c r="BF363" s="81">
        <f t="shared" ca="1" si="101"/>
        <v>0</v>
      </c>
      <c r="BG363" s="81">
        <f t="shared" ca="1" si="101"/>
        <v>0</v>
      </c>
      <c r="BH363" s="81">
        <f t="shared" ca="1" si="101"/>
        <v>0</v>
      </c>
      <c r="BI363" s="81">
        <f t="shared" ca="1" si="101"/>
        <v>0</v>
      </c>
      <c r="BJ363" s="81">
        <f t="shared" ca="1" si="101"/>
        <v>0</v>
      </c>
      <c r="BK363" s="81">
        <f t="shared" ca="1" si="101"/>
        <v>0</v>
      </c>
      <c r="BL363" s="81">
        <f t="shared" ca="1" si="101"/>
        <v>0</v>
      </c>
      <c r="BM363" s="81">
        <f t="shared" ca="1" si="101"/>
        <v>0</v>
      </c>
      <c r="BN363" s="81">
        <f t="shared" ca="1" si="101"/>
        <v>0</v>
      </c>
      <c r="BO363" s="81">
        <f t="shared" ca="1" si="101"/>
        <v>0</v>
      </c>
      <c r="BP363" s="81">
        <f t="shared" ca="1" si="101"/>
        <v>0</v>
      </c>
      <c r="BQ363" s="81">
        <f t="shared" ref="BQ363:CO363" ca="1" si="102">IF(BQ362&gt;EDATE($D$357,12),0,OFFSET($D$361,0,ROUNDDOWN(DATEDIF($D$356,BQ362,"m")/12,0)))</f>
        <v>0</v>
      </c>
      <c r="BR363" s="81">
        <f t="shared" ca="1" si="102"/>
        <v>0</v>
      </c>
      <c r="BS363" s="81">
        <f t="shared" ca="1" si="102"/>
        <v>0</v>
      </c>
      <c r="BT363" s="81">
        <f t="shared" ca="1" si="102"/>
        <v>0</v>
      </c>
      <c r="BU363" s="81">
        <f t="shared" ca="1" si="102"/>
        <v>0</v>
      </c>
      <c r="BV363" s="81">
        <f t="shared" ca="1" si="102"/>
        <v>0</v>
      </c>
      <c r="BW363" s="81">
        <f t="shared" ca="1" si="102"/>
        <v>0</v>
      </c>
      <c r="BX363" s="81">
        <f t="shared" ca="1" si="102"/>
        <v>0</v>
      </c>
      <c r="BY363" s="81">
        <f t="shared" ca="1" si="102"/>
        <v>0</v>
      </c>
      <c r="BZ363" s="81">
        <f t="shared" ca="1" si="102"/>
        <v>0</v>
      </c>
      <c r="CA363" s="81">
        <f t="shared" ca="1" si="102"/>
        <v>0</v>
      </c>
      <c r="CB363" s="81">
        <f t="shared" ca="1" si="102"/>
        <v>0</v>
      </c>
      <c r="CC363" s="81">
        <f t="shared" ca="1" si="102"/>
        <v>0</v>
      </c>
      <c r="CD363" s="81">
        <f t="shared" ca="1" si="102"/>
        <v>0</v>
      </c>
      <c r="CE363" s="81">
        <f t="shared" ca="1" si="102"/>
        <v>0</v>
      </c>
      <c r="CF363" s="81">
        <f t="shared" ca="1" si="102"/>
        <v>0</v>
      </c>
      <c r="CG363" s="81">
        <f t="shared" ca="1" si="102"/>
        <v>0</v>
      </c>
      <c r="CH363" s="81">
        <f t="shared" ca="1" si="102"/>
        <v>0</v>
      </c>
      <c r="CI363" s="81">
        <f t="shared" ca="1" si="102"/>
        <v>0</v>
      </c>
      <c r="CJ363" s="81">
        <f t="shared" ca="1" si="102"/>
        <v>0</v>
      </c>
      <c r="CK363" s="81">
        <f t="shared" ca="1" si="102"/>
        <v>0</v>
      </c>
      <c r="CL363" s="81">
        <f t="shared" ca="1" si="102"/>
        <v>0</v>
      </c>
      <c r="CM363" s="81">
        <f t="shared" ca="1" si="102"/>
        <v>0</v>
      </c>
      <c r="CN363" s="81">
        <f t="shared" ca="1" si="102"/>
        <v>0</v>
      </c>
      <c r="CO363" s="81">
        <f t="shared" ca="1" si="102"/>
        <v>0</v>
      </c>
    </row>
    <row r="365" spans="1:93">
      <c r="C365" t="s">
        <v>164</v>
      </c>
      <c r="D365" s="72">
        <f ca="1">D363*$D$351*30.42</f>
        <v>1711.125</v>
      </c>
      <c r="E365" s="72">
        <f t="shared" ref="E365:BP365" ca="1" si="103">E363*$D$351*30.42</f>
        <v>1711.125</v>
      </c>
      <c r="F365" s="72">
        <f t="shared" ca="1" si="103"/>
        <v>1711.125</v>
      </c>
      <c r="G365" s="72">
        <f t="shared" ca="1" si="103"/>
        <v>1711.125</v>
      </c>
      <c r="H365" s="72">
        <f t="shared" ca="1" si="103"/>
        <v>1711.125</v>
      </c>
      <c r="I365" s="72">
        <f t="shared" ca="1" si="103"/>
        <v>1711.125</v>
      </c>
      <c r="J365" s="72">
        <f t="shared" ca="1" si="103"/>
        <v>1711.125</v>
      </c>
      <c r="K365" s="72">
        <f t="shared" ca="1" si="103"/>
        <v>1711.125</v>
      </c>
      <c r="L365" s="72">
        <f t="shared" ca="1" si="103"/>
        <v>1711.125</v>
      </c>
      <c r="M365" s="72">
        <f t="shared" ca="1" si="103"/>
        <v>1711.125</v>
      </c>
      <c r="N365" s="72">
        <f t="shared" ca="1" si="103"/>
        <v>1711.125</v>
      </c>
      <c r="O365" s="72">
        <f t="shared" ca="1" si="103"/>
        <v>1711.125</v>
      </c>
      <c r="P365" s="72">
        <f t="shared" ca="1" si="103"/>
        <v>1762.45875</v>
      </c>
      <c r="Q365" s="72">
        <f t="shared" ca="1" si="103"/>
        <v>1762.45875</v>
      </c>
      <c r="R365" s="72">
        <f t="shared" ca="1" si="103"/>
        <v>1762.45875</v>
      </c>
      <c r="S365" s="72">
        <f t="shared" ca="1" si="103"/>
        <v>1762.45875</v>
      </c>
      <c r="T365" s="72">
        <f t="shared" ca="1" si="103"/>
        <v>1762.45875</v>
      </c>
      <c r="U365" s="72">
        <f t="shared" ca="1" si="103"/>
        <v>1762.45875</v>
      </c>
      <c r="V365" s="72">
        <f t="shared" ca="1" si="103"/>
        <v>1762.45875</v>
      </c>
      <c r="W365" s="72">
        <f t="shared" ca="1" si="103"/>
        <v>1762.45875</v>
      </c>
      <c r="X365" s="72">
        <f t="shared" ca="1" si="103"/>
        <v>1762.45875</v>
      </c>
      <c r="Y365" s="72">
        <f t="shared" ca="1" si="103"/>
        <v>1762.45875</v>
      </c>
      <c r="Z365" s="72">
        <f t="shared" ca="1" si="103"/>
        <v>1762.45875</v>
      </c>
      <c r="AA365" s="72">
        <f t="shared" ca="1" si="103"/>
        <v>1762.45875</v>
      </c>
      <c r="AB365" s="72">
        <f t="shared" ca="1" si="103"/>
        <v>1815.3325124999999</v>
      </c>
      <c r="AC365" s="72">
        <f t="shared" ca="1" si="103"/>
        <v>1815.3325124999999</v>
      </c>
      <c r="AD365" s="72">
        <f t="shared" ca="1" si="103"/>
        <v>1815.3325124999999</v>
      </c>
      <c r="AE365" s="72">
        <f t="shared" ca="1" si="103"/>
        <v>1815.3325124999999</v>
      </c>
      <c r="AF365" s="72">
        <f t="shared" ca="1" si="103"/>
        <v>1815.3325124999999</v>
      </c>
      <c r="AG365" s="72">
        <f t="shared" ca="1" si="103"/>
        <v>0</v>
      </c>
      <c r="AH365" s="72">
        <f t="shared" ca="1" si="103"/>
        <v>0</v>
      </c>
      <c r="AI365" s="72">
        <f t="shared" ca="1" si="103"/>
        <v>0</v>
      </c>
      <c r="AJ365" s="72">
        <f t="shared" ca="1" si="103"/>
        <v>0</v>
      </c>
      <c r="AK365" s="72">
        <f t="shared" ca="1" si="103"/>
        <v>0</v>
      </c>
      <c r="AL365" s="72">
        <f t="shared" ca="1" si="103"/>
        <v>0</v>
      </c>
      <c r="AM365" s="72">
        <f t="shared" ca="1" si="103"/>
        <v>0</v>
      </c>
      <c r="AN365" s="72">
        <f t="shared" ca="1" si="103"/>
        <v>0</v>
      </c>
      <c r="AO365" s="72">
        <f t="shared" ca="1" si="103"/>
        <v>0</v>
      </c>
      <c r="AP365" s="72">
        <f t="shared" ca="1" si="103"/>
        <v>0</v>
      </c>
      <c r="AQ365" s="72">
        <f t="shared" ca="1" si="103"/>
        <v>0</v>
      </c>
      <c r="AR365" s="72">
        <f t="shared" ca="1" si="103"/>
        <v>0</v>
      </c>
      <c r="AS365" s="72">
        <f t="shared" ca="1" si="103"/>
        <v>0</v>
      </c>
      <c r="AT365" s="72">
        <f t="shared" ca="1" si="103"/>
        <v>0</v>
      </c>
      <c r="AU365" s="72">
        <f t="shared" ca="1" si="103"/>
        <v>0</v>
      </c>
      <c r="AV365" s="72">
        <f t="shared" ca="1" si="103"/>
        <v>0</v>
      </c>
      <c r="AW365" s="72">
        <f t="shared" ca="1" si="103"/>
        <v>0</v>
      </c>
      <c r="AX365" s="72">
        <f t="shared" ca="1" si="103"/>
        <v>0</v>
      </c>
      <c r="AY365" s="72">
        <f t="shared" ca="1" si="103"/>
        <v>0</v>
      </c>
      <c r="AZ365" s="72">
        <f t="shared" ca="1" si="103"/>
        <v>0</v>
      </c>
      <c r="BA365" s="72">
        <f t="shared" ca="1" si="103"/>
        <v>0</v>
      </c>
      <c r="BB365" s="72">
        <f t="shared" ca="1" si="103"/>
        <v>0</v>
      </c>
      <c r="BC365" s="72">
        <f t="shared" ca="1" si="103"/>
        <v>0</v>
      </c>
      <c r="BD365" s="72">
        <f t="shared" ca="1" si="103"/>
        <v>0</v>
      </c>
      <c r="BE365" s="72">
        <f t="shared" ca="1" si="103"/>
        <v>0</v>
      </c>
      <c r="BF365" s="72">
        <f t="shared" ca="1" si="103"/>
        <v>0</v>
      </c>
      <c r="BG365" s="72">
        <f t="shared" ca="1" si="103"/>
        <v>0</v>
      </c>
      <c r="BH365" s="72">
        <f t="shared" ca="1" si="103"/>
        <v>0</v>
      </c>
      <c r="BI365" s="72">
        <f t="shared" ca="1" si="103"/>
        <v>0</v>
      </c>
      <c r="BJ365" s="72">
        <f t="shared" ca="1" si="103"/>
        <v>0</v>
      </c>
      <c r="BK365" s="72">
        <f t="shared" ca="1" si="103"/>
        <v>0</v>
      </c>
      <c r="BL365" s="72">
        <f t="shared" ca="1" si="103"/>
        <v>0</v>
      </c>
      <c r="BM365" s="72">
        <f t="shared" ca="1" si="103"/>
        <v>0</v>
      </c>
      <c r="BN365" s="72">
        <f t="shared" ca="1" si="103"/>
        <v>0</v>
      </c>
      <c r="BO365" s="72">
        <f t="shared" ca="1" si="103"/>
        <v>0</v>
      </c>
      <c r="BP365" s="72">
        <f t="shared" ca="1" si="103"/>
        <v>0</v>
      </c>
      <c r="BQ365" s="72">
        <f t="shared" ref="BQ365:CO365" ca="1" si="104">BQ363*$D$351*30.42</f>
        <v>0</v>
      </c>
      <c r="BR365" s="72">
        <f t="shared" ca="1" si="104"/>
        <v>0</v>
      </c>
      <c r="BS365" s="72">
        <f t="shared" ca="1" si="104"/>
        <v>0</v>
      </c>
      <c r="BT365" s="72">
        <f t="shared" ca="1" si="104"/>
        <v>0</v>
      </c>
      <c r="BU365" s="72">
        <f t="shared" ca="1" si="104"/>
        <v>0</v>
      </c>
      <c r="BV365" s="72">
        <f t="shared" ca="1" si="104"/>
        <v>0</v>
      </c>
      <c r="BW365" s="72">
        <f t="shared" ca="1" si="104"/>
        <v>0</v>
      </c>
      <c r="BX365" s="72">
        <f t="shared" ca="1" si="104"/>
        <v>0</v>
      </c>
      <c r="BY365" s="72">
        <f t="shared" ca="1" si="104"/>
        <v>0</v>
      </c>
      <c r="BZ365" s="72">
        <f t="shared" ca="1" si="104"/>
        <v>0</v>
      </c>
      <c r="CA365" s="72">
        <f t="shared" ca="1" si="104"/>
        <v>0</v>
      </c>
      <c r="CB365" s="72">
        <f t="shared" ca="1" si="104"/>
        <v>0</v>
      </c>
      <c r="CC365" s="72">
        <f t="shared" ca="1" si="104"/>
        <v>0</v>
      </c>
      <c r="CD365" s="72">
        <f t="shared" ca="1" si="104"/>
        <v>0</v>
      </c>
      <c r="CE365" s="72">
        <f t="shared" ca="1" si="104"/>
        <v>0</v>
      </c>
      <c r="CF365" s="72">
        <f t="shared" ca="1" si="104"/>
        <v>0</v>
      </c>
      <c r="CG365" s="72">
        <f t="shared" ca="1" si="104"/>
        <v>0</v>
      </c>
      <c r="CH365" s="72">
        <f t="shared" ca="1" si="104"/>
        <v>0</v>
      </c>
      <c r="CI365" s="72">
        <f t="shared" ca="1" si="104"/>
        <v>0</v>
      </c>
      <c r="CJ365" s="72">
        <f t="shared" ca="1" si="104"/>
        <v>0</v>
      </c>
      <c r="CK365" s="72">
        <f t="shared" ca="1" si="104"/>
        <v>0</v>
      </c>
      <c r="CL365" s="72">
        <f t="shared" ca="1" si="104"/>
        <v>0</v>
      </c>
      <c r="CM365" s="72">
        <f t="shared" ca="1" si="104"/>
        <v>0</v>
      </c>
      <c r="CN365" s="72">
        <f t="shared" ca="1" si="104"/>
        <v>0</v>
      </c>
      <c r="CO365" s="72">
        <f t="shared" ca="1" si="104"/>
        <v>0</v>
      </c>
    </row>
    <row r="366" spans="1:93">
      <c r="C366" t="s">
        <v>159</v>
      </c>
      <c r="D366" s="72">
        <f ca="1">D365*D355</f>
        <v>1368.9</v>
      </c>
      <c r="E366" s="72">
        <f t="shared" ref="E366:BP366" ca="1" si="105">E365*E355</f>
        <v>1283.34375</v>
      </c>
      <c r="F366" s="72">
        <f t="shared" ca="1" si="105"/>
        <v>1197.7874999999999</v>
      </c>
      <c r="G366" s="72">
        <f t="shared" ca="1" si="105"/>
        <v>1711.125</v>
      </c>
      <c r="H366" s="72">
        <f t="shared" ca="1" si="105"/>
        <v>1711.125</v>
      </c>
      <c r="I366" s="72">
        <f t="shared" ca="1" si="105"/>
        <v>1711.125</v>
      </c>
      <c r="J366" s="72">
        <f t="shared" ca="1" si="105"/>
        <v>1711.125</v>
      </c>
      <c r="K366" s="72">
        <f t="shared" ca="1" si="105"/>
        <v>1711.125</v>
      </c>
      <c r="L366" s="72">
        <f t="shared" ca="1" si="105"/>
        <v>1711.125</v>
      </c>
      <c r="M366" s="72">
        <f t="shared" ca="1" si="105"/>
        <v>1711.125</v>
      </c>
      <c r="N366" s="72">
        <f t="shared" ca="1" si="105"/>
        <v>1711.125</v>
      </c>
      <c r="O366" s="72">
        <f t="shared" ca="1" si="105"/>
        <v>1711.125</v>
      </c>
      <c r="P366" s="72">
        <f t="shared" ca="1" si="105"/>
        <v>1762.45875</v>
      </c>
      <c r="Q366" s="72">
        <f t="shared" ca="1" si="105"/>
        <v>1762.45875</v>
      </c>
      <c r="R366" s="72">
        <f t="shared" ca="1" si="105"/>
        <v>1762.45875</v>
      </c>
      <c r="S366" s="72">
        <f t="shared" ca="1" si="105"/>
        <v>1762.45875</v>
      </c>
      <c r="T366" s="72">
        <f t="shared" ca="1" si="105"/>
        <v>1762.45875</v>
      </c>
      <c r="U366" s="72">
        <f t="shared" ca="1" si="105"/>
        <v>1762.45875</v>
      </c>
      <c r="V366" s="72">
        <f t="shared" ca="1" si="105"/>
        <v>1762.45875</v>
      </c>
      <c r="W366" s="72">
        <f t="shared" ca="1" si="105"/>
        <v>1762.45875</v>
      </c>
      <c r="X366" s="72">
        <f t="shared" ca="1" si="105"/>
        <v>1762.45875</v>
      </c>
      <c r="Y366" s="72">
        <f t="shared" ca="1" si="105"/>
        <v>1762.45875</v>
      </c>
      <c r="Z366" s="72">
        <f t="shared" ca="1" si="105"/>
        <v>1762.45875</v>
      </c>
      <c r="AA366" s="72">
        <f t="shared" ca="1" si="105"/>
        <v>1762.45875</v>
      </c>
      <c r="AB366" s="72">
        <f t="shared" ca="1" si="105"/>
        <v>1815.3325124999999</v>
      </c>
      <c r="AC366" s="72">
        <f t="shared" ca="1" si="105"/>
        <v>1815.3325124999999</v>
      </c>
      <c r="AD366" s="72">
        <f t="shared" ca="1" si="105"/>
        <v>1815.3325124999999</v>
      </c>
      <c r="AE366" s="72">
        <f t="shared" ca="1" si="105"/>
        <v>1815.3325124999999</v>
      </c>
      <c r="AF366" s="72">
        <f t="shared" ca="1" si="105"/>
        <v>1815.3325124999999</v>
      </c>
      <c r="AG366" s="72">
        <f t="shared" ca="1" si="105"/>
        <v>0</v>
      </c>
      <c r="AH366" s="72">
        <f t="shared" ca="1" si="105"/>
        <v>0</v>
      </c>
      <c r="AI366" s="72">
        <f t="shared" ca="1" si="105"/>
        <v>0</v>
      </c>
      <c r="AJ366" s="72">
        <f t="shared" ca="1" si="105"/>
        <v>0</v>
      </c>
      <c r="AK366" s="72">
        <f t="shared" ca="1" si="105"/>
        <v>0</v>
      </c>
      <c r="AL366" s="72">
        <f t="shared" ca="1" si="105"/>
        <v>0</v>
      </c>
      <c r="AM366" s="72">
        <f t="shared" ca="1" si="105"/>
        <v>0</v>
      </c>
      <c r="AN366" s="72">
        <f t="shared" ca="1" si="105"/>
        <v>0</v>
      </c>
      <c r="AO366" s="72">
        <f t="shared" ca="1" si="105"/>
        <v>0</v>
      </c>
      <c r="AP366" s="72">
        <f t="shared" ca="1" si="105"/>
        <v>0</v>
      </c>
      <c r="AQ366" s="72">
        <f t="shared" ca="1" si="105"/>
        <v>0</v>
      </c>
      <c r="AR366" s="72">
        <f t="shared" ca="1" si="105"/>
        <v>0</v>
      </c>
      <c r="AS366" s="72">
        <f t="shared" ca="1" si="105"/>
        <v>0</v>
      </c>
      <c r="AT366" s="72">
        <f t="shared" ca="1" si="105"/>
        <v>0</v>
      </c>
      <c r="AU366" s="72">
        <f t="shared" ca="1" si="105"/>
        <v>0</v>
      </c>
      <c r="AV366" s="72">
        <f t="shared" ca="1" si="105"/>
        <v>0</v>
      </c>
      <c r="AW366" s="72">
        <f t="shared" ca="1" si="105"/>
        <v>0</v>
      </c>
      <c r="AX366" s="72">
        <f t="shared" ca="1" si="105"/>
        <v>0</v>
      </c>
      <c r="AY366" s="72">
        <f t="shared" ca="1" si="105"/>
        <v>0</v>
      </c>
      <c r="AZ366" s="72">
        <f t="shared" ca="1" si="105"/>
        <v>0</v>
      </c>
      <c r="BA366" s="72">
        <f t="shared" ca="1" si="105"/>
        <v>0</v>
      </c>
      <c r="BB366" s="72">
        <f t="shared" ca="1" si="105"/>
        <v>0</v>
      </c>
      <c r="BC366" s="72">
        <f t="shared" ca="1" si="105"/>
        <v>0</v>
      </c>
      <c r="BD366" s="72">
        <f t="shared" ca="1" si="105"/>
        <v>0</v>
      </c>
      <c r="BE366" s="72">
        <f t="shared" ca="1" si="105"/>
        <v>0</v>
      </c>
      <c r="BF366" s="72">
        <f t="shared" ca="1" si="105"/>
        <v>0</v>
      </c>
      <c r="BG366" s="72">
        <f t="shared" ca="1" si="105"/>
        <v>0</v>
      </c>
      <c r="BH366" s="72">
        <f t="shared" ca="1" si="105"/>
        <v>0</v>
      </c>
      <c r="BI366" s="72">
        <f t="shared" ca="1" si="105"/>
        <v>0</v>
      </c>
      <c r="BJ366" s="72">
        <f t="shared" ca="1" si="105"/>
        <v>0</v>
      </c>
      <c r="BK366" s="72">
        <f t="shared" ca="1" si="105"/>
        <v>0</v>
      </c>
      <c r="BL366" s="72">
        <f t="shared" ca="1" si="105"/>
        <v>0</v>
      </c>
      <c r="BM366" s="72">
        <f t="shared" ca="1" si="105"/>
        <v>0</v>
      </c>
      <c r="BN366" s="72">
        <f t="shared" ca="1" si="105"/>
        <v>0</v>
      </c>
      <c r="BO366" s="72">
        <f t="shared" ca="1" si="105"/>
        <v>0</v>
      </c>
      <c r="BP366" s="72">
        <f t="shared" ca="1" si="105"/>
        <v>0</v>
      </c>
      <c r="BQ366" s="72">
        <f t="shared" ref="BQ366:CO366" ca="1" si="106">BQ365*BQ355</f>
        <v>0</v>
      </c>
      <c r="BR366" s="72">
        <f t="shared" ca="1" si="106"/>
        <v>0</v>
      </c>
      <c r="BS366" s="72">
        <f t="shared" ca="1" si="106"/>
        <v>0</v>
      </c>
      <c r="BT366" s="72">
        <f t="shared" ca="1" si="106"/>
        <v>0</v>
      </c>
      <c r="BU366" s="72">
        <f t="shared" ca="1" si="106"/>
        <v>0</v>
      </c>
      <c r="BV366" s="72">
        <f t="shared" ca="1" si="106"/>
        <v>0</v>
      </c>
      <c r="BW366" s="72">
        <f t="shared" ca="1" si="106"/>
        <v>0</v>
      </c>
      <c r="BX366" s="72">
        <f t="shared" ca="1" si="106"/>
        <v>0</v>
      </c>
      <c r="BY366" s="72">
        <f t="shared" ca="1" si="106"/>
        <v>0</v>
      </c>
      <c r="BZ366" s="72">
        <f t="shared" ca="1" si="106"/>
        <v>0</v>
      </c>
      <c r="CA366" s="72">
        <f t="shared" ca="1" si="106"/>
        <v>0</v>
      </c>
      <c r="CB366" s="72">
        <f t="shared" ca="1" si="106"/>
        <v>0</v>
      </c>
      <c r="CC366" s="72">
        <f t="shared" ca="1" si="106"/>
        <v>0</v>
      </c>
      <c r="CD366" s="72">
        <f t="shared" ca="1" si="106"/>
        <v>0</v>
      </c>
      <c r="CE366" s="72">
        <f t="shared" ca="1" si="106"/>
        <v>0</v>
      </c>
      <c r="CF366" s="72">
        <f t="shared" ca="1" si="106"/>
        <v>0</v>
      </c>
      <c r="CG366" s="72">
        <f t="shared" ca="1" si="106"/>
        <v>0</v>
      </c>
      <c r="CH366" s="72">
        <f t="shared" ca="1" si="106"/>
        <v>0</v>
      </c>
      <c r="CI366" s="72">
        <f t="shared" ca="1" si="106"/>
        <v>0</v>
      </c>
      <c r="CJ366" s="72">
        <f t="shared" ca="1" si="106"/>
        <v>0</v>
      </c>
      <c r="CK366" s="72">
        <f t="shared" ca="1" si="106"/>
        <v>0</v>
      </c>
      <c r="CL366" s="72">
        <f t="shared" ca="1" si="106"/>
        <v>0</v>
      </c>
      <c r="CM366" s="72">
        <f t="shared" ca="1" si="106"/>
        <v>0</v>
      </c>
      <c r="CN366" s="72">
        <f t="shared" ca="1" si="106"/>
        <v>0</v>
      </c>
      <c r="CO366" s="72">
        <f t="shared" ca="1" si="106"/>
        <v>0</v>
      </c>
    </row>
    <row r="368" spans="1:93" s="38" customFormat="1">
      <c r="A368" s="38" t="s">
        <v>165</v>
      </c>
      <c r="D368" s="49"/>
    </row>
    <row r="369" spans="1:93">
      <c r="A369" t="s">
        <v>16</v>
      </c>
      <c r="B369" s="2" t="s">
        <v>92</v>
      </c>
      <c r="C369" t="s">
        <v>166</v>
      </c>
      <c r="D369" s="58">
        <v>300</v>
      </c>
    </row>
    <row r="370" spans="1:93">
      <c r="C370" t="s">
        <v>65</v>
      </c>
      <c r="D370" s="50">
        <v>15</v>
      </c>
    </row>
    <row r="371" spans="1:93">
      <c r="C371" t="s">
        <v>17</v>
      </c>
      <c r="D371" s="69">
        <v>0.85</v>
      </c>
    </row>
    <row r="372" spans="1:93">
      <c r="C372" t="s">
        <v>16</v>
      </c>
      <c r="D372" s="69">
        <v>0.05</v>
      </c>
    </row>
    <row r="373" spans="1:93">
      <c r="C373" t="s">
        <v>55</v>
      </c>
      <c r="D373" s="64">
        <v>42491</v>
      </c>
    </row>
    <row r="374" spans="1:93">
      <c r="C374" t="s">
        <v>153</v>
      </c>
      <c r="D374" s="64">
        <v>42979</v>
      </c>
    </row>
    <row r="376" spans="1:93">
      <c r="B376" t="s">
        <v>91</v>
      </c>
      <c r="C376" s="2" t="s">
        <v>122</v>
      </c>
      <c r="D376" s="73">
        <f>D373</f>
        <v>42491</v>
      </c>
      <c r="E376" s="73">
        <f t="shared" ref="E376:AJ376" si="107">EDATE(D376,1)</f>
        <v>42522</v>
      </c>
      <c r="F376" s="73">
        <f t="shared" si="107"/>
        <v>42552</v>
      </c>
      <c r="G376" s="73">
        <f t="shared" si="107"/>
        <v>42583</v>
      </c>
      <c r="H376" s="73">
        <f t="shared" si="107"/>
        <v>42614</v>
      </c>
      <c r="I376" s="73">
        <f t="shared" si="107"/>
        <v>42644</v>
      </c>
      <c r="J376" s="73">
        <f t="shared" si="107"/>
        <v>42675</v>
      </c>
      <c r="K376" s="73">
        <f t="shared" si="107"/>
        <v>42705</v>
      </c>
      <c r="L376" s="73">
        <f t="shared" si="107"/>
        <v>42736</v>
      </c>
      <c r="M376" s="73">
        <f t="shared" si="107"/>
        <v>42767</v>
      </c>
      <c r="N376" s="73">
        <f t="shared" si="107"/>
        <v>42795</v>
      </c>
      <c r="O376" s="73">
        <f t="shared" si="107"/>
        <v>42826</v>
      </c>
      <c r="P376" s="73">
        <f t="shared" si="107"/>
        <v>42856</v>
      </c>
      <c r="Q376" s="73">
        <f t="shared" si="107"/>
        <v>42887</v>
      </c>
      <c r="R376" s="73">
        <f t="shared" si="107"/>
        <v>42917</v>
      </c>
      <c r="S376" s="73">
        <f t="shared" si="107"/>
        <v>42948</v>
      </c>
      <c r="T376" s="73">
        <f t="shared" si="107"/>
        <v>42979</v>
      </c>
      <c r="U376" s="73">
        <f t="shared" si="107"/>
        <v>43009</v>
      </c>
      <c r="V376" s="73">
        <f t="shared" si="107"/>
        <v>43040</v>
      </c>
      <c r="W376" s="73">
        <f t="shared" si="107"/>
        <v>43070</v>
      </c>
      <c r="X376" s="73">
        <f t="shared" si="107"/>
        <v>43101</v>
      </c>
      <c r="Y376" s="73">
        <f t="shared" si="107"/>
        <v>43132</v>
      </c>
      <c r="Z376" s="73">
        <f t="shared" si="107"/>
        <v>43160</v>
      </c>
      <c r="AA376" s="73">
        <f t="shared" si="107"/>
        <v>43191</v>
      </c>
      <c r="AB376" s="73">
        <f t="shared" si="107"/>
        <v>43221</v>
      </c>
      <c r="AC376" s="73">
        <f t="shared" si="107"/>
        <v>43252</v>
      </c>
      <c r="AD376" s="73">
        <f t="shared" si="107"/>
        <v>43282</v>
      </c>
      <c r="AE376" s="73">
        <f t="shared" si="107"/>
        <v>43313</v>
      </c>
      <c r="AF376" s="73">
        <f t="shared" si="107"/>
        <v>43344</v>
      </c>
      <c r="AG376" s="73">
        <f t="shared" si="107"/>
        <v>43374</v>
      </c>
      <c r="AH376" s="73">
        <f t="shared" si="107"/>
        <v>43405</v>
      </c>
      <c r="AI376" s="73">
        <f t="shared" si="107"/>
        <v>43435</v>
      </c>
      <c r="AJ376" s="73">
        <f t="shared" si="107"/>
        <v>43466</v>
      </c>
      <c r="AK376" s="73">
        <f t="shared" ref="AK376:BP376" si="108">EDATE(AJ376,1)</f>
        <v>43497</v>
      </c>
      <c r="AL376" s="73">
        <f t="shared" si="108"/>
        <v>43525</v>
      </c>
      <c r="AM376" s="73">
        <f t="shared" si="108"/>
        <v>43556</v>
      </c>
      <c r="AN376" s="73">
        <f t="shared" si="108"/>
        <v>43586</v>
      </c>
      <c r="AO376" s="73">
        <f t="shared" si="108"/>
        <v>43617</v>
      </c>
      <c r="AP376" s="73">
        <f t="shared" si="108"/>
        <v>43647</v>
      </c>
      <c r="AQ376" s="73">
        <f t="shared" si="108"/>
        <v>43678</v>
      </c>
      <c r="AR376" s="73">
        <f t="shared" si="108"/>
        <v>43709</v>
      </c>
      <c r="AS376" s="73">
        <f t="shared" si="108"/>
        <v>43739</v>
      </c>
      <c r="AT376" s="73">
        <f t="shared" si="108"/>
        <v>43770</v>
      </c>
      <c r="AU376" s="73">
        <f t="shared" si="108"/>
        <v>43800</v>
      </c>
      <c r="AV376" s="73">
        <f t="shared" si="108"/>
        <v>43831</v>
      </c>
      <c r="AW376" s="73">
        <f t="shared" si="108"/>
        <v>43862</v>
      </c>
      <c r="AX376" s="73">
        <f t="shared" si="108"/>
        <v>43891</v>
      </c>
      <c r="AY376" s="73">
        <f t="shared" si="108"/>
        <v>43922</v>
      </c>
      <c r="AZ376" s="73">
        <f t="shared" si="108"/>
        <v>43952</v>
      </c>
      <c r="BA376" s="73">
        <f t="shared" si="108"/>
        <v>43983</v>
      </c>
      <c r="BB376" s="73">
        <f t="shared" si="108"/>
        <v>44013</v>
      </c>
      <c r="BC376" s="73">
        <f t="shared" si="108"/>
        <v>44044</v>
      </c>
      <c r="BD376" s="73">
        <f t="shared" si="108"/>
        <v>44075</v>
      </c>
      <c r="BE376" s="73">
        <f t="shared" si="108"/>
        <v>44105</v>
      </c>
      <c r="BF376" s="73">
        <f t="shared" si="108"/>
        <v>44136</v>
      </c>
      <c r="BG376" s="73">
        <f t="shared" si="108"/>
        <v>44166</v>
      </c>
      <c r="BH376" s="73">
        <f t="shared" si="108"/>
        <v>44197</v>
      </c>
      <c r="BI376" s="73">
        <f t="shared" si="108"/>
        <v>44228</v>
      </c>
      <c r="BJ376" s="73">
        <f t="shared" si="108"/>
        <v>44256</v>
      </c>
      <c r="BK376" s="73">
        <f t="shared" si="108"/>
        <v>44287</v>
      </c>
      <c r="BL376" s="73">
        <f t="shared" si="108"/>
        <v>44317</v>
      </c>
      <c r="BM376" s="73">
        <f t="shared" si="108"/>
        <v>44348</v>
      </c>
      <c r="BN376" s="73">
        <f t="shared" si="108"/>
        <v>44378</v>
      </c>
      <c r="BO376" s="73">
        <f t="shared" si="108"/>
        <v>44409</v>
      </c>
      <c r="BP376" s="73">
        <f t="shared" si="108"/>
        <v>44440</v>
      </c>
      <c r="BQ376" s="73">
        <f t="shared" ref="BQ376:CO376" si="109">EDATE(BP376,1)</f>
        <v>44470</v>
      </c>
      <c r="BR376" s="73">
        <f t="shared" si="109"/>
        <v>44501</v>
      </c>
      <c r="BS376" s="73">
        <f t="shared" si="109"/>
        <v>44531</v>
      </c>
      <c r="BT376" s="73">
        <f t="shared" si="109"/>
        <v>44562</v>
      </c>
      <c r="BU376" s="73">
        <f t="shared" si="109"/>
        <v>44593</v>
      </c>
      <c r="BV376" s="73">
        <f t="shared" si="109"/>
        <v>44621</v>
      </c>
      <c r="BW376" s="73">
        <f t="shared" si="109"/>
        <v>44652</v>
      </c>
      <c r="BX376" s="73">
        <f t="shared" si="109"/>
        <v>44682</v>
      </c>
      <c r="BY376" s="73">
        <f t="shared" si="109"/>
        <v>44713</v>
      </c>
      <c r="BZ376" s="73">
        <f t="shared" si="109"/>
        <v>44743</v>
      </c>
      <c r="CA376" s="73">
        <f t="shared" si="109"/>
        <v>44774</v>
      </c>
      <c r="CB376" s="73">
        <f t="shared" si="109"/>
        <v>44805</v>
      </c>
      <c r="CC376" s="73">
        <f t="shared" si="109"/>
        <v>44835</v>
      </c>
      <c r="CD376" s="73">
        <f t="shared" si="109"/>
        <v>44866</v>
      </c>
      <c r="CE376" s="73">
        <f t="shared" si="109"/>
        <v>44896</v>
      </c>
      <c r="CF376" s="73">
        <f t="shared" si="109"/>
        <v>44927</v>
      </c>
      <c r="CG376" s="73">
        <f t="shared" si="109"/>
        <v>44958</v>
      </c>
      <c r="CH376" s="73">
        <f t="shared" si="109"/>
        <v>44986</v>
      </c>
      <c r="CI376" s="73">
        <f t="shared" si="109"/>
        <v>45017</v>
      </c>
      <c r="CJ376" s="73">
        <f t="shared" si="109"/>
        <v>45047</v>
      </c>
      <c r="CK376" s="73">
        <f t="shared" si="109"/>
        <v>45078</v>
      </c>
      <c r="CL376" s="73">
        <f t="shared" si="109"/>
        <v>45108</v>
      </c>
      <c r="CM376" s="73">
        <f t="shared" si="109"/>
        <v>45139</v>
      </c>
      <c r="CN376" s="73">
        <f t="shared" si="109"/>
        <v>45170</v>
      </c>
      <c r="CO376" s="73">
        <f t="shared" si="109"/>
        <v>45200</v>
      </c>
    </row>
    <row r="377" spans="1:93">
      <c r="C377" t="s">
        <v>162</v>
      </c>
      <c r="D377" s="81">
        <f>IF(D376&gt;EDATE($D$374,12),0,$D$369*$D$370*(1+$D$372)^ROUNDDOWN(DATEDIF($D$373,D376,"m")/12,0)*$D$371)</f>
        <v>3825</v>
      </c>
      <c r="E377" s="81">
        <f t="shared" ref="E377:M377" si="110">IF(E376&gt;EDATE($D$374,12),0,$D$369*$D$370*(1+$D$372)^ROUNDDOWN(DATEDIF($D$373,E376,"m")/12,0)*$D$371)</f>
        <v>3825</v>
      </c>
      <c r="F377" s="81">
        <f t="shared" si="110"/>
        <v>3825</v>
      </c>
      <c r="G377" s="81">
        <f t="shared" si="110"/>
        <v>3825</v>
      </c>
      <c r="H377" s="81">
        <f t="shared" si="110"/>
        <v>3825</v>
      </c>
      <c r="I377" s="81">
        <f t="shared" si="110"/>
        <v>3825</v>
      </c>
      <c r="J377" s="81">
        <f t="shared" si="110"/>
        <v>3825</v>
      </c>
      <c r="K377" s="81">
        <f t="shared" si="110"/>
        <v>3825</v>
      </c>
      <c r="L377" s="81">
        <f t="shared" si="110"/>
        <v>3825</v>
      </c>
      <c r="M377" s="81">
        <f t="shared" si="110"/>
        <v>3825</v>
      </c>
      <c r="N377" s="81">
        <f t="shared" ref="N377:AS377" si="111">IF(N376&gt;EDATE($D$374,12),0,$D$369*$D$370*(1+$D$372)^ROUNDDOWN(DATEDIF($D$373,N376,"m")/12,0)*$D$371)</f>
        <v>3825</v>
      </c>
      <c r="O377" s="81">
        <f t="shared" si="111"/>
        <v>3825</v>
      </c>
      <c r="P377" s="81">
        <f t="shared" si="111"/>
        <v>4016.25</v>
      </c>
      <c r="Q377" s="81">
        <f t="shared" si="111"/>
        <v>4016.25</v>
      </c>
      <c r="R377" s="81">
        <f t="shared" si="111"/>
        <v>4016.25</v>
      </c>
      <c r="S377" s="81">
        <f t="shared" si="111"/>
        <v>4016.25</v>
      </c>
      <c r="T377" s="81">
        <f t="shared" si="111"/>
        <v>4016.25</v>
      </c>
      <c r="U377" s="81">
        <f t="shared" si="111"/>
        <v>4016.25</v>
      </c>
      <c r="V377" s="81">
        <f t="shared" si="111"/>
        <v>4016.25</v>
      </c>
      <c r="W377" s="81">
        <f t="shared" si="111"/>
        <v>4016.25</v>
      </c>
      <c r="X377" s="81">
        <f t="shared" si="111"/>
        <v>4016.25</v>
      </c>
      <c r="Y377" s="81">
        <f t="shared" si="111"/>
        <v>4016.25</v>
      </c>
      <c r="Z377" s="81">
        <f t="shared" si="111"/>
        <v>4016.25</v>
      </c>
      <c r="AA377" s="81">
        <f t="shared" si="111"/>
        <v>4016.25</v>
      </c>
      <c r="AB377" s="81">
        <f t="shared" si="111"/>
        <v>4217.0625</v>
      </c>
      <c r="AC377" s="81">
        <f t="shared" si="111"/>
        <v>4217.0625</v>
      </c>
      <c r="AD377" s="81">
        <f t="shared" si="111"/>
        <v>4217.0625</v>
      </c>
      <c r="AE377" s="81">
        <f t="shared" si="111"/>
        <v>4217.0625</v>
      </c>
      <c r="AF377" s="81">
        <f t="shared" si="111"/>
        <v>4217.0625</v>
      </c>
      <c r="AG377" s="81">
        <f t="shared" si="111"/>
        <v>0</v>
      </c>
      <c r="AH377" s="81">
        <f t="shared" si="111"/>
        <v>0</v>
      </c>
      <c r="AI377" s="81">
        <f t="shared" si="111"/>
        <v>0</v>
      </c>
      <c r="AJ377" s="81">
        <f t="shared" si="111"/>
        <v>0</v>
      </c>
      <c r="AK377" s="81">
        <f t="shared" si="111"/>
        <v>0</v>
      </c>
      <c r="AL377" s="81">
        <f t="shared" si="111"/>
        <v>0</v>
      </c>
      <c r="AM377" s="81">
        <f t="shared" si="111"/>
        <v>0</v>
      </c>
      <c r="AN377" s="81">
        <f t="shared" si="111"/>
        <v>0</v>
      </c>
      <c r="AO377" s="81">
        <f t="shared" si="111"/>
        <v>0</v>
      </c>
      <c r="AP377" s="81">
        <f t="shared" si="111"/>
        <v>0</v>
      </c>
      <c r="AQ377" s="81">
        <f t="shared" si="111"/>
        <v>0</v>
      </c>
      <c r="AR377" s="81">
        <f t="shared" si="111"/>
        <v>0</v>
      </c>
      <c r="AS377" s="81">
        <f t="shared" si="111"/>
        <v>0</v>
      </c>
      <c r="AT377" s="81">
        <f t="shared" ref="AT377:BY377" si="112">IF(AT376&gt;EDATE($D$374,12),0,$D$369*$D$370*(1+$D$372)^ROUNDDOWN(DATEDIF($D$373,AT376,"m")/12,0)*$D$371)</f>
        <v>0</v>
      </c>
      <c r="AU377" s="81">
        <f t="shared" si="112"/>
        <v>0</v>
      </c>
      <c r="AV377" s="81">
        <f t="shared" si="112"/>
        <v>0</v>
      </c>
      <c r="AW377" s="81">
        <f t="shared" si="112"/>
        <v>0</v>
      </c>
      <c r="AX377" s="81">
        <f t="shared" si="112"/>
        <v>0</v>
      </c>
      <c r="AY377" s="81">
        <f t="shared" si="112"/>
        <v>0</v>
      </c>
      <c r="AZ377" s="81">
        <f t="shared" si="112"/>
        <v>0</v>
      </c>
      <c r="BA377" s="81">
        <f t="shared" si="112"/>
        <v>0</v>
      </c>
      <c r="BB377" s="81">
        <f t="shared" si="112"/>
        <v>0</v>
      </c>
      <c r="BC377" s="81">
        <f t="shared" si="112"/>
        <v>0</v>
      </c>
      <c r="BD377" s="81">
        <f t="shared" si="112"/>
        <v>0</v>
      </c>
      <c r="BE377" s="81">
        <f t="shared" si="112"/>
        <v>0</v>
      </c>
      <c r="BF377" s="81">
        <f t="shared" si="112"/>
        <v>0</v>
      </c>
      <c r="BG377" s="81">
        <f t="shared" si="112"/>
        <v>0</v>
      </c>
      <c r="BH377" s="81">
        <f t="shared" si="112"/>
        <v>0</v>
      </c>
      <c r="BI377" s="81">
        <f t="shared" si="112"/>
        <v>0</v>
      </c>
      <c r="BJ377" s="81">
        <f t="shared" si="112"/>
        <v>0</v>
      </c>
      <c r="BK377" s="81">
        <f t="shared" si="112"/>
        <v>0</v>
      </c>
      <c r="BL377" s="81">
        <f t="shared" si="112"/>
        <v>0</v>
      </c>
      <c r="BM377" s="81">
        <f t="shared" si="112"/>
        <v>0</v>
      </c>
      <c r="BN377" s="81">
        <f t="shared" si="112"/>
        <v>0</v>
      </c>
      <c r="BO377" s="81">
        <f t="shared" si="112"/>
        <v>0</v>
      </c>
      <c r="BP377" s="81">
        <f t="shared" si="112"/>
        <v>0</v>
      </c>
      <c r="BQ377" s="81">
        <f t="shared" si="112"/>
        <v>0</v>
      </c>
      <c r="BR377" s="81">
        <f t="shared" si="112"/>
        <v>0</v>
      </c>
      <c r="BS377" s="81">
        <f t="shared" si="112"/>
        <v>0</v>
      </c>
      <c r="BT377" s="81">
        <f t="shared" si="112"/>
        <v>0</v>
      </c>
      <c r="BU377" s="81">
        <f t="shared" si="112"/>
        <v>0</v>
      </c>
      <c r="BV377" s="81">
        <f t="shared" si="112"/>
        <v>0</v>
      </c>
      <c r="BW377" s="81">
        <f t="shared" si="112"/>
        <v>0</v>
      </c>
      <c r="BX377" s="81">
        <f t="shared" si="112"/>
        <v>0</v>
      </c>
      <c r="BY377" s="81">
        <f t="shared" si="112"/>
        <v>0</v>
      </c>
      <c r="BZ377" s="81">
        <f t="shared" ref="BZ377:CO377" si="113">IF(BZ376&gt;EDATE($D$374,12),0,$D$369*$D$370*(1+$D$372)^ROUNDDOWN(DATEDIF($D$373,BZ376,"m")/12,0)*$D$371)</f>
        <v>0</v>
      </c>
      <c r="CA377" s="81">
        <f t="shared" si="113"/>
        <v>0</v>
      </c>
      <c r="CB377" s="81">
        <f t="shared" si="113"/>
        <v>0</v>
      </c>
      <c r="CC377" s="81">
        <f t="shared" si="113"/>
        <v>0</v>
      </c>
      <c r="CD377" s="81">
        <f t="shared" si="113"/>
        <v>0</v>
      </c>
      <c r="CE377" s="81">
        <f t="shared" si="113"/>
        <v>0</v>
      </c>
      <c r="CF377" s="81">
        <f t="shared" si="113"/>
        <v>0</v>
      </c>
      <c r="CG377" s="81">
        <f t="shared" si="113"/>
        <v>0</v>
      </c>
      <c r="CH377" s="81">
        <f t="shared" si="113"/>
        <v>0</v>
      </c>
      <c r="CI377" s="81">
        <f t="shared" si="113"/>
        <v>0</v>
      </c>
      <c r="CJ377" s="81">
        <f t="shared" si="113"/>
        <v>0</v>
      </c>
      <c r="CK377" s="81">
        <f t="shared" si="113"/>
        <v>0</v>
      </c>
      <c r="CL377" s="81">
        <f t="shared" si="113"/>
        <v>0</v>
      </c>
      <c r="CM377" s="81">
        <f t="shared" si="113"/>
        <v>0</v>
      </c>
      <c r="CN377" s="81">
        <f t="shared" si="113"/>
        <v>0</v>
      </c>
      <c r="CO377" s="81">
        <f t="shared" si="113"/>
        <v>0</v>
      </c>
    </row>
    <row r="379" spans="1:93">
      <c r="A379" t="s">
        <v>307</v>
      </c>
      <c r="B379" s="2" t="s">
        <v>92</v>
      </c>
      <c r="C379" t="s">
        <v>167</v>
      </c>
      <c r="D379" s="64">
        <v>42125</v>
      </c>
    </row>
    <row r="380" spans="1:93">
      <c r="C380" t="s">
        <v>153</v>
      </c>
      <c r="D380" s="64">
        <v>42979</v>
      </c>
    </row>
    <row r="381" spans="1:93">
      <c r="C381" t="s">
        <v>168</v>
      </c>
      <c r="D381" s="66">
        <f>YEAR(D379)</f>
        <v>2015</v>
      </c>
      <c r="E381">
        <f>D381+1</f>
        <v>2016</v>
      </c>
      <c r="F381">
        <f t="shared" ref="F381:M381" si="114">E381+1</f>
        <v>2017</v>
      </c>
      <c r="G381">
        <f t="shared" si="114"/>
        <v>2018</v>
      </c>
      <c r="H381">
        <f t="shared" si="114"/>
        <v>2019</v>
      </c>
      <c r="I381">
        <f t="shared" si="114"/>
        <v>2020</v>
      </c>
      <c r="J381">
        <f t="shared" si="114"/>
        <v>2021</v>
      </c>
      <c r="K381">
        <f t="shared" si="114"/>
        <v>2022</v>
      </c>
      <c r="L381">
        <f t="shared" si="114"/>
        <v>2023</v>
      </c>
      <c r="M381">
        <f t="shared" si="114"/>
        <v>2024</v>
      </c>
    </row>
    <row r="382" spans="1:93">
      <c r="C382" t="s">
        <v>169</v>
      </c>
      <c r="D382" s="56">
        <v>12000</v>
      </c>
      <c r="E382" s="56">
        <v>12000</v>
      </c>
      <c r="F382" s="56">
        <v>12000</v>
      </c>
      <c r="G382" s="56">
        <v>12000</v>
      </c>
      <c r="H382" s="56">
        <v>12000</v>
      </c>
      <c r="I382" s="56">
        <v>12000</v>
      </c>
      <c r="J382" s="56">
        <v>12000</v>
      </c>
      <c r="K382" s="56">
        <v>12000</v>
      </c>
      <c r="L382" s="56">
        <v>12000</v>
      </c>
      <c r="M382" s="56">
        <v>12000</v>
      </c>
    </row>
    <row r="384" spans="1:93">
      <c r="B384" t="s">
        <v>91</v>
      </c>
      <c r="C384" s="2" t="s">
        <v>122</v>
      </c>
      <c r="D384" s="73">
        <f>D379</f>
        <v>42125</v>
      </c>
      <c r="E384" s="73">
        <f t="shared" ref="E384:AJ384" si="115">EDATE(D384,1)</f>
        <v>42156</v>
      </c>
      <c r="F384" s="73">
        <f t="shared" si="115"/>
        <v>42186</v>
      </c>
      <c r="G384" s="73">
        <f t="shared" si="115"/>
        <v>42217</v>
      </c>
      <c r="H384" s="73">
        <f t="shared" si="115"/>
        <v>42248</v>
      </c>
      <c r="I384" s="73">
        <f t="shared" si="115"/>
        <v>42278</v>
      </c>
      <c r="J384" s="73">
        <f t="shared" si="115"/>
        <v>42309</v>
      </c>
      <c r="K384" s="73">
        <f t="shared" si="115"/>
        <v>42339</v>
      </c>
      <c r="L384" s="73">
        <f t="shared" si="115"/>
        <v>42370</v>
      </c>
      <c r="M384" s="73">
        <f t="shared" si="115"/>
        <v>42401</v>
      </c>
      <c r="N384" s="73">
        <f t="shared" si="115"/>
        <v>42430</v>
      </c>
      <c r="O384" s="73">
        <f t="shared" si="115"/>
        <v>42461</v>
      </c>
      <c r="P384" s="73">
        <f t="shared" si="115"/>
        <v>42491</v>
      </c>
      <c r="Q384" s="73">
        <f t="shared" si="115"/>
        <v>42522</v>
      </c>
      <c r="R384" s="73">
        <f t="shared" si="115"/>
        <v>42552</v>
      </c>
      <c r="S384" s="73">
        <f t="shared" si="115"/>
        <v>42583</v>
      </c>
      <c r="T384" s="73">
        <f t="shared" si="115"/>
        <v>42614</v>
      </c>
      <c r="U384" s="73">
        <f t="shared" si="115"/>
        <v>42644</v>
      </c>
      <c r="V384" s="73">
        <f t="shared" si="115"/>
        <v>42675</v>
      </c>
      <c r="W384" s="73">
        <f t="shared" si="115"/>
        <v>42705</v>
      </c>
      <c r="X384" s="73">
        <f t="shared" si="115"/>
        <v>42736</v>
      </c>
      <c r="Y384" s="73">
        <f t="shared" si="115"/>
        <v>42767</v>
      </c>
      <c r="Z384" s="73">
        <f t="shared" si="115"/>
        <v>42795</v>
      </c>
      <c r="AA384" s="73">
        <f t="shared" si="115"/>
        <v>42826</v>
      </c>
      <c r="AB384" s="73">
        <f t="shared" si="115"/>
        <v>42856</v>
      </c>
      <c r="AC384" s="73">
        <f t="shared" si="115"/>
        <v>42887</v>
      </c>
      <c r="AD384" s="73">
        <f t="shared" si="115"/>
        <v>42917</v>
      </c>
      <c r="AE384" s="73">
        <f t="shared" si="115"/>
        <v>42948</v>
      </c>
      <c r="AF384" s="73">
        <f t="shared" si="115"/>
        <v>42979</v>
      </c>
      <c r="AG384" s="73">
        <f t="shared" si="115"/>
        <v>43009</v>
      </c>
      <c r="AH384" s="73">
        <f t="shared" si="115"/>
        <v>43040</v>
      </c>
      <c r="AI384" s="73">
        <f t="shared" si="115"/>
        <v>43070</v>
      </c>
      <c r="AJ384" s="73">
        <f t="shared" si="115"/>
        <v>43101</v>
      </c>
      <c r="AK384" s="73">
        <f t="shared" ref="AK384:BP384" si="116">EDATE(AJ384,1)</f>
        <v>43132</v>
      </c>
      <c r="AL384" s="73">
        <f t="shared" si="116"/>
        <v>43160</v>
      </c>
      <c r="AM384" s="73">
        <f t="shared" si="116"/>
        <v>43191</v>
      </c>
      <c r="AN384" s="73">
        <f t="shared" si="116"/>
        <v>43221</v>
      </c>
      <c r="AO384" s="73">
        <f t="shared" si="116"/>
        <v>43252</v>
      </c>
      <c r="AP384" s="73">
        <f t="shared" si="116"/>
        <v>43282</v>
      </c>
      <c r="AQ384" s="73">
        <f t="shared" si="116"/>
        <v>43313</v>
      </c>
      <c r="AR384" s="73">
        <f t="shared" si="116"/>
        <v>43344</v>
      </c>
      <c r="AS384" s="73">
        <f t="shared" si="116"/>
        <v>43374</v>
      </c>
      <c r="AT384" s="73">
        <f t="shared" si="116"/>
        <v>43405</v>
      </c>
      <c r="AU384" s="73">
        <f t="shared" si="116"/>
        <v>43435</v>
      </c>
      <c r="AV384" s="73">
        <f t="shared" si="116"/>
        <v>43466</v>
      </c>
      <c r="AW384" s="73">
        <f t="shared" si="116"/>
        <v>43497</v>
      </c>
      <c r="AX384" s="73">
        <f t="shared" si="116"/>
        <v>43525</v>
      </c>
      <c r="AY384" s="73">
        <f t="shared" si="116"/>
        <v>43556</v>
      </c>
      <c r="AZ384" s="73">
        <f t="shared" si="116"/>
        <v>43586</v>
      </c>
      <c r="BA384" s="73">
        <f t="shared" si="116"/>
        <v>43617</v>
      </c>
      <c r="BB384" s="73">
        <f t="shared" si="116"/>
        <v>43647</v>
      </c>
      <c r="BC384" s="73">
        <f t="shared" si="116"/>
        <v>43678</v>
      </c>
      <c r="BD384" s="73">
        <f t="shared" si="116"/>
        <v>43709</v>
      </c>
      <c r="BE384" s="73">
        <f t="shared" si="116"/>
        <v>43739</v>
      </c>
      <c r="BF384" s="73">
        <f t="shared" si="116"/>
        <v>43770</v>
      </c>
      <c r="BG384" s="73">
        <f t="shared" si="116"/>
        <v>43800</v>
      </c>
      <c r="BH384" s="73">
        <f t="shared" si="116"/>
        <v>43831</v>
      </c>
      <c r="BI384" s="73">
        <f t="shared" si="116"/>
        <v>43862</v>
      </c>
      <c r="BJ384" s="73">
        <f t="shared" si="116"/>
        <v>43891</v>
      </c>
      <c r="BK384" s="73">
        <f t="shared" si="116"/>
        <v>43922</v>
      </c>
      <c r="BL384" s="73">
        <f t="shared" si="116"/>
        <v>43952</v>
      </c>
      <c r="BM384" s="73">
        <f t="shared" si="116"/>
        <v>43983</v>
      </c>
      <c r="BN384" s="73">
        <f t="shared" si="116"/>
        <v>44013</v>
      </c>
      <c r="BO384" s="73">
        <f t="shared" si="116"/>
        <v>44044</v>
      </c>
      <c r="BP384" s="73">
        <f t="shared" si="116"/>
        <v>44075</v>
      </c>
      <c r="BQ384" s="73">
        <f t="shared" ref="BQ384:CO384" si="117">EDATE(BP384,1)</f>
        <v>44105</v>
      </c>
      <c r="BR384" s="73">
        <f t="shared" si="117"/>
        <v>44136</v>
      </c>
      <c r="BS384" s="73">
        <f t="shared" si="117"/>
        <v>44166</v>
      </c>
      <c r="BT384" s="73">
        <f t="shared" si="117"/>
        <v>44197</v>
      </c>
      <c r="BU384" s="73">
        <f t="shared" si="117"/>
        <v>44228</v>
      </c>
      <c r="BV384" s="73">
        <f t="shared" si="117"/>
        <v>44256</v>
      </c>
      <c r="BW384" s="73">
        <f t="shared" si="117"/>
        <v>44287</v>
      </c>
      <c r="BX384" s="73">
        <f t="shared" si="117"/>
        <v>44317</v>
      </c>
      <c r="BY384" s="73">
        <f t="shared" si="117"/>
        <v>44348</v>
      </c>
      <c r="BZ384" s="73">
        <f t="shared" si="117"/>
        <v>44378</v>
      </c>
      <c r="CA384" s="73">
        <f t="shared" si="117"/>
        <v>44409</v>
      </c>
      <c r="CB384" s="73">
        <f t="shared" si="117"/>
        <v>44440</v>
      </c>
      <c r="CC384" s="73">
        <f t="shared" si="117"/>
        <v>44470</v>
      </c>
      <c r="CD384" s="73">
        <f t="shared" si="117"/>
        <v>44501</v>
      </c>
      <c r="CE384" s="73">
        <f t="shared" si="117"/>
        <v>44531</v>
      </c>
      <c r="CF384" s="73">
        <f t="shared" si="117"/>
        <v>44562</v>
      </c>
      <c r="CG384" s="73">
        <f t="shared" si="117"/>
        <v>44593</v>
      </c>
      <c r="CH384" s="73">
        <f t="shared" si="117"/>
        <v>44621</v>
      </c>
      <c r="CI384" s="73">
        <f t="shared" si="117"/>
        <v>44652</v>
      </c>
      <c r="CJ384" s="73">
        <f t="shared" si="117"/>
        <v>44682</v>
      </c>
      <c r="CK384" s="73">
        <f t="shared" si="117"/>
        <v>44713</v>
      </c>
      <c r="CL384" s="73">
        <f t="shared" si="117"/>
        <v>44743</v>
      </c>
      <c r="CM384" s="73">
        <f t="shared" si="117"/>
        <v>44774</v>
      </c>
      <c r="CN384" s="73">
        <f t="shared" si="117"/>
        <v>44805</v>
      </c>
      <c r="CO384" s="73">
        <f t="shared" si="117"/>
        <v>44835</v>
      </c>
    </row>
    <row r="385" spans="1:93">
      <c r="C385" t="s">
        <v>162</v>
      </c>
      <c r="D385" s="81">
        <f ca="1">IF(D384&gt;EDATE($D$380,12),0,IF(YEAR(D384)=$D$381,$D$382/(13-MONTH($D$379)),OFFSET($D$382,0,YEAR(D384)-$D$381)/12))</f>
        <v>1500</v>
      </c>
      <c r="E385" s="81">
        <f t="shared" ref="E385:BP385" ca="1" si="118">IF(E384&gt;EDATE($D$380,12),0,IF(YEAR(E384)=$D$381,$D$382/(13-MONTH($D$379)),OFFSET($D$382,0,YEAR(E384)-$D$381)/12))</f>
        <v>1500</v>
      </c>
      <c r="F385" s="81">
        <f t="shared" ca="1" si="118"/>
        <v>1500</v>
      </c>
      <c r="G385" s="81">
        <f t="shared" ca="1" si="118"/>
        <v>1500</v>
      </c>
      <c r="H385" s="81">
        <f t="shared" ca="1" si="118"/>
        <v>1500</v>
      </c>
      <c r="I385" s="81">
        <f t="shared" ca="1" si="118"/>
        <v>1500</v>
      </c>
      <c r="J385" s="81">
        <f t="shared" ca="1" si="118"/>
        <v>1500</v>
      </c>
      <c r="K385" s="81">
        <f t="shared" ca="1" si="118"/>
        <v>1500</v>
      </c>
      <c r="L385" s="81">
        <f t="shared" ca="1" si="118"/>
        <v>1000</v>
      </c>
      <c r="M385" s="81">
        <f t="shared" ca="1" si="118"/>
        <v>1000</v>
      </c>
      <c r="N385" s="81">
        <f t="shared" ca="1" si="118"/>
        <v>1000</v>
      </c>
      <c r="O385" s="81">
        <f t="shared" ca="1" si="118"/>
        <v>1000</v>
      </c>
      <c r="P385" s="81">
        <f t="shared" ca="1" si="118"/>
        <v>1000</v>
      </c>
      <c r="Q385" s="81">
        <f t="shared" ca="1" si="118"/>
        <v>1000</v>
      </c>
      <c r="R385" s="81">
        <f t="shared" ca="1" si="118"/>
        <v>1000</v>
      </c>
      <c r="S385" s="81">
        <f t="shared" ca="1" si="118"/>
        <v>1000</v>
      </c>
      <c r="T385" s="81">
        <f t="shared" ca="1" si="118"/>
        <v>1000</v>
      </c>
      <c r="U385" s="81">
        <f t="shared" ca="1" si="118"/>
        <v>1000</v>
      </c>
      <c r="V385" s="81">
        <f t="shared" ca="1" si="118"/>
        <v>1000</v>
      </c>
      <c r="W385" s="81">
        <f t="shared" ca="1" si="118"/>
        <v>1000</v>
      </c>
      <c r="X385" s="81">
        <f t="shared" ca="1" si="118"/>
        <v>1000</v>
      </c>
      <c r="Y385" s="81">
        <f t="shared" ca="1" si="118"/>
        <v>1000</v>
      </c>
      <c r="Z385" s="81">
        <f t="shared" ca="1" si="118"/>
        <v>1000</v>
      </c>
      <c r="AA385" s="81">
        <f t="shared" ca="1" si="118"/>
        <v>1000</v>
      </c>
      <c r="AB385" s="81">
        <f t="shared" ca="1" si="118"/>
        <v>1000</v>
      </c>
      <c r="AC385" s="81">
        <f t="shared" ca="1" si="118"/>
        <v>1000</v>
      </c>
      <c r="AD385" s="81">
        <f t="shared" ca="1" si="118"/>
        <v>1000</v>
      </c>
      <c r="AE385" s="81">
        <f t="shared" ca="1" si="118"/>
        <v>1000</v>
      </c>
      <c r="AF385" s="81">
        <f t="shared" ca="1" si="118"/>
        <v>1000</v>
      </c>
      <c r="AG385" s="81">
        <f t="shared" ca="1" si="118"/>
        <v>1000</v>
      </c>
      <c r="AH385" s="81">
        <f t="shared" ca="1" si="118"/>
        <v>1000</v>
      </c>
      <c r="AI385" s="81">
        <f t="shared" ca="1" si="118"/>
        <v>1000</v>
      </c>
      <c r="AJ385" s="81">
        <f t="shared" ca="1" si="118"/>
        <v>1000</v>
      </c>
      <c r="AK385" s="81">
        <f t="shared" ca="1" si="118"/>
        <v>1000</v>
      </c>
      <c r="AL385" s="81">
        <f t="shared" ca="1" si="118"/>
        <v>1000</v>
      </c>
      <c r="AM385" s="81">
        <f t="shared" ca="1" si="118"/>
        <v>1000</v>
      </c>
      <c r="AN385" s="81">
        <f t="shared" ca="1" si="118"/>
        <v>1000</v>
      </c>
      <c r="AO385" s="81">
        <f t="shared" ca="1" si="118"/>
        <v>1000</v>
      </c>
      <c r="AP385" s="81">
        <f t="shared" ca="1" si="118"/>
        <v>1000</v>
      </c>
      <c r="AQ385" s="81">
        <f t="shared" ca="1" si="118"/>
        <v>1000</v>
      </c>
      <c r="AR385" s="81">
        <f t="shared" ca="1" si="118"/>
        <v>1000</v>
      </c>
      <c r="AS385" s="81">
        <f t="shared" ca="1" si="118"/>
        <v>0</v>
      </c>
      <c r="AT385" s="81">
        <f t="shared" ca="1" si="118"/>
        <v>0</v>
      </c>
      <c r="AU385" s="81">
        <f t="shared" ca="1" si="118"/>
        <v>0</v>
      </c>
      <c r="AV385" s="81">
        <f t="shared" ca="1" si="118"/>
        <v>0</v>
      </c>
      <c r="AW385" s="81">
        <f t="shared" ca="1" si="118"/>
        <v>0</v>
      </c>
      <c r="AX385" s="81">
        <f t="shared" ca="1" si="118"/>
        <v>0</v>
      </c>
      <c r="AY385" s="81">
        <f t="shared" ca="1" si="118"/>
        <v>0</v>
      </c>
      <c r="AZ385" s="81">
        <f t="shared" ca="1" si="118"/>
        <v>0</v>
      </c>
      <c r="BA385" s="81">
        <f t="shared" ca="1" si="118"/>
        <v>0</v>
      </c>
      <c r="BB385" s="81">
        <f t="shared" ca="1" si="118"/>
        <v>0</v>
      </c>
      <c r="BC385" s="81">
        <f t="shared" ca="1" si="118"/>
        <v>0</v>
      </c>
      <c r="BD385" s="81">
        <f t="shared" ca="1" si="118"/>
        <v>0</v>
      </c>
      <c r="BE385" s="81">
        <f t="shared" ca="1" si="118"/>
        <v>0</v>
      </c>
      <c r="BF385" s="81">
        <f t="shared" ca="1" si="118"/>
        <v>0</v>
      </c>
      <c r="BG385" s="81">
        <f t="shared" ca="1" si="118"/>
        <v>0</v>
      </c>
      <c r="BH385" s="81">
        <f t="shared" ca="1" si="118"/>
        <v>0</v>
      </c>
      <c r="BI385" s="81">
        <f t="shared" ca="1" si="118"/>
        <v>0</v>
      </c>
      <c r="BJ385" s="81">
        <f t="shared" ca="1" si="118"/>
        <v>0</v>
      </c>
      <c r="BK385" s="81">
        <f t="shared" ca="1" si="118"/>
        <v>0</v>
      </c>
      <c r="BL385" s="81">
        <f t="shared" ca="1" si="118"/>
        <v>0</v>
      </c>
      <c r="BM385" s="81">
        <f t="shared" ca="1" si="118"/>
        <v>0</v>
      </c>
      <c r="BN385" s="81">
        <f t="shared" ca="1" si="118"/>
        <v>0</v>
      </c>
      <c r="BO385" s="81">
        <f t="shared" ca="1" si="118"/>
        <v>0</v>
      </c>
      <c r="BP385" s="81">
        <f t="shared" ca="1" si="118"/>
        <v>0</v>
      </c>
      <c r="BQ385" s="81">
        <f t="shared" ref="BQ385:CO385" ca="1" si="119">IF(BQ384&gt;EDATE($D$380,12),0,IF(YEAR(BQ384)=$D$381,$D$382/(13-MONTH($D$379)),OFFSET($D$382,0,YEAR(BQ384)-$D$381)/12))</f>
        <v>0</v>
      </c>
      <c r="BR385" s="81">
        <f t="shared" ca="1" si="119"/>
        <v>0</v>
      </c>
      <c r="BS385" s="81">
        <f t="shared" ca="1" si="119"/>
        <v>0</v>
      </c>
      <c r="BT385" s="81">
        <f t="shared" ca="1" si="119"/>
        <v>0</v>
      </c>
      <c r="BU385" s="81">
        <f t="shared" ca="1" si="119"/>
        <v>0</v>
      </c>
      <c r="BV385" s="81">
        <f t="shared" ca="1" si="119"/>
        <v>0</v>
      </c>
      <c r="BW385" s="81">
        <f t="shared" ca="1" si="119"/>
        <v>0</v>
      </c>
      <c r="BX385" s="81">
        <f t="shared" ca="1" si="119"/>
        <v>0</v>
      </c>
      <c r="BY385" s="81">
        <f t="shared" ca="1" si="119"/>
        <v>0</v>
      </c>
      <c r="BZ385" s="81">
        <f t="shared" ca="1" si="119"/>
        <v>0</v>
      </c>
      <c r="CA385" s="81">
        <f t="shared" ca="1" si="119"/>
        <v>0</v>
      </c>
      <c r="CB385" s="81">
        <f t="shared" ca="1" si="119"/>
        <v>0</v>
      </c>
      <c r="CC385" s="81">
        <f t="shared" ca="1" si="119"/>
        <v>0</v>
      </c>
      <c r="CD385" s="81">
        <f t="shared" ca="1" si="119"/>
        <v>0</v>
      </c>
      <c r="CE385" s="81">
        <f t="shared" ca="1" si="119"/>
        <v>0</v>
      </c>
      <c r="CF385" s="81">
        <f t="shared" ca="1" si="119"/>
        <v>0</v>
      </c>
      <c r="CG385" s="81">
        <f t="shared" ca="1" si="119"/>
        <v>0</v>
      </c>
      <c r="CH385" s="81">
        <f t="shared" ca="1" si="119"/>
        <v>0</v>
      </c>
      <c r="CI385" s="81">
        <f t="shared" ca="1" si="119"/>
        <v>0</v>
      </c>
      <c r="CJ385" s="81">
        <f t="shared" ca="1" si="119"/>
        <v>0</v>
      </c>
      <c r="CK385" s="81">
        <f t="shared" ca="1" si="119"/>
        <v>0</v>
      </c>
      <c r="CL385" s="81">
        <f t="shared" ca="1" si="119"/>
        <v>0</v>
      </c>
      <c r="CM385" s="81">
        <f t="shared" ca="1" si="119"/>
        <v>0</v>
      </c>
      <c r="CN385" s="81">
        <f t="shared" ca="1" si="119"/>
        <v>0</v>
      </c>
      <c r="CO385" s="81">
        <f t="shared" ca="1" si="119"/>
        <v>0</v>
      </c>
    </row>
    <row r="387" spans="1:93" s="38" customFormat="1">
      <c r="A387" s="38" t="s">
        <v>171</v>
      </c>
      <c r="D387" s="49"/>
    </row>
    <row r="388" spans="1:93">
      <c r="A388" t="s">
        <v>308</v>
      </c>
      <c r="B388" s="2" t="s">
        <v>92</v>
      </c>
      <c r="C388" t="s">
        <v>55</v>
      </c>
      <c r="D388" s="64">
        <v>42491</v>
      </c>
    </row>
    <row r="389" spans="1:93">
      <c r="C389" t="s">
        <v>153</v>
      </c>
      <c r="D389" s="64">
        <v>42979</v>
      </c>
    </row>
    <row r="390" spans="1:93">
      <c r="C390" t="s">
        <v>170</v>
      </c>
      <c r="D390" s="83">
        <v>100000</v>
      </c>
    </row>
    <row r="391" spans="1:93">
      <c r="C391" t="s">
        <v>16</v>
      </c>
      <c r="D391" s="57">
        <v>0.05</v>
      </c>
    </row>
    <row r="393" spans="1:93">
      <c r="B393" t="s">
        <v>91</v>
      </c>
      <c r="C393" s="2" t="s">
        <v>122</v>
      </c>
      <c r="D393" s="73">
        <f>D388</f>
        <v>42491</v>
      </c>
      <c r="E393" s="73">
        <f t="shared" ref="E393:AJ393" si="120">EDATE(D393,1)</f>
        <v>42522</v>
      </c>
      <c r="F393" s="73">
        <f t="shared" si="120"/>
        <v>42552</v>
      </c>
      <c r="G393" s="73">
        <f t="shared" si="120"/>
        <v>42583</v>
      </c>
      <c r="H393" s="73">
        <f t="shared" si="120"/>
        <v>42614</v>
      </c>
      <c r="I393" s="73">
        <f t="shared" si="120"/>
        <v>42644</v>
      </c>
      <c r="J393" s="73">
        <f t="shared" si="120"/>
        <v>42675</v>
      </c>
      <c r="K393" s="73">
        <f t="shared" si="120"/>
        <v>42705</v>
      </c>
      <c r="L393" s="73">
        <f t="shared" si="120"/>
        <v>42736</v>
      </c>
      <c r="M393" s="73">
        <f t="shared" si="120"/>
        <v>42767</v>
      </c>
      <c r="N393" s="73">
        <f t="shared" si="120"/>
        <v>42795</v>
      </c>
      <c r="O393" s="73">
        <f t="shared" si="120"/>
        <v>42826</v>
      </c>
      <c r="P393" s="73">
        <f t="shared" si="120"/>
        <v>42856</v>
      </c>
      <c r="Q393" s="73">
        <f t="shared" si="120"/>
        <v>42887</v>
      </c>
      <c r="R393" s="73">
        <f t="shared" si="120"/>
        <v>42917</v>
      </c>
      <c r="S393" s="73">
        <f t="shared" si="120"/>
        <v>42948</v>
      </c>
      <c r="T393" s="73">
        <f t="shared" si="120"/>
        <v>42979</v>
      </c>
      <c r="U393" s="73">
        <f t="shared" si="120"/>
        <v>43009</v>
      </c>
      <c r="V393" s="73">
        <f t="shared" si="120"/>
        <v>43040</v>
      </c>
      <c r="W393" s="73">
        <f t="shared" si="120"/>
        <v>43070</v>
      </c>
      <c r="X393" s="73">
        <f t="shared" si="120"/>
        <v>43101</v>
      </c>
      <c r="Y393" s="73">
        <f t="shared" si="120"/>
        <v>43132</v>
      </c>
      <c r="Z393" s="73">
        <f t="shared" si="120"/>
        <v>43160</v>
      </c>
      <c r="AA393" s="73">
        <f t="shared" si="120"/>
        <v>43191</v>
      </c>
      <c r="AB393" s="73">
        <f t="shared" si="120"/>
        <v>43221</v>
      </c>
      <c r="AC393" s="73">
        <f t="shared" si="120"/>
        <v>43252</v>
      </c>
      <c r="AD393" s="73">
        <f t="shared" si="120"/>
        <v>43282</v>
      </c>
      <c r="AE393" s="73">
        <f t="shared" si="120"/>
        <v>43313</v>
      </c>
      <c r="AF393" s="73">
        <f t="shared" si="120"/>
        <v>43344</v>
      </c>
      <c r="AG393" s="73">
        <f t="shared" si="120"/>
        <v>43374</v>
      </c>
      <c r="AH393" s="73">
        <f t="shared" si="120"/>
        <v>43405</v>
      </c>
      <c r="AI393" s="73">
        <f t="shared" si="120"/>
        <v>43435</v>
      </c>
      <c r="AJ393" s="73">
        <f t="shared" si="120"/>
        <v>43466</v>
      </c>
      <c r="AK393" s="73">
        <f t="shared" ref="AK393:BP393" si="121">EDATE(AJ393,1)</f>
        <v>43497</v>
      </c>
      <c r="AL393" s="73">
        <f t="shared" si="121"/>
        <v>43525</v>
      </c>
      <c r="AM393" s="73">
        <f t="shared" si="121"/>
        <v>43556</v>
      </c>
      <c r="AN393" s="73">
        <f t="shared" si="121"/>
        <v>43586</v>
      </c>
      <c r="AO393" s="73">
        <f t="shared" si="121"/>
        <v>43617</v>
      </c>
      <c r="AP393" s="73">
        <f t="shared" si="121"/>
        <v>43647</v>
      </c>
      <c r="AQ393" s="73">
        <f t="shared" si="121"/>
        <v>43678</v>
      </c>
      <c r="AR393" s="73">
        <f t="shared" si="121"/>
        <v>43709</v>
      </c>
      <c r="AS393" s="73">
        <f t="shared" si="121"/>
        <v>43739</v>
      </c>
      <c r="AT393" s="73">
        <f t="shared" si="121"/>
        <v>43770</v>
      </c>
      <c r="AU393" s="73">
        <f t="shared" si="121"/>
        <v>43800</v>
      </c>
      <c r="AV393" s="73">
        <f t="shared" si="121"/>
        <v>43831</v>
      </c>
      <c r="AW393" s="73">
        <f t="shared" si="121"/>
        <v>43862</v>
      </c>
      <c r="AX393" s="73">
        <f t="shared" si="121"/>
        <v>43891</v>
      </c>
      <c r="AY393" s="73">
        <f t="shared" si="121"/>
        <v>43922</v>
      </c>
      <c r="AZ393" s="73">
        <f t="shared" si="121"/>
        <v>43952</v>
      </c>
      <c r="BA393" s="73">
        <f t="shared" si="121"/>
        <v>43983</v>
      </c>
      <c r="BB393" s="73">
        <f t="shared" si="121"/>
        <v>44013</v>
      </c>
      <c r="BC393" s="73">
        <f t="shared" si="121"/>
        <v>44044</v>
      </c>
      <c r="BD393" s="73">
        <f t="shared" si="121"/>
        <v>44075</v>
      </c>
      <c r="BE393" s="73">
        <f t="shared" si="121"/>
        <v>44105</v>
      </c>
      <c r="BF393" s="73">
        <f t="shared" si="121"/>
        <v>44136</v>
      </c>
      <c r="BG393" s="73">
        <f t="shared" si="121"/>
        <v>44166</v>
      </c>
      <c r="BH393" s="73">
        <f t="shared" si="121"/>
        <v>44197</v>
      </c>
      <c r="BI393" s="73">
        <f t="shared" si="121"/>
        <v>44228</v>
      </c>
      <c r="BJ393" s="73">
        <f t="shared" si="121"/>
        <v>44256</v>
      </c>
      <c r="BK393" s="73">
        <f t="shared" si="121"/>
        <v>44287</v>
      </c>
      <c r="BL393" s="73">
        <f t="shared" si="121"/>
        <v>44317</v>
      </c>
      <c r="BM393" s="73">
        <f t="shared" si="121"/>
        <v>44348</v>
      </c>
      <c r="BN393" s="73">
        <f t="shared" si="121"/>
        <v>44378</v>
      </c>
      <c r="BO393" s="73">
        <f t="shared" si="121"/>
        <v>44409</v>
      </c>
      <c r="BP393" s="73">
        <f t="shared" si="121"/>
        <v>44440</v>
      </c>
      <c r="BQ393" s="73">
        <f t="shared" ref="BQ393:CO393" si="122">EDATE(BP393,1)</f>
        <v>44470</v>
      </c>
      <c r="BR393" s="73">
        <f t="shared" si="122"/>
        <v>44501</v>
      </c>
      <c r="BS393" s="73">
        <f t="shared" si="122"/>
        <v>44531</v>
      </c>
      <c r="BT393" s="73">
        <f t="shared" si="122"/>
        <v>44562</v>
      </c>
      <c r="BU393" s="73">
        <f t="shared" si="122"/>
        <v>44593</v>
      </c>
      <c r="BV393" s="73">
        <f t="shared" si="122"/>
        <v>44621</v>
      </c>
      <c r="BW393" s="73">
        <f t="shared" si="122"/>
        <v>44652</v>
      </c>
      <c r="BX393" s="73">
        <f t="shared" si="122"/>
        <v>44682</v>
      </c>
      <c r="BY393" s="73">
        <f t="shared" si="122"/>
        <v>44713</v>
      </c>
      <c r="BZ393" s="73">
        <f t="shared" si="122"/>
        <v>44743</v>
      </c>
      <c r="CA393" s="73">
        <f t="shared" si="122"/>
        <v>44774</v>
      </c>
      <c r="CB393" s="73">
        <f t="shared" si="122"/>
        <v>44805</v>
      </c>
      <c r="CC393" s="73">
        <f t="shared" si="122"/>
        <v>44835</v>
      </c>
      <c r="CD393" s="73">
        <f t="shared" si="122"/>
        <v>44866</v>
      </c>
      <c r="CE393" s="73">
        <f t="shared" si="122"/>
        <v>44896</v>
      </c>
      <c r="CF393" s="73">
        <f t="shared" si="122"/>
        <v>44927</v>
      </c>
      <c r="CG393" s="73">
        <f t="shared" si="122"/>
        <v>44958</v>
      </c>
      <c r="CH393" s="73">
        <f t="shared" si="122"/>
        <v>44986</v>
      </c>
      <c r="CI393" s="73">
        <f t="shared" si="122"/>
        <v>45017</v>
      </c>
      <c r="CJ393" s="73">
        <f t="shared" si="122"/>
        <v>45047</v>
      </c>
      <c r="CK393" s="73">
        <f t="shared" si="122"/>
        <v>45078</v>
      </c>
      <c r="CL393" s="73">
        <f t="shared" si="122"/>
        <v>45108</v>
      </c>
      <c r="CM393" s="73">
        <f t="shared" si="122"/>
        <v>45139</v>
      </c>
      <c r="CN393" s="73">
        <f t="shared" si="122"/>
        <v>45170</v>
      </c>
      <c r="CO393" s="73">
        <f t="shared" si="122"/>
        <v>45200</v>
      </c>
    </row>
    <row r="394" spans="1:93">
      <c r="C394" t="s">
        <v>173</v>
      </c>
      <c r="D394" s="82">
        <f t="shared" ref="D394:AI394" si="123">IF(D393&gt;EDATE($D$389,12),0,$D$390*(1+$D$391)^ROUNDDOWN(DATEDIF($D$388,D393,"m")/12,0)/12)</f>
        <v>8333.3333333333339</v>
      </c>
      <c r="E394" s="82">
        <f t="shared" si="123"/>
        <v>8333.3333333333339</v>
      </c>
      <c r="F394" s="82">
        <f t="shared" si="123"/>
        <v>8333.3333333333339</v>
      </c>
      <c r="G394" s="82">
        <f t="shared" si="123"/>
        <v>8333.3333333333339</v>
      </c>
      <c r="H394" s="82">
        <f t="shared" si="123"/>
        <v>8333.3333333333339</v>
      </c>
      <c r="I394" s="82">
        <f t="shared" si="123"/>
        <v>8333.3333333333339</v>
      </c>
      <c r="J394" s="82">
        <f t="shared" si="123"/>
        <v>8333.3333333333339</v>
      </c>
      <c r="K394" s="82">
        <f t="shared" si="123"/>
        <v>8333.3333333333339</v>
      </c>
      <c r="L394" s="82">
        <f t="shared" si="123"/>
        <v>8333.3333333333339</v>
      </c>
      <c r="M394" s="82">
        <f t="shared" si="123"/>
        <v>8333.3333333333339</v>
      </c>
      <c r="N394" s="82">
        <f t="shared" si="123"/>
        <v>8333.3333333333339</v>
      </c>
      <c r="O394" s="82">
        <f t="shared" si="123"/>
        <v>8333.3333333333339</v>
      </c>
      <c r="P394" s="82">
        <f t="shared" si="123"/>
        <v>8750</v>
      </c>
      <c r="Q394" s="82">
        <f t="shared" si="123"/>
        <v>8750</v>
      </c>
      <c r="R394" s="82">
        <f t="shared" si="123"/>
        <v>8750</v>
      </c>
      <c r="S394" s="82">
        <f t="shared" si="123"/>
        <v>8750</v>
      </c>
      <c r="T394" s="82">
        <f t="shared" si="123"/>
        <v>8750</v>
      </c>
      <c r="U394" s="82">
        <f t="shared" si="123"/>
        <v>8750</v>
      </c>
      <c r="V394" s="82">
        <f t="shared" si="123"/>
        <v>8750</v>
      </c>
      <c r="W394" s="82">
        <f t="shared" si="123"/>
        <v>8750</v>
      </c>
      <c r="X394" s="82">
        <f t="shared" si="123"/>
        <v>8750</v>
      </c>
      <c r="Y394" s="82">
        <f t="shared" si="123"/>
        <v>8750</v>
      </c>
      <c r="Z394" s="82">
        <f t="shared" si="123"/>
        <v>8750</v>
      </c>
      <c r="AA394" s="82">
        <f t="shared" si="123"/>
        <v>8750</v>
      </c>
      <c r="AB394" s="82">
        <f t="shared" si="123"/>
        <v>9187.5</v>
      </c>
      <c r="AC394" s="82">
        <f t="shared" si="123"/>
        <v>9187.5</v>
      </c>
      <c r="AD394" s="82">
        <f t="shared" si="123"/>
        <v>9187.5</v>
      </c>
      <c r="AE394" s="82">
        <f t="shared" si="123"/>
        <v>9187.5</v>
      </c>
      <c r="AF394" s="82">
        <f t="shared" si="123"/>
        <v>9187.5</v>
      </c>
      <c r="AG394" s="82">
        <f t="shared" si="123"/>
        <v>0</v>
      </c>
      <c r="AH394" s="82">
        <f t="shared" si="123"/>
        <v>0</v>
      </c>
      <c r="AI394" s="82">
        <f t="shared" si="123"/>
        <v>0</v>
      </c>
      <c r="AJ394" s="82">
        <f t="shared" ref="AJ394:BO394" si="124">IF(AJ393&gt;EDATE($D$389,12),0,$D$390*(1+$D$391)^ROUNDDOWN(DATEDIF($D$388,AJ393,"m")/12,0)/12)</f>
        <v>0</v>
      </c>
      <c r="AK394" s="82">
        <f t="shared" si="124"/>
        <v>0</v>
      </c>
      <c r="AL394" s="82">
        <f t="shared" si="124"/>
        <v>0</v>
      </c>
      <c r="AM394" s="82">
        <f t="shared" si="124"/>
        <v>0</v>
      </c>
      <c r="AN394" s="82">
        <f t="shared" si="124"/>
        <v>0</v>
      </c>
      <c r="AO394" s="82">
        <f t="shared" si="124"/>
        <v>0</v>
      </c>
      <c r="AP394" s="82">
        <f t="shared" si="124"/>
        <v>0</v>
      </c>
      <c r="AQ394" s="82">
        <f t="shared" si="124"/>
        <v>0</v>
      </c>
      <c r="AR394" s="82">
        <f t="shared" si="124"/>
        <v>0</v>
      </c>
      <c r="AS394" s="82">
        <f t="shared" si="124"/>
        <v>0</v>
      </c>
      <c r="AT394" s="82">
        <f t="shared" si="124"/>
        <v>0</v>
      </c>
      <c r="AU394" s="82">
        <f t="shared" si="124"/>
        <v>0</v>
      </c>
      <c r="AV394" s="82">
        <f t="shared" si="124"/>
        <v>0</v>
      </c>
      <c r="AW394" s="82">
        <f t="shared" si="124"/>
        <v>0</v>
      </c>
      <c r="AX394" s="82">
        <f t="shared" si="124"/>
        <v>0</v>
      </c>
      <c r="AY394" s="82">
        <f t="shared" si="124"/>
        <v>0</v>
      </c>
      <c r="AZ394" s="82">
        <f t="shared" si="124"/>
        <v>0</v>
      </c>
      <c r="BA394" s="82">
        <f t="shared" si="124"/>
        <v>0</v>
      </c>
      <c r="BB394" s="82">
        <f t="shared" si="124"/>
        <v>0</v>
      </c>
      <c r="BC394" s="82">
        <f t="shared" si="124"/>
        <v>0</v>
      </c>
      <c r="BD394" s="82">
        <f t="shared" si="124"/>
        <v>0</v>
      </c>
      <c r="BE394" s="82">
        <f t="shared" si="124"/>
        <v>0</v>
      </c>
      <c r="BF394" s="82">
        <f t="shared" si="124"/>
        <v>0</v>
      </c>
      <c r="BG394" s="82">
        <f t="shared" si="124"/>
        <v>0</v>
      </c>
      <c r="BH394" s="82">
        <f t="shared" si="124"/>
        <v>0</v>
      </c>
      <c r="BI394" s="82">
        <f t="shared" si="124"/>
        <v>0</v>
      </c>
      <c r="BJ394" s="82">
        <f t="shared" si="124"/>
        <v>0</v>
      </c>
      <c r="BK394" s="82">
        <f t="shared" si="124"/>
        <v>0</v>
      </c>
      <c r="BL394" s="82">
        <f t="shared" si="124"/>
        <v>0</v>
      </c>
      <c r="BM394" s="82">
        <f t="shared" si="124"/>
        <v>0</v>
      </c>
      <c r="BN394" s="82">
        <f t="shared" si="124"/>
        <v>0</v>
      </c>
      <c r="BO394" s="82">
        <f t="shared" si="124"/>
        <v>0</v>
      </c>
      <c r="BP394" s="82">
        <f t="shared" ref="BP394:CO394" si="125">IF(BP393&gt;EDATE($D$389,12),0,$D$390*(1+$D$391)^ROUNDDOWN(DATEDIF($D$388,BP393,"m")/12,0)/12)</f>
        <v>0</v>
      </c>
      <c r="BQ394" s="82">
        <f t="shared" si="125"/>
        <v>0</v>
      </c>
      <c r="BR394" s="82">
        <f t="shared" si="125"/>
        <v>0</v>
      </c>
      <c r="BS394" s="82">
        <f t="shared" si="125"/>
        <v>0</v>
      </c>
      <c r="BT394" s="82">
        <f t="shared" si="125"/>
        <v>0</v>
      </c>
      <c r="BU394" s="82">
        <f t="shared" si="125"/>
        <v>0</v>
      </c>
      <c r="BV394" s="82">
        <f t="shared" si="125"/>
        <v>0</v>
      </c>
      <c r="BW394" s="82">
        <f t="shared" si="125"/>
        <v>0</v>
      </c>
      <c r="BX394" s="82">
        <f t="shared" si="125"/>
        <v>0</v>
      </c>
      <c r="BY394" s="82">
        <f t="shared" si="125"/>
        <v>0</v>
      </c>
      <c r="BZ394" s="82">
        <f t="shared" si="125"/>
        <v>0</v>
      </c>
      <c r="CA394" s="82">
        <f t="shared" si="125"/>
        <v>0</v>
      </c>
      <c r="CB394" s="82">
        <f t="shared" si="125"/>
        <v>0</v>
      </c>
      <c r="CC394" s="82">
        <f t="shared" si="125"/>
        <v>0</v>
      </c>
      <c r="CD394" s="82">
        <f t="shared" si="125"/>
        <v>0</v>
      </c>
      <c r="CE394" s="82">
        <f t="shared" si="125"/>
        <v>0</v>
      </c>
      <c r="CF394" s="82">
        <f t="shared" si="125"/>
        <v>0</v>
      </c>
      <c r="CG394" s="82">
        <f t="shared" si="125"/>
        <v>0</v>
      </c>
      <c r="CH394" s="82">
        <f t="shared" si="125"/>
        <v>0</v>
      </c>
      <c r="CI394" s="82">
        <f t="shared" si="125"/>
        <v>0</v>
      </c>
      <c r="CJ394" s="82">
        <f t="shared" si="125"/>
        <v>0</v>
      </c>
      <c r="CK394" s="82">
        <f t="shared" si="125"/>
        <v>0</v>
      </c>
      <c r="CL394" s="82">
        <f t="shared" si="125"/>
        <v>0</v>
      </c>
      <c r="CM394" s="82">
        <f t="shared" si="125"/>
        <v>0</v>
      </c>
      <c r="CN394" s="82">
        <f t="shared" si="125"/>
        <v>0</v>
      </c>
      <c r="CO394" s="82">
        <f t="shared" si="125"/>
        <v>0</v>
      </c>
    </row>
    <row r="396" spans="1:93">
      <c r="A396" t="s">
        <v>309</v>
      </c>
      <c r="B396" s="2" t="s">
        <v>92</v>
      </c>
      <c r="C396" t="s">
        <v>167</v>
      </c>
      <c r="D396" s="64">
        <v>42125</v>
      </c>
    </row>
    <row r="397" spans="1:93">
      <c r="C397" t="s">
        <v>153</v>
      </c>
      <c r="D397" s="64">
        <v>42979</v>
      </c>
    </row>
    <row r="398" spans="1:93">
      <c r="C398" t="s">
        <v>168</v>
      </c>
      <c r="D398" s="66">
        <f>YEAR(D396)</f>
        <v>2015</v>
      </c>
      <c r="E398">
        <f>D398+1</f>
        <v>2016</v>
      </c>
      <c r="F398">
        <f t="shared" ref="F398:M398" si="126">E398+1</f>
        <v>2017</v>
      </c>
      <c r="G398">
        <f t="shared" si="126"/>
        <v>2018</v>
      </c>
      <c r="H398">
        <f t="shared" si="126"/>
        <v>2019</v>
      </c>
      <c r="I398">
        <f t="shared" si="126"/>
        <v>2020</v>
      </c>
      <c r="J398">
        <f t="shared" si="126"/>
        <v>2021</v>
      </c>
      <c r="K398">
        <f t="shared" si="126"/>
        <v>2022</v>
      </c>
      <c r="L398">
        <f t="shared" si="126"/>
        <v>2023</v>
      </c>
      <c r="M398">
        <f t="shared" si="126"/>
        <v>2024</v>
      </c>
    </row>
    <row r="399" spans="1:93">
      <c r="C399" t="s">
        <v>18</v>
      </c>
      <c r="D399" s="56">
        <v>12000</v>
      </c>
      <c r="E399" s="56">
        <v>12000</v>
      </c>
      <c r="F399" s="56">
        <v>12000</v>
      </c>
      <c r="G399" s="56">
        <v>12000</v>
      </c>
      <c r="H399" s="56">
        <v>12000</v>
      </c>
      <c r="I399" s="56">
        <v>12000</v>
      </c>
      <c r="J399" s="56">
        <v>12000</v>
      </c>
      <c r="K399" s="56">
        <v>12000</v>
      </c>
      <c r="L399" s="56">
        <v>12000</v>
      </c>
      <c r="M399" s="56">
        <v>12000</v>
      </c>
    </row>
    <row r="401" spans="2:93">
      <c r="B401" t="s">
        <v>91</v>
      </c>
      <c r="C401" s="2" t="s">
        <v>122</v>
      </c>
      <c r="D401" s="73">
        <f>D396</f>
        <v>42125</v>
      </c>
      <c r="E401" s="73">
        <f t="shared" ref="E401:AJ401" si="127">EDATE(D401,1)</f>
        <v>42156</v>
      </c>
      <c r="F401" s="73">
        <f t="shared" si="127"/>
        <v>42186</v>
      </c>
      <c r="G401" s="73">
        <f t="shared" si="127"/>
        <v>42217</v>
      </c>
      <c r="H401" s="73">
        <f t="shared" si="127"/>
        <v>42248</v>
      </c>
      <c r="I401" s="73">
        <f t="shared" si="127"/>
        <v>42278</v>
      </c>
      <c r="J401" s="73">
        <f t="shared" si="127"/>
        <v>42309</v>
      </c>
      <c r="K401" s="73">
        <f t="shared" si="127"/>
        <v>42339</v>
      </c>
      <c r="L401" s="73">
        <f t="shared" si="127"/>
        <v>42370</v>
      </c>
      <c r="M401" s="73">
        <f t="shared" si="127"/>
        <v>42401</v>
      </c>
      <c r="N401" s="73">
        <f t="shared" si="127"/>
        <v>42430</v>
      </c>
      <c r="O401" s="73">
        <f t="shared" si="127"/>
        <v>42461</v>
      </c>
      <c r="P401" s="73">
        <f t="shared" si="127"/>
        <v>42491</v>
      </c>
      <c r="Q401" s="73">
        <f t="shared" si="127"/>
        <v>42522</v>
      </c>
      <c r="R401" s="73">
        <f t="shared" si="127"/>
        <v>42552</v>
      </c>
      <c r="S401" s="73">
        <f t="shared" si="127"/>
        <v>42583</v>
      </c>
      <c r="T401" s="73">
        <f t="shared" si="127"/>
        <v>42614</v>
      </c>
      <c r="U401" s="73">
        <f t="shared" si="127"/>
        <v>42644</v>
      </c>
      <c r="V401" s="73">
        <f t="shared" si="127"/>
        <v>42675</v>
      </c>
      <c r="W401" s="73">
        <f t="shared" si="127"/>
        <v>42705</v>
      </c>
      <c r="X401" s="73">
        <f t="shared" si="127"/>
        <v>42736</v>
      </c>
      <c r="Y401" s="73">
        <f t="shared" si="127"/>
        <v>42767</v>
      </c>
      <c r="Z401" s="73">
        <f t="shared" si="127"/>
        <v>42795</v>
      </c>
      <c r="AA401" s="73">
        <f t="shared" si="127"/>
        <v>42826</v>
      </c>
      <c r="AB401" s="73">
        <f t="shared" si="127"/>
        <v>42856</v>
      </c>
      <c r="AC401" s="73">
        <f t="shared" si="127"/>
        <v>42887</v>
      </c>
      <c r="AD401" s="73">
        <f t="shared" si="127"/>
        <v>42917</v>
      </c>
      <c r="AE401" s="73">
        <f t="shared" si="127"/>
        <v>42948</v>
      </c>
      <c r="AF401" s="73">
        <f t="shared" si="127"/>
        <v>42979</v>
      </c>
      <c r="AG401" s="73">
        <f t="shared" si="127"/>
        <v>43009</v>
      </c>
      <c r="AH401" s="73">
        <f t="shared" si="127"/>
        <v>43040</v>
      </c>
      <c r="AI401" s="73">
        <f t="shared" si="127"/>
        <v>43070</v>
      </c>
      <c r="AJ401" s="73">
        <f t="shared" si="127"/>
        <v>43101</v>
      </c>
      <c r="AK401" s="73">
        <f t="shared" ref="AK401:BP401" si="128">EDATE(AJ401,1)</f>
        <v>43132</v>
      </c>
      <c r="AL401" s="73">
        <f t="shared" si="128"/>
        <v>43160</v>
      </c>
      <c r="AM401" s="73">
        <f t="shared" si="128"/>
        <v>43191</v>
      </c>
      <c r="AN401" s="73">
        <f t="shared" si="128"/>
        <v>43221</v>
      </c>
      <c r="AO401" s="73">
        <f t="shared" si="128"/>
        <v>43252</v>
      </c>
      <c r="AP401" s="73">
        <f t="shared" si="128"/>
        <v>43282</v>
      </c>
      <c r="AQ401" s="73">
        <f t="shared" si="128"/>
        <v>43313</v>
      </c>
      <c r="AR401" s="73">
        <f t="shared" si="128"/>
        <v>43344</v>
      </c>
      <c r="AS401" s="73">
        <f t="shared" si="128"/>
        <v>43374</v>
      </c>
      <c r="AT401" s="73">
        <f t="shared" si="128"/>
        <v>43405</v>
      </c>
      <c r="AU401" s="73">
        <f t="shared" si="128"/>
        <v>43435</v>
      </c>
      <c r="AV401" s="73">
        <f t="shared" si="128"/>
        <v>43466</v>
      </c>
      <c r="AW401" s="73">
        <f t="shared" si="128"/>
        <v>43497</v>
      </c>
      <c r="AX401" s="73">
        <f t="shared" si="128"/>
        <v>43525</v>
      </c>
      <c r="AY401" s="73">
        <f t="shared" si="128"/>
        <v>43556</v>
      </c>
      <c r="AZ401" s="73">
        <f t="shared" si="128"/>
        <v>43586</v>
      </c>
      <c r="BA401" s="73">
        <f t="shared" si="128"/>
        <v>43617</v>
      </c>
      <c r="BB401" s="73">
        <f t="shared" si="128"/>
        <v>43647</v>
      </c>
      <c r="BC401" s="73">
        <f t="shared" si="128"/>
        <v>43678</v>
      </c>
      <c r="BD401" s="73">
        <f t="shared" si="128"/>
        <v>43709</v>
      </c>
      <c r="BE401" s="73">
        <f t="shared" si="128"/>
        <v>43739</v>
      </c>
      <c r="BF401" s="73">
        <f t="shared" si="128"/>
        <v>43770</v>
      </c>
      <c r="BG401" s="73">
        <f t="shared" si="128"/>
        <v>43800</v>
      </c>
      <c r="BH401" s="73">
        <f t="shared" si="128"/>
        <v>43831</v>
      </c>
      <c r="BI401" s="73">
        <f t="shared" si="128"/>
        <v>43862</v>
      </c>
      <c r="BJ401" s="73">
        <f t="shared" si="128"/>
        <v>43891</v>
      </c>
      <c r="BK401" s="73">
        <f t="shared" si="128"/>
        <v>43922</v>
      </c>
      <c r="BL401" s="73">
        <f t="shared" si="128"/>
        <v>43952</v>
      </c>
      <c r="BM401" s="73">
        <f t="shared" si="128"/>
        <v>43983</v>
      </c>
      <c r="BN401" s="73">
        <f t="shared" si="128"/>
        <v>44013</v>
      </c>
      <c r="BO401" s="73">
        <f t="shared" si="128"/>
        <v>44044</v>
      </c>
      <c r="BP401" s="73">
        <f t="shared" si="128"/>
        <v>44075</v>
      </c>
      <c r="BQ401" s="73">
        <f t="shared" ref="BQ401:CO401" si="129">EDATE(BP401,1)</f>
        <v>44105</v>
      </c>
      <c r="BR401" s="73">
        <f t="shared" si="129"/>
        <v>44136</v>
      </c>
      <c r="BS401" s="73">
        <f t="shared" si="129"/>
        <v>44166</v>
      </c>
      <c r="BT401" s="73">
        <f t="shared" si="129"/>
        <v>44197</v>
      </c>
      <c r="BU401" s="73">
        <f t="shared" si="129"/>
        <v>44228</v>
      </c>
      <c r="BV401" s="73">
        <f t="shared" si="129"/>
        <v>44256</v>
      </c>
      <c r="BW401" s="73">
        <f t="shared" si="129"/>
        <v>44287</v>
      </c>
      <c r="BX401" s="73">
        <f t="shared" si="129"/>
        <v>44317</v>
      </c>
      <c r="BY401" s="73">
        <f t="shared" si="129"/>
        <v>44348</v>
      </c>
      <c r="BZ401" s="73">
        <f t="shared" si="129"/>
        <v>44378</v>
      </c>
      <c r="CA401" s="73">
        <f t="shared" si="129"/>
        <v>44409</v>
      </c>
      <c r="CB401" s="73">
        <f t="shared" si="129"/>
        <v>44440</v>
      </c>
      <c r="CC401" s="73">
        <f t="shared" si="129"/>
        <v>44470</v>
      </c>
      <c r="CD401" s="73">
        <f t="shared" si="129"/>
        <v>44501</v>
      </c>
      <c r="CE401" s="73">
        <f t="shared" si="129"/>
        <v>44531</v>
      </c>
      <c r="CF401" s="73">
        <f t="shared" si="129"/>
        <v>44562</v>
      </c>
      <c r="CG401" s="73">
        <f t="shared" si="129"/>
        <v>44593</v>
      </c>
      <c r="CH401" s="73">
        <f t="shared" si="129"/>
        <v>44621</v>
      </c>
      <c r="CI401" s="73">
        <f t="shared" si="129"/>
        <v>44652</v>
      </c>
      <c r="CJ401" s="73">
        <f t="shared" si="129"/>
        <v>44682</v>
      </c>
      <c r="CK401" s="73">
        <f t="shared" si="129"/>
        <v>44713</v>
      </c>
      <c r="CL401" s="73">
        <f t="shared" si="129"/>
        <v>44743</v>
      </c>
      <c r="CM401" s="73">
        <f t="shared" si="129"/>
        <v>44774</v>
      </c>
      <c r="CN401" s="73">
        <f t="shared" si="129"/>
        <v>44805</v>
      </c>
      <c r="CO401" s="73">
        <f t="shared" si="129"/>
        <v>44835</v>
      </c>
    </row>
    <row r="402" spans="2:93">
      <c r="C402" t="s">
        <v>172</v>
      </c>
      <c r="D402" s="81">
        <f ca="1">IF(D401&gt;EDATE($D$397,12),0,IF(YEAR(D401)=$D$398,$D$399/(13-MONTH($D$396)),OFFSET($D$399,0,YEAR(D401)-$D$398)/12))</f>
        <v>1500</v>
      </c>
      <c r="E402" s="81">
        <f t="shared" ref="E402:P402" ca="1" si="130">IF(E401&gt;EDATE($D$397,12),0,IF(YEAR(E401)=$D$398,$D$399/(13-MONTH($D$396)),OFFSET($D$399,0,YEAR(E401)-$D$398)/12))</f>
        <v>1500</v>
      </c>
      <c r="F402" s="81">
        <f t="shared" ca="1" si="130"/>
        <v>1500</v>
      </c>
      <c r="G402" s="81">
        <f t="shared" ca="1" si="130"/>
        <v>1500</v>
      </c>
      <c r="H402" s="81">
        <f t="shared" ca="1" si="130"/>
        <v>1500</v>
      </c>
      <c r="I402" s="81">
        <f t="shared" ca="1" si="130"/>
        <v>1500</v>
      </c>
      <c r="J402" s="81">
        <f t="shared" ca="1" si="130"/>
        <v>1500</v>
      </c>
      <c r="K402" s="81">
        <f t="shared" ca="1" si="130"/>
        <v>1500</v>
      </c>
      <c r="L402" s="81">
        <f t="shared" ca="1" si="130"/>
        <v>1000</v>
      </c>
      <c r="M402" s="81">
        <f t="shared" ca="1" si="130"/>
        <v>1000</v>
      </c>
      <c r="N402" s="81">
        <f t="shared" ca="1" si="130"/>
        <v>1000</v>
      </c>
      <c r="O402" s="81">
        <f t="shared" ca="1" si="130"/>
        <v>1000</v>
      </c>
      <c r="P402" s="81">
        <f t="shared" ca="1" si="130"/>
        <v>1000</v>
      </c>
      <c r="Q402" s="81">
        <f t="shared" ref="Q402:AV402" ca="1" si="131">IF(Q401&gt;EDATE($D$397,12),0,IF(YEAR(Q401)=$D$398,$D$399/(13-MONTH($D$396)),OFFSET($D$399,0,YEAR(Q401)-$D$398)/12))</f>
        <v>1000</v>
      </c>
      <c r="R402" s="81">
        <f t="shared" ca="1" si="131"/>
        <v>1000</v>
      </c>
      <c r="S402" s="81">
        <f t="shared" ca="1" si="131"/>
        <v>1000</v>
      </c>
      <c r="T402" s="81">
        <f t="shared" ca="1" si="131"/>
        <v>1000</v>
      </c>
      <c r="U402" s="81">
        <f t="shared" ca="1" si="131"/>
        <v>1000</v>
      </c>
      <c r="V402" s="81">
        <f t="shared" ca="1" si="131"/>
        <v>1000</v>
      </c>
      <c r="W402" s="81">
        <f t="shared" ca="1" si="131"/>
        <v>1000</v>
      </c>
      <c r="X402" s="81">
        <f t="shared" ca="1" si="131"/>
        <v>1000</v>
      </c>
      <c r="Y402" s="81">
        <f t="shared" ca="1" si="131"/>
        <v>1000</v>
      </c>
      <c r="Z402" s="81">
        <f t="shared" ca="1" si="131"/>
        <v>1000</v>
      </c>
      <c r="AA402" s="81">
        <f t="shared" ca="1" si="131"/>
        <v>1000</v>
      </c>
      <c r="AB402" s="81">
        <f t="shared" ca="1" si="131"/>
        <v>1000</v>
      </c>
      <c r="AC402" s="81">
        <f t="shared" ca="1" si="131"/>
        <v>1000</v>
      </c>
      <c r="AD402" s="81">
        <f t="shared" ca="1" si="131"/>
        <v>1000</v>
      </c>
      <c r="AE402" s="81">
        <f t="shared" ca="1" si="131"/>
        <v>1000</v>
      </c>
      <c r="AF402" s="81">
        <f t="shared" ca="1" si="131"/>
        <v>1000</v>
      </c>
      <c r="AG402" s="81">
        <f t="shared" ca="1" si="131"/>
        <v>1000</v>
      </c>
      <c r="AH402" s="81">
        <f t="shared" ca="1" si="131"/>
        <v>1000</v>
      </c>
      <c r="AI402" s="81">
        <f t="shared" ca="1" si="131"/>
        <v>1000</v>
      </c>
      <c r="AJ402" s="81">
        <f t="shared" ca="1" si="131"/>
        <v>1000</v>
      </c>
      <c r="AK402" s="81">
        <f t="shared" ca="1" si="131"/>
        <v>1000</v>
      </c>
      <c r="AL402" s="81">
        <f t="shared" ca="1" si="131"/>
        <v>1000</v>
      </c>
      <c r="AM402" s="81">
        <f t="shared" ca="1" si="131"/>
        <v>1000</v>
      </c>
      <c r="AN402" s="81">
        <f t="shared" ca="1" si="131"/>
        <v>1000</v>
      </c>
      <c r="AO402" s="81">
        <f t="shared" ca="1" si="131"/>
        <v>1000</v>
      </c>
      <c r="AP402" s="81">
        <f t="shared" ca="1" si="131"/>
        <v>1000</v>
      </c>
      <c r="AQ402" s="81">
        <f t="shared" ca="1" si="131"/>
        <v>1000</v>
      </c>
      <c r="AR402" s="81">
        <f t="shared" ca="1" si="131"/>
        <v>1000</v>
      </c>
      <c r="AS402" s="81">
        <f t="shared" ca="1" si="131"/>
        <v>0</v>
      </c>
      <c r="AT402" s="81">
        <f t="shared" ca="1" si="131"/>
        <v>0</v>
      </c>
      <c r="AU402" s="81">
        <f t="shared" ca="1" si="131"/>
        <v>0</v>
      </c>
      <c r="AV402" s="81">
        <f t="shared" ca="1" si="131"/>
        <v>0</v>
      </c>
      <c r="AW402" s="81">
        <f t="shared" ref="AW402:CB402" ca="1" si="132">IF(AW401&gt;EDATE($D$397,12),0,IF(YEAR(AW401)=$D$398,$D$399/(13-MONTH($D$396)),OFFSET($D$399,0,YEAR(AW401)-$D$398)/12))</f>
        <v>0</v>
      </c>
      <c r="AX402" s="81">
        <f t="shared" ca="1" si="132"/>
        <v>0</v>
      </c>
      <c r="AY402" s="81">
        <f t="shared" ca="1" si="132"/>
        <v>0</v>
      </c>
      <c r="AZ402" s="81">
        <f t="shared" ca="1" si="132"/>
        <v>0</v>
      </c>
      <c r="BA402" s="81">
        <f t="shared" ca="1" si="132"/>
        <v>0</v>
      </c>
      <c r="BB402" s="81">
        <f t="shared" ca="1" si="132"/>
        <v>0</v>
      </c>
      <c r="BC402" s="81">
        <f t="shared" ca="1" si="132"/>
        <v>0</v>
      </c>
      <c r="BD402" s="81">
        <f t="shared" ca="1" si="132"/>
        <v>0</v>
      </c>
      <c r="BE402" s="81">
        <f t="shared" ca="1" si="132"/>
        <v>0</v>
      </c>
      <c r="BF402" s="81">
        <f t="shared" ca="1" si="132"/>
        <v>0</v>
      </c>
      <c r="BG402" s="81">
        <f t="shared" ca="1" si="132"/>
        <v>0</v>
      </c>
      <c r="BH402" s="81">
        <f t="shared" ca="1" si="132"/>
        <v>0</v>
      </c>
      <c r="BI402" s="81">
        <f t="shared" ca="1" si="132"/>
        <v>0</v>
      </c>
      <c r="BJ402" s="81">
        <f t="shared" ca="1" si="132"/>
        <v>0</v>
      </c>
      <c r="BK402" s="81">
        <f t="shared" ca="1" si="132"/>
        <v>0</v>
      </c>
      <c r="BL402" s="81">
        <f t="shared" ca="1" si="132"/>
        <v>0</v>
      </c>
      <c r="BM402" s="81">
        <f t="shared" ca="1" si="132"/>
        <v>0</v>
      </c>
      <c r="BN402" s="81">
        <f t="shared" ca="1" si="132"/>
        <v>0</v>
      </c>
      <c r="BO402" s="81">
        <f t="shared" ca="1" si="132"/>
        <v>0</v>
      </c>
      <c r="BP402" s="81">
        <f t="shared" ca="1" si="132"/>
        <v>0</v>
      </c>
      <c r="BQ402" s="81">
        <f t="shared" ca="1" si="132"/>
        <v>0</v>
      </c>
      <c r="BR402" s="81">
        <f t="shared" ca="1" si="132"/>
        <v>0</v>
      </c>
      <c r="BS402" s="81">
        <f t="shared" ca="1" si="132"/>
        <v>0</v>
      </c>
      <c r="BT402" s="81">
        <f t="shared" ca="1" si="132"/>
        <v>0</v>
      </c>
      <c r="BU402" s="81">
        <f t="shared" ca="1" si="132"/>
        <v>0</v>
      </c>
      <c r="BV402" s="81">
        <f t="shared" ca="1" si="132"/>
        <v>0</v>
      </c>
      <c r="BW402" s="81">
        <f t="shared" ca="1" si="132"/>
        <v>0</v>
      </c>
      <c r="BX402" s="81">
        <f t="shared" ca="1" si="132"/>
        <v>0</v>
      </c>
      <c r="BY402" s="81">
        <f t="shared" ca="1" si="132"/>
        <v>0</v>
      </c>
      <c r="BZ402" s="81">
        <f t="shared" ca="1" si="132"/>
        <v>0</v>
      </c>
      <c r="CA402" s="81">
        <f t="shared" ca="1" si="132"/>
        <v>0</v>
      </c>
      <c r="CB402" s="81">
        <f t="shared" ca="1" si="132"/>
        <v>0</v>
      </c>
      <c r="CC402" s="81">
        <f t="shared" ref="CC402:CO402" ca="1" si="133">IF(CC401&gt;EDATE($D$397,12),0,IF(YEAR(CC401)=$D$398,$D$399/(13-MONTH($D$396)),OFFSET($D$399,0,YEAR(CC401)-$D$398)/12))</f>
        <v>0</v>
      </c>
      <c r="CD402" s="81">
        <f t="shared" ca="1" si="133"/>
        <v>0</v>
      </c>
      <c r="CE402" s="81">
        <f t="shared" ca="1" si="133"/>
        <v>0</v>
      </c>
      <c r="CF402" s="81">
        <f t="shared" ca="1" si="133"/>
        <v>0</v>
      </c>
      <c r="CG402" s="81">
        <f t="shared" ca="1" si="133"/>
        <v>0</v>
      </c>
      <c r="CH402" s="81">
        <f t="shared" ca="1" si="133"/>
        <v>0</v>
      </c>
      <c r="CI402" s="81">
        <f t="shared" ca="1" si="133"/>
        <v>0</v>
      </c>
      <c r="CJ402" s="81">
        <f t="shared" ca="1" si="133"/>
        <v>0</v>
      </c>
      <c r="CK402" s="81">
        <f t="shared" ca="1" si="133"/>
        <v>0</v>
      </c>
      <c r="CL402" s="81">
        <f t="shared" ca="1" si="133"/>
        <v>0</v>
      </c>
      <c r="CM402" s="81">
        <f t="shared" ca="1" si="133"/>
        <v>0</v>
      </c>
      <c r="CN402" s="81">
        <f t="shared" ca="1" si="133"/>
        <v>0</v>
      </c>
      <c r="CO402" s="81">
        <f t="shared" ca="1" si="133"/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3"/>
  <sheetViews>
    <sheetView showGridLines="0" topLeftCell="A108" zoomScale="70" zoomScaleNormal="70" workbookViewId="0">
      <selection activeCell="D134" sqref="D134"/>
    </sheetView>
  </sheetViews>
  <sheetFormatPr defaultColWidth="11" defaultRowHeight="15.6"/>
  <cols>
    <col min="1" max="1" width="36.5" customWidth="1"/>
    <col min="3" max="3" width="25.5" customWidth="1"/>
    <col min="4" max="4" width="16.8984375" bestFit="1" customWidth="1"/>
    <col min="5" max="93" width="16.59765625" bestFit="1" customWidth="1"/>
  </cols>
  <sheetData>
    <row r="1" spans="1:93" s="38" customFormat="1">
      <c r="A1" s="38" t="s">
        <v>171</v>
      </c>
      <c r="D1" s="49"/>
    </row>
    <row r="2" spans="1:93">
      <c r="A2" t="s">
        <v>16</v>
      </c>
      <c r="B2" s="2" t="s">
        <v>92</v>
      </c>
      <c r="C2" t="s">
        <v>55</v>
      </c>
      <c r="D2" s="64">
        <v>42491</v>
      </c>
    </row>
    <row r="3" spans="1:93">
      <c r="C3" t="s">
        <v>153</v>
      </c>
      <c r="D3" s="64">
        <v>42979</v>
      </c>
    </row>
    <row r="4" spans="1:93">
      <c r="C4" t="s">
        <v>170</v>
      </c>
      <c r="D4" s="83">
        <v>100000</v>
      </c>
    </row>
    <row r="5" spans="1:93">
      <c r="C5" t="s">
        <v>16</v>
      </c>
      <c r="D5" s="57">
        <v>0.05</v>
      </c>
    </row>
    <row r="6" spans="1:93">
      <c r="D6" s="58"/>
    </row>
    <row r="7" spans="1:93">
      <c r="B7" t="s">
        <v>91</v>
      </c>
      <c r="C7" s="2" t="s">
        <v>122</v>
      </c>
      <c r="D7" s="73">
        <f>D2</f>
        <v>42491</v>
      </c>
      <c r="E7" s="73">
        <f>EDATE(D7,1)</f>
        <v>42522</v>
      </c>
      <c r="F7" s="73">
        <f t="shared" ref="F7:BQ7" si="0">EDATE(E7,1)</f>
        <v>42552</v>
      </c>
      <c r="G7" s="73">
        <f t="shared" si="0"/>
        <v>42583</v>
      </c>
      <c r="H7" s="73">
        <f t="shared" si="0"/>
        <v>42614</v>
      </c>
      <c r="I7" s="73">
        <f t="shared" si="0"/>
        <v>42644</v>
      </c>
      <c r="J7" s="73">
        <f t="shared" si="0"/>
        <v>42675</v>
      </c>
      <c r="K7" s="73">
        <f t="shared" si="0"/>
        <v>42705</v>
      </c>
      <c r="L7" s="73">
        <f t="shared" si="0"/>
        <v>42736</v>
      </c>
      <c r="M7" s="73">
        <f t="shared" si="0"/>
        <v>42767</v>
      </c>
      <c r="N7" s="73">
        <f t="shared" si="0"/>
        <v>42795</v>
      </c>
      <c r="O7" s="73">
        <f t="shared" si="0"/>
        <v>42826</v>
      </c>
      <c r="P7" s="73">
        <f t="shared" si="0"/>
        <v>42856</v>
      </c>
      <c r="Q7" s="73">
        <f t="shared" si="0"/>
        <v>42887</v>
      </c>
      <c r="R7" s="73">
        <f t="shared" si="0"/>
        <v>42917</v>
      </c>
      <c r="S7" s="73">
        <f t="shared" si="0"/>
        <v>42948</v>
      </c>
      <c r="T7" s="73">
        <f t="shared" si="0"/>
        <v>42979</v>
      </c>
      <c r="U7" s="73">
        <f t="shared" si="0"/>
        <v>43009</v>
      </c>
      <c r="V7" s="73">
        <f t="shared" si="0"/>
        <v>43040</v>
      </c>
      <c r="W7" s="73">
        <f t="shared" si="0"/>
        <v>43070</v>
      </c>
      <c r="X7" s="73">
        <f t="shared" si="0"/>
        <v>43101</v>
      </c>
      <c r="Y7" s="73">
        <f t="shared" si="0"/>
        <v>43132</v>
      </c>
      <c r="Z7" s="73">
        <f t="shared" si="0"/>
        <v>43160</v>
      </c>
      <c r="AA7" s="73">
        <f t="shared" si="0"/>
        <v>43191</v>
      </c>
      <c r="AB7" s="73">
        <f t="shared" si="0"/>
        <v>43221</v>
      </c>
      <c r="AC7" s="73">
        <f t="shared" si="0"/>
        <v>43252</v>
      </c>
      <c r="AD7" s="73">
        <f t="shared" si="0"/>
        <v>43282</v>
      </c>
      <c r="AE7" s="73">
        <f t="shared" si="0"/>
        <v>43313</v>
      </c>
      <c r="AF7" s="73">
        <f t="shared" si="0"/>
        <v>43344</v>
      </c>
      <c r="AG7" s="73">
        <f t="shared" si="0"/>
        <v>43374</v>
      </c>
      <c r="AH7" s="73">
        <f t="shared" si="0"/>
        <v>43405</v>
      </c>
      <c r="AI7" s="73">
        <f t="shared" si="0"/>
        <v>43435</v>
      </c>
      <c r="AJ7" s="73">
        <f t="shared" si="0"/>
        <v>43466</v>
      </c>
      <c r="AK7" s="73">
        <f t="shared" si="0"/>
        <v>43497</v>
      </c>
      <c r="AL7" s="73">
        <f t="shared" si="0"/>
        <v>43525</v>
      </c>
      <c r="AM7" s="73">
        <f t="shared" si="0"/>
        <v>43556</v>
      </c>
      <c r="AN7" s="73">
        <f t="shared" si="0"/>
        <v>43586</v>
      </c>
      <c r="AO7" s="73">
        <f t="shared" si="0"/>
        <v>43617</v>
      </c>
      <c r="AP7" s="73">
        <f t="shared" si="0"/>
        <v>43647</v>
      </c>
      <c r="AQ7" s="73">
        <f t="shared" si="0"/>
        <v>43678</v>
      </c>
      <c r="AR7" s="73">
        <f t="shared" si="0"/>
        <v>43709</v>
      </c>
      <c r="AS7" s="73">
        <f t="shared" si="0"/>
        <v>43739</v>
      </c>
      <c r="AT7" s="73">
        <f t="shared" si="0"/>
        <v>43770</v>
      </c>
      <c r="AU7" s="73">
        <f t="shared" si="0"/>
        <v>43800</v>
      </c>
      <c r="AV7" s="73">
        <f t="shared" si="0"/>
        <v>43831</v>
      </c>
      <c r="AW7" s="73">
        <f t="shared" si="0"/>
        <v>43862</v>
      </c>
      <c r="AX7" s="73">
        <f t="shared" si="0"/>
        <v>43891</v>
      </c>
      <c r="AY7" s="73">
        <f t="shared" si="0"/>
        <v>43922</v>
      </c>
      <c r="AZ7" s="73">
        <f t="shared" si="0"/>
        <v>43952</v>
      </c>
      <c r="BA7" s="73">
        <f t="shared" si="0"/>
        <v>43983</v>
      </c>
      <c r="BB7" s="73">
        <f t="shared" si="0"/>
        <v>44013</v>
      </c>
      <c r="BC7" s="73">
        <f t="shared" si="0"/>
        <v>44044</v>
      </c>
      <c r="BD7" s="73">
        <f t="shared" si="0"/>
        <v>44075</v>
      </c>
      <c r="BE7" s="73">
        <f t="shared" si="0"/>
        <v>44105</v>
      </c>
      <c r="BF7" s="73">
        <f t="shared" si="0"/>
        <v>44136</v>
      </c>
      <c r="BG7" s="73">
        <f t="shared" si="0"/>
        <v>44166</v>
      </c>
      <c r="BH7" s="73">
        <f t="shared" si="0"/>
        <v>44197</v>
      </c>
      <c r="BI7" s="73">
        <f t="shared" si="0"/>
        <v>44228</v>
      </c>
      <c r="BJ7" s="73">
        <f t="shared" si="0"/>
        <v>44256</v>
      </c>
      <c r="BK7" s="73">
        <f t="shared" si="0"/>
        <v>44287</v>
      </c>
      <c r="BL7" s="73">
        <f t="shared" si="0"/>
        <v>44317</v>
      </c>
      <c r="BM7" s="73">
        <f t="shared" si="0"/>
        <v>44348</v>
      </c>
      <c r="BN7" s="73">
        <f t="shared" si="0"/>
        <v>44378</v>
      </c>
      <c r="BO7" s="73">
        <f t="shared" si="0"/>
        <v>44409</v>
      </c>
      <c r="BP7" s="73">
        <f t="shared" si="0"/>
        <v>44440</v>
      </c>
      <c r="BQ7" s="73">
        <f t="shared" si="0"/>
        <v>44470</v>
      </c>
      <c r="BR7" s="73">
        <f t="shared" ref="BR7:CO7" si="1">EDATE(BQ7,1)</f>
        <v>44501</v>
      </c>
      <c r="BS7" s="73">
        <f t="shared" si="1"/>
        <v>44531</v>
      </c>
      <c r="BT7" s="73">
        <f t="shared" si="1"/>
        <v>44562</v>
      </c>
      <c r="BU7" s="73">
        <f t="shared" si="1"/>
        <v>44593</v>
      </c>
      <c r="BV7" s="73">
        <f t="shared" si="1"/>
        <v>44621</v>
      </c>
      <c r="BW7" s="73">
        <f t="shared" si="1"/>
        <v>44652</v>
      </c>
      <c r="BX7" s="73">
        <f t="shared" si="1"/>
        <v>44682</v>
      </c>
      <c r="BY7" s="73">
        <f t="shared" si="1"/>
        <v>44713</v>
      </c>
      <c r="BZ7" s="73">
        <f t="shared" si="1"/>
        <v>44743</v>
      </c>
      <c r="CA7" s="73">
        <f t="shared" si="1"/>
        <v>44774</v>
      </c>
      <c r="CB7" s="73">
        <f t="shared" si="1"/>
        <v>44805</v>
      </c>
      <c r="CC7" s="73">
        <f t="shared" si="1"/>
        <v>44835</v>
      </c>
      <c r="CD7" s="73">
        <f t="shared" si="1"/>
        <v>44866</v>
      </c>
      <c r="CE7" s="73">
        <f t="shared" si="1"/>
        <v>44896</v>
      </c>
      <c r="CF7" s="73">
        <f t="shared" si="1"/>
        <v>44927</v>
      </c>
      <c r="CG7" s="73">
        <f t="shared" si="1"/>
        <v>44958</v>
      </c>
      <c r="CH7" s="73">
        <f t="shared" si="1"/>
        <v>44986</v>
      </c>
      <c r="CI7" s="73">
        <f t="shared" si="1"/>
        <v>45017</v>
      </c>
      <c r="CJ7" s="73">
        <f t="shared" si="1"/>
        <v>45047</v>
      </c>
      <c r="CK7" s="73">
        <f t="shared" si="1"/>
        <v>45078</v>
      </c>
      <c r="CL7" s="73">
        <f t="shared" si="1"/>
        <v>45108</v>
      </c>
      <c r="CM7" s="73">
        <f t="shared" si="1"/>
        <v>45139</v>
      </c>
      <c r="CN7" s="73">
        <f t="shared" si="1"/>
        <v>45170</v>
      </c>
      <c r="CO7" s="73">
        <f t="shared" si="1"/>
        <v>45200</v>
      </c>
    </row>
    <row r="8" spans="1:93">
      <c r="C8" t="s">
        <v>173</v>
      </c>
      <c r="D8" s="83">
        <f>IF(D7&gt;EDATE($D3,12),0,$D4*(1+$D5)^ROUNDDOWN(DATEDIF($D7,D7,"m")/12,0)/12)</f>
        <v>8333.3333333333339</v>
      </c>
      <c r="E8" s="83">
        <f t="shared" ref="E8:J8" si="2">IF(E7&gt;EDATE($D3,12),0,$D4*(1+$D5)^ROUNDDOWN(DATEDIF($D7,E7,"m")/12,0)/12)</f>
        <v>8333.3333333333339</v>
      </c>
      <c r="F8" s="83">
        <f t="shared" si="2"/>
        <v>8333.3333333333339</v>
      </c>
      <c r="G8" s="83">
        <f t="shared" si="2"/>
        <v>8333.3333333333339</v>
      </c>
      <c r="H8" s="83">
        <f t="shared" si="2"/>
        <v>8333.3333333333339</v>
      </c>
      <c r="I8" s="83">
        <f t="shared" si="2"/>
        <v>8333.3333333333339</v>
      </c>
      <c r="J8" s="83">
        <f t="shared" si="2"/>
        <v>8333.3333333333339</v>
      </c>
      <c r="K8" s="83">
        <f t="shared" ref="K8:AP8" si="3">IF(K7&gt;EDATE($D3,12),0,$D4*(1+$D5)^ROUNDDOWN(DATEDIF($D7,K7,"m")/12,0)/12)</f>
        <v>8333.3333333333339</v>
      </c>
      <c r="L8" s="83">
        <f t="shared" si="3"/>
        <v>8333.3333333333339</v>
      </c>
      <c r="M8" s="83">
        <f t="shared" si="3"/>
        <v>8333.3333333333339</v>
      </c>
      <c r="N8" s="83">
        <f t="shared" si="3"/>
        <v>8333.3333333333339</v>
      </c>
      <c r="O8" s="83">
        <f t="shared" si="3"/>
        <v>8333.3333333333339</v>
      </c>
      <c r="P8" s="83">
        <f t="shared" si="3"/>
        <v>8750</v>
      </c>
      <c r="Q8" s="83">
        <f t="shared" si="3"/>
        <v>8750</v>
      </c>
      <c r="R8" s="83">
        <f t="shared" si="3"/>
        <v>8750</v>
      </c>
      <c r="S8" s="83">
        <f t="shared" si="3"/>
        <v>8750</v>
      </c>
      <c r="T8" s="83">
        <f t="shared" si="3"/>
        <v>8750</v>
      </c>
      <c r="U8" s="83">
        <f t="shared" si="3"/>
        <v>8750</v>
      </c>
      <c r="V8" s="83">
        <f t="shared" si="3"/>
        <v>8750</v>
      </c>
      <c r="W8" s="83">
        <f t="shared" si="3"/>
        <v>8750</v>
      </c>
      <c r="X8" s="83">
        <f t="shared" si="3"/>
        <v>8750</v>
      </c>
      <c r="Y8" s="83">
        <f t="shared" si="3"/>
        <v>8750</v>
      </c>
      <c r="Z8" s="83">
        <f t="shared" si="3"/>
        <v>8750</v>
      </c>
      <c r="AA8" s="83">
        <f t="shared" si="3"/>
        <v>8750</v>
      </c>
      <c r="AB8" s="83">
        <f t="shared" si="3"/>
        <v>9187.5</v>
      </c>
      <c r="AC8" s="83">
        <f t="shared" si="3"/>
        <v>9187.5</v>
      </c>
      <c r="AD8" s="83">
        <f t="shared" si="3"/>
        <v>9187.5</v>
      </c>
      <c r="AE8" s="83">
        <f t="shared" si="3"/>
        <v>9187.5</v>
      </c>
      <c r="AF8" s="83">
        <f t="shared" si="3"/>
        <v>9187.5</v>
      </c>
      <c r="AG8" s="83">
        <f t="shared" si="3"/>
        <v>0</v>
      </c>
      <c r="AH8" s="83">
        <f t="shared" si="3"/>
        <v>0</v>
      </c>
      <c r="AI8" s="83">
        <f t="shared" si="3"/>
        <v>0</v>
      </c>
      <c r="AJ8" s="83">
        <f t="shared" si="3"/>
        <v>0</v>
      </c>
      <c r="AK8" s="83">
        <f t="shared" si="3"/>
        <v>0</v>
      </c>
      <c r="AL8" s="83">
        <f t="shared" si="3"/>
        <v>0</v>
      </c>
      <c r="AM8" s="83">
        <f t="shared" si="3"/>
        <v>0</v>
      </c>
      <c r="AN8" s="83">
        <f t="shared" si="3"/>
        <v>0</v>
      </c>
      <c r="AO8" s="83">
        <f t="shared" si="3"/>
        <v>0</v>
      </c>
      <c r="AP8" s="83">
        <f t="shared" si="3"/>
        <v>0</v>
      </c>
      <c r="AQ8" s="83">
        <f t="shared" ref="AQ8:BV8" si="4">IF(AQ7&gt;EDATE($D3,12),0,$D4*(1+$D5)^ROUNDDOWN(DATEDIF($D7,AQ7,"m")/12,0)/12)</f>
        <v>0</v>
      </c>
      <c r="AR8" s="83">
        <f t="shared" si="4"/>
        <v>0</v>
      </c>
      <c r="AS8" s="83">
        <f t="shared" si="4"/>
        <v>0</v>
      </c>
      <c r="AT8" s="83">
        <f t="shared" si="4"/>
        <v>0</v>
      </c>
      <c r="AU8" s="83">
        <f t="shared" si="4"/>
        <v>0</v>
      </c>
      <c r="AV8" s="83">
        <f t="shared" si="4"/>
        <v>0</v>
      </c>
      <c r="AW8" s="83">
        <f t="shared" si="4"/>
        <v>0</v>
      </c>
      <c r="AX8" s="83">
        <f t="shared" si="4"/>
        <v>0</v>
      </c>
      <c r="AY8" s="83">
        <f t="shared" si="4"/>
        <v>0</v>
      </c>
      <c r="AZ8" s="83">
        <f t="shared" si="4"/>
        <v>0</v>
      </c>
      <c r="BA8" s="83">
        <f t="shared" si="4"/>
        <v>0</v>
      </c>
      <c r="BB8" s="83">
        <f t="shared" si="4"/>
        <v>0</v>
      </c>
      <c r="BC8" s="83">
        <f t="shared" si="4"/>
        <v>0</v>
      </c>
      <c r="BD8" s="83">
        <f t="shared" si="4"/>
        <v>0</v>
      </c>
      <c r="BE8" s="83">
        <f t="shared" si="4"/>
        <v>0</v>
      </c>
      <c r="BF8" s="83">
        <f t="shared" si="4"/>
        <v>0</v>
      </c>
      <c r="BG8" s="83">
        <f t="shared" si="4"/>
        <v>0</v>
      </c>
      <c r="BH8" s="83">
        <f t="shared" si="4"/>
        <v>0</v>
      </c>
      <c r="BI8" s="83">
        <f t="shared" si="4"/>
        <v>0</v>
      </c>
      <c r="BJ8" s="83">
        <f t="shared" si="4"/>
        <v>0</v>
      </c>
      <c r="BK8" s="83">
        <f t="shared" si="4"/>
        <v>0</v>
      </c>
      <c r="BL8" s="83">
        <f t="shared" si="4"/>
        <v>0</v>
      </c>
      <c r="BM8" s="83">
        <f t="shared" si="4"/>
        <v>0</v>
      </c>
      <c r="BN8" s="83">
        <f t="shared" si="4"/>
        <v>0</v>
      </c>
      <c r="BO8" s="83">
        <f t="shared" si="4"/>
        <v>0</v>
      </c>
      <c r="BP8" s="83">
        <f t="shared" si="4"/>
        <v>0</v>
      </c>
      <c r="BQ8" s="83">
        <f t="shared" si="4"/>
        <v>0</v>
      </c>
      <c r="BR8" s="83">
        <f t="shared" si="4"/>
        <v>0</v>
      </c>
      <c r="BS8" s="83">
        <f t="shared" si="4"/>
        <v>0</v>
      </c>
      <c r="BT8" s="83">
        <f t="shared" si="4"/>
        <v>0</v>
      </c>
      <c r="BU8" s="83">
        <f t="shared" si="4"/>
        <v>0</v>
      </c>
      <c r="BV8" s="83">
        <f t="shared" si="4"/>
        <v>0</v>
      </c>
      <c r="BW8" s="83">
        <f t="shared" ref="BW8:CO8" si="5">IF(BW7&gt;EDATE($D3,12),0,$D4*(1+$D5)^ROUNDDOWN(DATEDIF($D7,BW7,"m")/12,0)/12)</f>
        <v>0</v>
      </c>
      <c r="BX8" s="83">
        <f t="shared" si="5"/>
        <v>0</v>
      </c>
      <c r="BY8" s="83">
        <f t="shared" si="5"/>
        <v>0</v>
      </c>
      <c r="BZ8" s="83">
        <f t="shared" si="5"/>
        <v>0</v>
      </c>
      <c r="CA8" s="83">
        <f t="shared" si="5"/>
        <v>0</v>
      </c>
      <c r="CB8" s="83">
        <f t="shared" si="5"/>
        <v>0</v>
      </c>
      <c r="CC8" s="83">
        <f t="shared" si="5"/>
        <v>0</v>
      </c>
      <c r="CD8" s="83">
        <f t="shared" si="5"/>
        <v>0</v>
      </c>
      <c r="CE8" s="83">
        <f t="shared" si="5"/>
        <v>0</v>
      </c>
      <c r="CF8" s="83">
        <f t="shared" si="5"/>
        <v>0</v>
      </c>
      <c r="CG8" s="83">
        <f t="shared" si="5"/>
        <v>0</v>
      </c>
      <c r="CH8" s="83">
        <f t="shared" si="5"/>
        <v>0</v>
      </c>
      <c r="CI8" s="83">
        <f t="shared" si="5"/>
        <v>0</v>
      </c>
      <c r="CJ8" s="83">
        <f t="shared" si="5"/>
        <v>0</v>
      </c>
      <c r="CK8" s="83">
        <f t="shared" si="5"/>
        <v>0</v>
      </c>
      <c r="CL8" s="83">
        <f t="shared" si="5"/>
        <v>0</v>
      </c>
      <c r="CM8" s="83">
        <f t="shared" si="5"/>
        <v>0</v>
      </c>
      <c r="CN8" s="83">
        <f t="shared" si="5"/>
        <v>0</v>
      </c>
      <c r="CO8" s="83">
        <f t="shared" si="5"/>
        <v>0</v>
      </c>
    </row>
    <row r="9" spans="1:93">
      <c r="D9" s="58"/>
    </row>
    <row r="10" spans="1:93">
      <c r="A10" t="s">
        <v>307</v>
      </c>
      <c r="B10" s="2" t="s">
        <v>92</v>
      </c>
      <c r="C10" t="s">
        <v>167</v>
      </c>
      <c r="D10" s="64">
        <v>42125</v>
      </c>
    </row>
    <row r="11" spans="1:93">
      <c r="C11" t="s">
        <v>153</v>
      </c>
      <c r="D11" s="64">
        <v>42979</v>
      </c>
    </row>
    <row r="12" spans="1:93">
      <c r="C12" t="s">
        <v>168</v>
      </c>
      <c r="D12" s="66">
        <f>YEAR(D10)</f>
        <v>2015</v>
      </c>
      <c r="E12">
        <f>D12+1</f>
        <v>2016</v>
      </c>
      <c r="F12">
        <f t="shared" ref="F12:M12" si="6">E12+1</f>
        <v>2017</v>
      </c>
      <c r="G12">
        <f t="shared" si="6"/>
        <v>2018</v>
      </c>
      <c r="H12">
        <f t="shared" si="6"/>
        <v>2019</v>
      </c>
      <c r="I12">
        <f t="shared" si="6"/>
        <v>2020</v>
      </c>
      <c r="J12">
        <f t="shared" si="6"/>
        <v>2021</v>
      </c>
      <c r="K12">
        <f t="shared" si="6"/>
        <v>2022</v>
      </c>
      <c r="L12">
        <f t="shared" si="6"/>
        <v>2023</v>
      </c>
      <c r="M12">
        <f t="shared" si="6"/>
        <v>2024</v>
      </c>
    </row>
    <row r="13" spans="1:93">
      <c r="C13" t="s">
        <v>18</v>
      </c>
      <c r="D13" s="56">
        <v>12000</v>
      </c>
      <c r="E13" s="56">
        <v>12000</v>
      </c>
      <c r="F13" s="56">
        <v>12000</v>
      </c>
      <c r="G13" s="56">
        <v>12000</v>
      </c>
      <c r="H13" s="56">
        <v>12000</v>
      </c>
      <c r="I13" s="56">
        <v>12000</v>
      </c>
      <c r="J13" s="56">
        <v>12000</v>
      </c>
      <c r="K13" s="56">
        <v>12000</v>
      </c>
      <c r="L13" s="56">
        <v>12000</v>
      </c>
      <c r="M13" s="56">
        <v>12000</v>
      </c>
    </row>
    <row r="14" spans="1:93">
      <c r="D14" s="58"/>
    </row>
    <row r="15" spans="1:93">
      <c r="B15" t="s">
        <v>91</v>
      </c>
      <c r="C15" s="2" t="s">
        <v>122</v>
      </c>
      <c r="D15" s="73">
        <f>D10</f>
        <v>42125</v>
      </c>
      <c r="E15" s="73">
        <f>EDATE(D15,1)</f>
        <v>42156</v>
      </c>
      <c r="F15" s="73">
        <f t="shared" ref="F15:BQ15" si="7">EDATE(E15,1)</f>
        <v>42186</v>
      </c>
      <c r="G15" s="73">
        <f t="shared" si="7"/>
        <v>42217</v>
      </c>
      <c r="H15" s="73">
        <f t="shared" si="7"/>
        <v>42248</v>
      </c>
      <c r="I15" s="73">
        <f t="shared" si="7"/>
        <v>42278</v>
      </c>
      <c r="J15" s="73">
        <f t="shared" si="7"/>
        <v>42309</v>
      </c>
      <c r="K15" s="73">
        <f t="shared" si="7"/>
        <v>42339</v>
      </c>
      <c r="L15" s="73">
        <f t="shared" si="7"/>
        <v>42370</v>
      </c>
      <c r="M15" s="73">
        <f t="shared" si="7"/>
        <v>42401</v>
      </c>
      <c r="N15" s="73">
        <f t="shared" si="7"/>
        <v>42430</v>
      </c>
      <c r="O15" s="73">
        <f t="shared" si="7"/>
        <v>42461</v>
      </c>
      <c r="P15" s="73">
        <f t="shared" si="7"/>
        <v>42491</v>
      </c>
      <c r="Q15" s="73">
        <f t="shared" si="7"/>
        <v>42522</v>
      </c>
      <c r="R15" s="73">
        <f t="shared" si="7"/>
        <v>42552</v>
      </c>
      <c r="S15" s="73">
        <f t="shared" si="7"/>
        <v>42583</v>
      </c>
      <c r="T15" s="73">
        <f t="shared" si="7"/>
        <v>42614</v>
      </c>
      <c r="U15" s="73">
        <f t="shared" si="7"/>
        <v>42644</v>
      </c>
      <c r="V15" s="73">
        <f t="shared" si="7"/>
        <v>42675</v>
      </c>
      <c r="W15" s="73">
        <f t="shared" si="7"/>
        <v>42705</v>
      </c>
      <c r="X15" s="73">
        <f t="shared" si="7"/>
        <v>42736</v>
      </c>
      <c r="Y15" s="73">
        <f t="shared" si="7"/>
        <v>42767</v>
      </c>
      <c r="Z15" s="73">
        <f t="shared" si="7"/>
        <v>42795</v>
      </c>
      <c r="AA15" s="73">
        <f t="shared" si="7"/>
        <v>42826</v>
      </c>
      <c r="AB15" s="73">
        <f t="shared" si="7"/>
        <v>42856</v>
      </c>
      <c r="AC15" s="73">
        <f t="shared" si="7"/>
        <v>42887</v>
      </c>
      <c r="AD15" s="73">
        <f t="shared" si="7"/>
        <v>42917</v>
      </c>
      <c r="AE15" s="73">
        <f t="shared" si="7"/>
        <v>42948</v>
      </c>
      <c r="AF15" s="73">
        <f t="shared" si="7"/>
        <v>42979</v>
      </c>
      <c r="AG15" s="73">
        <f t="shared" si="7"/>
        <v>43009</v>
      </c>
      <c r="AH15" s="73">
        <f t="shared" si="7"/>
        <v>43040</v>
      </c>
      <c r="AI15" s="73">
        <f t="shared" si="7"/>
        <v>43070</v>
      </c>
      <c r="AJ15" s="73">
        <f t="shared" si="7"/>
        <v>43101</v>
      </c>
      <c r="AK15" s="73">
        <f t="shared" si="7"/>
        <v>43132</v>
      </c>
      <c r="AL15" s="73">
        <f t="shared" si="7"/>
        <v>43160</v>
      </c>
      <c r="AM15" s="73">
        <f t="shared" si="7"/>
        <v>43191</v>
      </c>
      <c r="AN15" s="73">
        <f t="shared" si="7"/>
        <v>43221</v>
      </c>
      <c r="AO15" s="73">
        <f t="shared" si="7"/>
        <v>43252</v>
      </c>
      <c r="AP15" s="73">
        <f t="shared" si="7"/>
        <v>43282</v>
      </c>
      <c r="AQ15" s="73">
        <f t="shared" si="7"/>
        <v>43313</v>
      </c>
      <c r="AR15" s="73">
        <f t="shared" si="7"/>
        <v>43344</v>
      </c>
      <c r="AS15" s="73">
        <f t="shared" si="7"/>
        <v>43374</v>
      </c>
      <c r="AT15" s="73">
        <f t="shared" si="7"/>
        <v>43405</v>
      </c>
      <c r="AU15" s="73">
        <f t="shared" si="7"/>
        <v>43435</v>
      </c>
      <c r="AV15" s="73">
        <f t="shared" si="7"/>
        <v>43466</v>
      </c>
      <c r="AW15" s="73">
        <f t="shared" si="7"/>
        <v>43497</v>
      </c>
      <c r="AX15" s="73">
        <f t="shared" si="7"/>
        <v>43525</v>
      </c>
      <c r="AY15" s="73">
        <f t="shared" si="7"/>
        <v>43556</v>
      </c>
      <c r="AZ15" s="73">
        <f t="shared" si="7"/>
        <v>43586</v>
      </c>
      <c r="BA15" s="73">
        <f t="shared" si="7"/>
        <v>43617</v>
      </c>
      <c r="BB15" s="73">
        <f t="shared" si="7"/>
        <v>43647</v>
      </c>
      <c r="BC15" s="73">
        <f t="shared" si="7"/>
        <v>43678</v>
      </c>
      <c r="BD15" s="73">
        <f t="shared" si="7"/>
        <v>43709</v>
      </c>
      <c r="BE15" s="73">
        <f t="shared" si="7"/>
        <v>43739</v>
      </c>
      <c r="BF15" s="73">
        <f t="shared" si="7"/>
        <v>43770</v>
      </c>
      <c r="BG15" s="73">
        <f t="shared" si="7"/>
        <v>43800</v>
      </c>
      <c r="BH15" s="73">
        <f t="shared" si="7"/>
        <v>43831</v>
      </c>
      <c r="BI15" s="73">
        <f t="shared" si="7"/>
        <v>43862</v>
      </c>
      <c r="BJ15" s="73">
        <f t="shared" si="7"/>
        <v>43891</v>
      </c>
      <c r="BK15" s="73">
        <f t="shared" si="7"/>
        <v>43922</v>
      </c>
      <c r="BL15" s="73">
        <f t="shared" si="7"/>
        <v>43952</v>
      </c>
      <c r="BM15" s="73">
        <f t="shared" si="7"/>
        <v>43983</v>
      </c>
      <c r="BN15" s="73">
        <f t="shared" si="7"/>
        <v>44013</v>
      </c>
      <c r="BO15" s="73">
        <f t="shared" si="7"/>
        <v>44044</v>
      </c>
      <c r="BP15" s="73">
        <f t="shared" si="7"/>
        <v>44075</v>
      </c>
      <c r="BQ15" s="73">
        <f t="shared" si="7"/>
        <v>44105</v>
      </c>
      <c r="BR15" s="73">
        <f t="shared" ref="BR15:CO15" si="8">EDATE(BQ15,1)</f>
        <v>44136</v>
      </c>
      <c r="BS15" s="73">
        <f t="shared" si="8"/>
        <v>44166</v>
      </c>
      <c r="BT15" s="73">
        <f t="shared" si="8"/>
        <v>44197</v>
      </c>
      <c r="BU15" s="73">
        <f t="shared" si="8"/>
        <v>44228</v>
      </c>
      <c r="BV15" s="73">
        <f t="shared" si="8"/>
        <v>44256</v>
      </c>
      <c r="BW15" s="73">
        <f t="shared" si="8"/>
        <v>44287</v>
      </c>
      <c r="BX15" s="73">
        <f t="shared" si="8"/>
        <v>44317</v>
      </c>
      <c r="BY15" s="73">
        <f t="shared" si="8"/>
        <v>44348</v>
      </c>
      <c r="BZ15" s="73">
        <f t="shared" si="8"/>
        <v>44378</v>
      </c>
      <c r="CA15" s="73">
        <f t="shared" si="8"/>
        <v>44409</v>
      </c>
      <c r="CB15" s="73">
        <f t="shared" si="8"/>
        <v>44440</v>
      </c>
      <c r="CC15" s="73">
        <f t="shared" si="8"/>
        <v>44470</v>
      </c>
      <c r="CD15" s="73">
        <f t="shared" si="8"/>
        <v>44501</v>
      </c>
      <c r="CE15" s="73">
        <f t="shared" si="8"/>
        <v>44531</v>
      </c>
      <c r="CF15" s="73">
        <f t="shared" si="8"/>
        <v>44562</v>
      </c>
      <c r="CG15" s="73">
        <f t="shared" si="8"/>
        <v>44593</v>
      </c>
      <c r="CH15" s="73">
        <f t="shared" si="8"/>
        <v>44621</v>
      </c>
      <c r="CI15" s="73">
        <f t="shared" si="8"/>
        <v>44652</v>
      </c>
      <c r="CJ15" s="73">
        <f t="shared" si="8"/>
        <v>44682</v>
      </c>
      <c r="CK15" s="73">
        <f t="shared" si="8"/>
        <v>44713</v>
      </c>
      <c r="CL15" s="73">
        <f t="shared" si="8"/>
        <v>44743</v>
      </c>
      <c r="CM15" s="73">
        <f t="shared" si="8"/>
        <v>44774</v>
      </c>
      <c r="CN15" s="73">
        <f t="shared" si="8"/>
        <v>44805</v>
      </c>
      <c r="CO15" s="73">
        <f t="shared" si="8"/>
        <v>44835</v>
      </c>
    </row>
    <row r="16" spans="1:93">
      <c r="C16" t="s">
        <v>172</v>
      </c>
      <c r="D16" s="81">
        <f ca="1">IF(D15&gt;EDATE($D$11,12),0,IF(YEAR(D15)=$D$12,$D$13/(13-MONTH($D$10)),OFFSET($D$13,0,YEAR(D15)-$D$12)/12))</f>
        <v>1500</v>
      </c>
      <c r="E16" s="81">
        <f t="shared" ref="E16:BP16" ca="1" si="9">IF(E15&gt;EDATE($D$11,12),0,IF(YEAR(E15)=$D$12,$D$13/(13-MONTH($D$10)),OFFSET($D$13,0,YEAR(E15)-$D$12)/12))</f>
        <v>1500</v>
      </c>
      <c r="F16" s="81">
        <f t="shared" ca="1" si="9"/>
        <v>1500</v>
      </c>
      <c r="G16" s="81">
        <f t="shared" ca="1" si="9"/>
        <v>1500</v>
      </c>
      <c r="H16" s="81">
        <f t="shared" ca="1" si="9"/>
        <v>1500</v>
      </c>
      <c r="I16" s="81">
        <f t="shared" ca="1" si="9"/>
        <v>1500</v>
      </c>
      <c r="J16" s="81">
        <f t="shared" ca="1" si="9"/>
        <v>1500</v>
      </c>
      <c r="K16" s="81">
        <f t="shared" ca="1" si="9"/>
        <v>1500</v>
      </c>
      <c r="L16" s="81">
        <f t="shared" ca="1" si="9"/>
        <v>1000</v>
      </c>
      <c r="M16" s="81">
        <f t="shared" ca="1" si="9"/>
        <v>1000</v>
      </c>
      <c r="N16" s="81">
        <f t="shared" ca="1" si="9"/>
        <v>1000</v>
      </c>
      <c r="O16" s="81">
        <f t="shared" ca="1" si="9"/>
        <v>1000</v>
      </c>
      <c r="P16" s="81">
        <f t="shared" ca="1" si="9"/>
        <v>1000</v>
      </c>
      <c r="Q16" s="81">
        <f t="shared" ca="1" si="9"/>
        <v>1000</v>
      </c>
      <c r="R16" s="81">
        <f t="shared" ca="1" si="9"/>
        <v>1000</v>
      </c>
      <c r="S16" s="81">
        <f t="shared" ca="1" si="9"/>
        <v>1000</v>
      </c>
      <c r="T16" s="81">
        <f t="shared" ca="1" si="9"/>
        <v>1000</v>
      </c>
      <c r="U16" s="81">
        <f t="shared" ca="1" si="9"/>
        <v>1000</v>
      </c>
      <c r="V16" s="81">
        <f t="shared" ca="1" si="9"/>
        <v>1000</v>
      </c>
      <c r="W16" s="81">
        <f t="shared" ca="1" si="9"/>
        <v>1000</v>
      </c>
      <c r="X16" s="81">
        <f t="shared" ca="1" si="9"/>
        <v>1000</v>
      </c>
      <c r="Y16" s="81">
        <f t="shared" ca="1" si="9"/>
        <v>1000</v>
      </c>
      <c r="Z16" s="81">
        <f t="shared" ca="1" si="9"/>
        <v>1000</v>
      </c>
      <c r="AA16" s="81">
        <f t="shared" ca="1" si="9"/>
        <v>1000</v>
      </c>
      <c r="AB16" s="81">
        <f t="shared" ca="1" si="9"/>
        <v>1000</v>
      </c>
      <c r="AC16" s="81">
        <f t="shared" ca="1" si="9"/>
        <v>1000</v>
      </c>
      <c r="AD16" s="81">
        <f t="shared" ca="1" si="9"/>
        <v>1000</v>
      </c>
      <c r="AE16" s="81">
        <f t="shared" ca="1" si="9"/>
        <v>1000</v>
      </c>
      <c r="AF16" s="81">
        <f t="shared" ca="1" si="9"/>
        <v>1000</v>
      </c>
      <c r="AG16" s="81">
        <f t="shared" ca="1" si="9"/>
        <v>1000</v>
      </c>
      <c r="AH16" s="81">
        <f t="shared" ca="1" si="9"/>
        <v>1000</v>
      </c>
      <c r="AI16" s="81">
        <f t="shared" ca="1" si="9"/>
        <v>1000</v>
      </c>
      <c r="AJ16" s="81">
        <f t="shared" ca="1" si="9"/>
        <v>1000</v>
      </c>
      <c r="AK16" s="81">
        <f t="shared" ca="1" si="9"/>
        <v>1000</v>
      </c>
      <c r="AL16" s="81">
        <f t="shared" ca="1" si="9"/>
        <v>1000</v>
      </c>
      <c r="AM16" s="81">
        <f t="shared" ca="1" si="9"/>
        <v>1000</v>
      </c>
      <c r="AN16" s="81">
        <f t="shared" ca="1" si="9"/>
        <v>1000</v>
      </c>
      <c r="AO16" s="81">
        <f t="shared" ca="1" si="9"/>
        <v>1000</v>
      </c>
      <c r="AP16" s="81">
        <f t="shared" ca="1" si="9"/>
        <v>1000</v>
      </c>
      <c r="AQ16" s="81">
        <f t="shared" ca="1" si="9"/>
        <v>1000</v>
      </c>
      <c r="AR16" s="81">
        <f t="shared" ca="1" si="9"/>
        <v>1000</v>
      </c>
      <c r="AS16" s="81">
        <f t="shared" ca="1" si="9"/>
        <v>0</v>
      </c>
      <c r="AT16" s="81">
        <f t="shared" ca="1" si="9"/>
        <v>0</v>
      </c>
      <c r="AU16" s="81">
        <f t="shared" ca="1" si="9"/>
        <v>0</v>
      </c>
      <c r="AV16" s="81">
        <f t="shared" ca="1" si="9"/>
        <v>0</v>
      </c>
      <c r="AW16" s="81">
        <f t="shared" ca="1" si="9"/>
        <v>0</v>
      </c>
      <c r="AX16" s="81">
        <f t="shared" ca="1" si="9"/>
        <v>0</v>
      </c>
      <c r="AY16" s="81">
        <f t="shared" ca="1" si="9"/>
        <v>0</v>
      </c>
      <c r="AZ16" s="81">
        <f t="shared" ca="1" si="9"/>
        <v>0</v>
      </c>
      <c r="BA16" s="81">
        <f t="shared" ca="1" si="9"/>
        <v>0</v>
      </c>
      <c r="BB16" s="81">
        <f t="shared" ca="1" si="9"/>
        <v>0</v>
      </c>
      <c r="BC16" s="81">
        <f t="shared" ca="1" si="9"/>
        <v>0</v>
      </c>
      <c r="BD16" s="81">
        <f t="shared" ca="1" si="9"/>
        <v>0</v>
      </c>
      <c r="BE16" s="81">
        <f t="shared" ca="1" si="9"/>
        <v>0</v>
      </c>
      <c r="BF16" s="81">
        <f t="shared" ca="1" si="9"/>
        <v>0</v>
      </c>
      <c r="BG16" s="81">
        <f t="shared" ca="1" si="9"/>
        <v>0</v>
      </c>
      <c r="BH16" s="81">
        <f t="shared" ca="1" si="9"/>
        <v>0</v>
      </c>
      <c r="BI16" s="81">
        <f t="shared" ca="1" si="9"/>
        <v>0</v>
      </c>
      <c r="BJ16" s="81">
        <f t="shared" ca="1" si="9"/>
        <v>0</v>
      </c>
      <c r="BK16" s="81">
        <f t="shared" ca="1" si="9"/>
        <v>0</v>
      </c>
      <c r="BL16" s="81">
        <f t="shared" ca="1" si="9"/>
        <v>0</v>
      </c>
      <c r="BM16" s="81">
        <f t="shared" ca="1" si="9"/>
        <v>0</v>
      </c>
      <c r="BN16" s="81">
        <f t="shared" ca="1" si="9"/>
        <v>0</v>
      </c>
      <c r="BO16" s="81">
        <f t="shared" ca="1" si="9"/>
        <v>0</v>
      </c>
      <c r="BP16" s="81">
        <f t="shared" ca="1" si="9"/>
        <v>0</v>
      </c>
      <c r="BQ16" s="81">
        <f t="shared" ref="BQ16:CO16" ca="1" si="10">IF(BQ15&gt;EDATE($D$11,12),0,IF(YEAR(BQ15)=$D$12,$D$13/(13-MONTH($D$10)),OFFSET($D$13,0,YEAR(BQ15)-$D$12)/12))</f>
        <v>0</v>
      </c>
      <c r="BR16" s="81">
        <f t="shared" ca="1" si="10"/>
        <v>0</v>
      </c>
      <c r="BS16" s="81">
        <f t="shared" ca="1" si="10"/>
        <v>0</v>
      </c>
      <c r="BT16" s="81">
        <f t="shared" ca="1" si="10"/>
        <v>0</v>
      </c>
      <c r="BU16" s="81">
        <f t="shared" ca="1" si="10"/>
        <v>0</v>
      </c>
      <c r="BV16" s="81">
        <f t="shared" ca="1" si="10"/>
        <v>0</v>
      </c>
      <c r="BW16" s="81">
        <f t="shared" ca="1" si="10"/>
        <v>0</v>
      </c>
      <c r="BX16" s="81">
        <f t="shared" ca="1" si="10"/>
        <v>0</v>
      </c>
      <c r="BY16" s="81">
        <f t="shared" ca="1" si="10"/>
        <v>0</v>
      </c>
      <c r="BZ16" s="81">
        <f t="shared" ca="1" si="10"/>
        <v>0</v>
      </c>
      <c r="CA16" s="81">
        <f t="shared" ca="1" si="10"/>
        <v>0</v>
      </c>
      <c r="CB16" s="81">
        <f t="shared" ca="1" si="10"/>
        <v>0</v>
      </c>
      <c r="CC16" s="81">
        <f t="shared" ca="1" si="10"/>
        <v>0</v>
      </c>
      <c r="CD16" s="81">
        <f t="shared" ca="1" si="10"/>
        <v>0</v>
      </c>
      <c r="CE16" s="81">
        <f t="shared" ca="1" si="10"/>
        <v>0</v>
      </c>
      <c r="CF16" s="81">
        <f t="shared" ca="1" si="10"/>
        <v>0</v>
      </c>
      <c r="CG16" s="81">
        <f t="shared" ca="1" si="10"/>
        <v>0</v>
      </c>
      <c r="CH16" s="81">
        <f t="shared" ca="1" si="10"/>
        <v>0</v>
      </c>
      <c r="CI16" s="81">
        <f t="shared" ca="1" si="10"/>
        <v>0</v>
      </c>
      <c r="CJ16" s="81">
        <f t="shared" ca="1" si="10"/>
        <v>0</v>
      </c>
      <c r="CK16" s="81">
        <f t="shared" ca="1" si="10"/>
        <v>0</v>
      </c>
      <c r="CL16" s="81">
        <f t="shared" ca="1" si="10"/>
        <v>0</v>
      </c>
      <c r="CM16" s="81">
        <f t="shared" ca="1" si="10"/>
        <v>0</v>
      </c>
      <c r="CN16" s="81">
        <f t="shared" ca="1" si="10"/>
        <v>0</v>
      </c>
      <c r="CO16" s="81">
        <f t="shared" ca="1" si="10"/>
        <v>0</v>
      </c>
    </row>
    <row r="17" spans="1:93">
      <c r="D17" s="58"/>
    </row>
    <row r="18" spans="1:93" s="38" customFormat="1">
      <c r="A18" s="38" t="s">
        <v>174</v>
      </c>
      <c r="D18" s="49"/>
    </row>
    <row r="19" spans="1:93">
      <c r="B19" s="2" t="s">
        <v>92</v>
      </c>
      <c r="C19" t="s">
        <v>55</v>
      </c>
      <c r="D19" s="64">
        <v>42491</v>
      </c>
    </row>
    <row r="20" spans="1:93">
      <c r="B20" s="2"/>
      <c r="C20" t="s">
        <v>176</v>
      </c>
      <c r="D20" s="64">
        <v>42979</v>
      </c>
    </row>
    <row r="21" spans="1:93">
      <c r="B21" s="2"/>
      <c r="C21" t="s">
        <v>175</v>
      </c>
      <c r="D21" s="57">
        <v>1.2</v>
      </c>
    </row>
    <row r="22" spans="1:93">
      <c r="C22" s="2" t="s">
        <v>122</v>
      </c>
      <c r="D22" s="73">
        <f>D19</f>
        <v>42491</v>
      </c>
      <c r="E22" s="73">
        <f>EDATE(D22,1)</f>
        <v>42522</v>
      </c>
      <c r="F22" s="73">
        <f t="shared" ref="F22:BQ22" si="11">EDATE(E22,1)</f>
        <v>42552</v>
      </c>
      <c r="G22" s="73">
        <f t="shared" si="11"/>
        <v>42583</v>
      </c>
      <c r="H22" s="73">
        <f t="shared" si="11"/>
        <v>42614</v>
      </c>
      <c r="I22" s="73">
        <f t="shared" si="11"/>
        <v>42644</v>
      </c>
      <c r="J22" s="73">
        <f t="shared" si="11"/>
        <v>42675</v>
      </c>
      <c r="K22" s="73">
        <f t="shared" si="11"/>
        <v>42705</v>
      </c>
      <c r="L22" s="73">
        <f t="shared" si="11"/>
        <v>42736</v>
      </c>
      <c r="M22" s="73">
        <f t="shared" si="11"/>
        <v>42767</v>
      </c>
      <c r="N22" s="73">
        <f t="shared" si="11"/>
        <v>42795</v>
      </c>
      <c r="O22" s="73">
        <f t="shared" si="11"/>
        <v>42826</v>
      </c>
      <c r="P22" s="73">
        <f t="shared" si="11"/>
        <v>42856</v>
      </c>
      <c r="Q22" s="73">
        <f t="shared" si="11"/>
        <v>42887</v>
      </c>
      <c r="R22" s="73">
        <f t="shared" si="11"/>
        <v>42917</v>
      </c>
      <c r="S22" s="73">
        <f t="shared" si="11"/>
        <v>42948</v>
      </c>
      <c r="T22" s="73">
        <f t="shared" si="11"/>
        <v>42979</v>
      </c>
      <c r="U22" s="73">
        <f t="shared" si="11"/>
        <v>43009</v>
      </c>
      <c r="V22" s="73">
        <f t="shared" si="11"/>
        <v>43040</v>
      </c>
      <c r="W22" s="73">
        <f t="shared" si="11"/>
        <v>43070</v>
      </c>
      <c r="X22" s="73">
        <f t="shared" si="11"/>
        <v>43101</v>
      </c>
      <c r="Y22" s="73">
        <f t="shared" si="11"/>
        <v>43132</v>
      </c>
      <c r="Z22" s="73">
        <f t="shared" si="11"/>
        <v>43160</v>
      </c>
      <c r="AA22" s="73">
        <f t="shared" si="11"/>
        <v>43191</v>
      </c>
      <c r="AB22" s="73">
        <f t="shared" si="11"/>
        <v>43221</v>
      </c>
      <c r="AC22" s="73">
        <f t="shared" si="11"/>
        <v>43252</v>
      </c>
      <c r="AD22" s="73">
        <f t="shared" si="11"/>
        <v>43282</v>
      </c>
      <c r="AE22" s="73">
        <f t="shared" si="11"/>
        <v>43313</v>
      </c>
      <c r="AF22" s="73">
        <f t="shared" si="11"/>
        <v>43344</v>
      </c>
      <c r="AG22" s="73">
        <f t="shared" si="11"/>
        <v>43374</v>
      </c>
      <c r="AH22" s="73">
        <f t="shared" si="11"/>
        <v>43405</v>
      </c>
      <c r="AI22" s="73">
        <f t="shared" si="11"/>
        <v>43435</v>
      </c>
      <c r="AJ22" s="73">
        <f t="shared" si="11"/>
        <v>43466</v>
      </c>
      <c r="AK22" s="73">
        <f t="shared" si="11"/>
        <v>43497</v>
      </c>
      <c r="AL22" s="73">
        <f t="shared" si="11"/>
        <v>43525</v>
      </c>
      <c r="AM22" s="73">
        <f t="shared" si="11"/>
        <v>43556</v>
      </c>
      <c r="AN22" s="73">
        <f t="shared" si="11"/>
        <v>43586</v>
      </c>
      <c r="AO22" s="73">
        <f t="shared" si="11"/>
        <v>43617</v>
      </c>
      <c r="AP22" s="73">
        <f t="shared" si="11"/>
        <v>43647</v>
      </c>
      <c r="AQ22" s="73">
        <f t="shared" si="11"/>
        <v>43678</v>
      </c>
      <c r="AR22" s="73">
        <f t="shared" si="11"/>
        <v>43709</v>
      </c>
      <c r="AS22" s="73">
        <f t="shared" si="11"/>
        <v>43739</v>
      </c>
      <c r="AT22" s="73">
        <f t="shared" si="11"/>
        <v>43770</v>
      </c>
      <c r="AU22" s="73">
        <f t="shared" si="11"/>
        <v>43800</v>
      </c>
      <c r="AV22" s="73">
        <f t="shared" si="11"/>
        <v>43831</v>
      </c>
      <c r="AW22" s="73">
        <f t="shared" si="11"/>
        <v>43862</v>
      </c>
      <c r="AX22" s="73">
        <f t="shared" si="11"/>
        <v>43891</v>
      </c>
      <c r="AY22" s="73">
        <f t="shared" si="11"/>
        <v>43922</v>
      </c>
      <c r="AZ22" s="73">
        <f t="shared" si="11"/>
        <v>43952</v>
      </c>
      <c r="BA22" s="73">
        <f t="shared" si="11"/>
        <v>43983</v>
      </c>
      <c r="BB22" s="73">
        <f t="shared" si="11"/>
        <v>44013</v>
      </c>
      <c r="BC22" s="73">
        <f t="shared" si="11"/>
        <v>44044</v>
      </c>
      <c r="BD22" s="73">
        <f t="shared" si="11"/>
        <v>44075</v>
      </c>
      <c r="BE22" s="73">
        <f t="shared" si="11"/>
        <v>44105</v>
      </c>
      <c r="BF22" s="73">
        <f t="shared" si="11"/>
        <v>44136</v>
      </c>
      <c r="BG22" s="73">
        <f t="shared" si="11"/>
        <v>44166</v>
      </c>
      <c r="BH22" s="73">
        <f t="shared" si="11"/>
        <v>44197</v>
      </c>
      <c r="BI22" s="73">
        <f t="shared" si="11"/>
        <v>44228</v>
      </c>
      <c r="BJ22" s="73">
        <f t="shared" si="11"/>
        <v>44256</v>
      </c>
      <c r="BK22" s="73">
        <f t="shared" si="11"/>
        <v>44287</v>
      </c>
      <c r="BL22" s="73">
        <f t="shared" si="11"/>
        <v>44317</v>
      </c>
      <c r="BM22" s="73">
        <f t="shared" si="11"/>
        <v>44348</v>
      </c>
      <c r="BN22" s="73">
        <f t="shared" si="11"/>
        <v>44378</v>
      </c>
      <c r="BO22" s="73">
        <f t="shared" si="11"/>
        <v>44409</v>
      </c>
      <c r="BP22" s="73">
        <f t="shared" si="11"/>
        <v>44440</v>
      </c>
      <c r="BQ22" s="73">
        <f t="shared" si="11"/>
        <v>44470</v>
      </c>
      <c r="BR22" s="73">
        <f t="shared" ref="BR22:CO22" si="12">EDATE(BQ22,1)</f>
        <v>44501</v>
      </c>
      <c r="BS22" s="73">
        <f t="shared" si="12"/>
        <v>44531</v>
      </c>
      <c r="BT22" s="73">
        <f t="shared" si="12"/>
        <v>44562</v>
      </c>
      <c r="BU22" s="73">
        <f t="shared" si="12"/>
        <v>44593</v>
      </c>
      <c r="BV22" s="73">
        <f t="shared" si="12"/>
        <v>44621</v>
      </c>
      <c r="BW22" s="73">
        <f t="shared" si="12"/>
        <v>44652</v>
      </c>
      <c r="BX22" s="73">
        <f t="shared" si="12"/>
        <v>44682</v>
      </c>
      <c r="BY22" s="73">
        <f t="shared" si="12"/>
        <v>44713</v>
      </c>
      <c r="BZ22" s="73">
        <f t="shared" si="12"/>
        <v>44743</v>
      </c>
      <c r="CA22" s="73">
        <f t="shared" si="12"/>
        <v>44774</v>
      </c>
      <c r="CB22" s="73">
        <f t="shared" si="12"/>
        <v>44805</v>
      </c>
      <c r="CC22" s="73">
        <f t="shared" si="12"/>
        <v>44835</v>
      </c>
      <c r="CD22" s="73">
        <f t="shared" si="12"/>
        <v>44866</v>
      </c>
      <c r="CE22" s="73">
        <f t="shared" si="12"/>
        <v>44896</v>
      </c>
      <c r="CF22" s="73">
        <f t="shared" si="12"/>
        <v>44927</v>
      </c>
      <c r="CG22" s="73">
        <f t="shared" si="12"/>
        <v>44958</v>
      </c>
      <c r="CH22" s="73">
        <f t="shared" si="12"/>
        <v>44986</v>
      </c>
      <c r="CI22" s="73">
        <f t="shared" si="12"/>
        <v>45017</v>
      </c>
      <c r="CJ22" s="73">
        <f t="shared" si="12"/>
        <v>45047</v>
      </c>
      <c r="CK22" s="73">
        <f t="shared" si="12"/>
        <v>45078</v>
      </c>
      <c r="CL22" s="73">
        <f t="shared" si="12"/>
        <v>45108</v>
      </c>
      <c r="CM22" s="73">
        <f t="shared" si="12"/>
        <v>45139</v>
      </c>
      <c r="CN22" s="73">
        <f t="shared" si="12"/>
        <v>45170</v>
      </c>
      <c r="CO22" s="73">
        <f t="shared" si="12"/>
        <v>45200</v>
      </c>
    </row>
    <row r="23" spans="1:93">
      <c r="C23" t="s">
        <v>164</v>
      </c>
      <c r="D23" s="48">
        <v>1711.125</v>
      </c>
      <c r="E23" s="3">
        <v>1711.125</v>
      </c>
      <c r="F23" s="3">
        <v>1711.125</v>
      </c>
      <c r="G23" s="3">
        <v>1711.125</v>
      </c>
      <c r="H23" s="3">
        <v>1711.125</v>
      </c>
      <c r="I23" s="3">
        <v>1711.125</v>
      </c>
      <c r="J23" s="3">
        <v>1711.125</v>
      </c>
      <c r="K23" s="3">
        <v>1711.125</v>
      </c>
      <c r="L23" s="3">
        <v>1711.125</v>
      </c>
      <c r="M23" s="3">
        <v>1711.125</v>
      </c>
      <c r="N23" s="3">
        <v>1711.125</v>
      </c>
      <c r="O23" s="3">
        <v>1711.125</v>
      </c>
      <c r="P23" s="3">
        <v>1762.45875</v>
      </c>
      <c r="Q23" s="3">
        <v>1762.45875</v>
      </c>
      <c r="R23" s="3">
        <v>1762.45875</v>
      </c>
      <c r="S23" s="3">
        <v>1762.45875</v>
      </c>
      <c r="T23" s="3">
        <v>1762.45875</v>
      </c>
      <c r="U23" s="3">
        <v>1762.45875</v>
      </c>
      <c r="V23" s="3">
        <v>1762.45875</v>
      </c>
      <c r="W23" s="3">
        <v>1762.45875</v>
      </c>
      <c r="X23" s="3">
        <v>1762.45875</v>
      </c>
      <c r="Y23" s="3">
        <v>1762.45875</v>
      </c>
      <c r="Z23" s="3">
        <v>1762.45875</v>
      </c>
      <c r="AA23" s="3">
        <v>1762.45875</v>
      </c>
      <c r="AB23" s="3">
        <v>1815.3325124999999</v>
      </c>
      <c r="AC23" s="3">
        <v>1815.3325124999999</v>
      </c>
      <c r="AD23" s="3">
        <v>1815.3325124999999</v>
      </c>
      <c r="AE23" s="3">
        <v>1815.3325124999999</v>
      </c>
      <c r="AF23" s="3">
        <v>1815.3325124999999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>
      <c r="D24" s="58"/>
    </row>
    <row r="25" spans="1:93">
      <c r="B25" t="s">
        <v>91</v>
      </c>
      <c r="C25" s="2" t="s">
        <v>122</v>
      </c>
      <c r="D25" s="73">
        <f>D22</f>
        <v>42491</v>
      </c>
      <c r="E25" s="73">
        <f>EDATE(D25,1)</f>
        <v>42522</v>
      </c>
      <c r="F25" s="73">
        <f t="shared" ref="F25:BQ25" si="13">EDATE(E25,1)</f>
        <v>42552</v>
      </c>
      <c r="G25" s="73">
        <f t="shared" si="13"/>
        <v>42583</v>
      </c>
      <c r="H25" s="73">
        <f t="shared" si="13"/>
        <v>42614</v>
      </c>
      <c r="I25" s="73">
        <f t="shared" si="13"/>
        <v>42644</v>
      </c>
      <c r="J25" s="73">
        <f t="shared" si="13"/>
        <v>42675</v>
      </c>
      <c r="K25" s="73">
        <f t="shared" si="13"/>
        <v>42705</v>
      </c>
      <c r="L25" s="73">
        <f t="shared" si="13"/>
        <v>42736</v>
      </c>
      <c r="M25" s="73">
        <f t="shared" si="13"/>
        <v>42767</v>
      </c>
      <c r="N25" s="73">
        <f t="shared" si="13"/>
        <v>42795</v>
      </c>
      <c r="O25" s="73">
        <f t="shared" si="13"/>
        <v>42826</v>
      </c>
      <c r="P25" s="73">
        <f t="shared" si="13"/>
        <v>42856</v>
      </c>
      <c r="Q25" s="73">
        <f t="shared" si="13"/>
        <v>42887</v>
      </c>
      <c r="R25" s="73">
        <f t="shared" si="13"/>
        <v>42917</v>
      </c>
      <c r="S25" s="73">
        <f t="shared" si="13"/>
        <v>42948</v>
      </c>
      <c r="T25" s="73">
        <f t="shared" si="13"/>
        <v>42979</v>
      </c>
      <c r="U25" s="73">
        <f t="shared" si="13"/>
        <v>43009</v>
      </c>
      <c r="V25" s="73">
        <f t="shared" si="13"/>
        <v>43040</v>
      </c>
      <c r="W25" s="73">
        <f t="shared" si="13"/>
        <v>43070</v>
      </c>
      <c r="X25" s="73">
        <f t="shared" si="13"/>
        <v>43101</v>
      </c>
      <c r="Y25" s="73">
        <f t="shared" si="13"/>
        <v>43132</v>
      </c>
      <c r="Z25" s="73">
        <f t="shared" si="13"/>
        <v>43160</v>
      </c>
      <c r="AA25" s="73">
        <f t="shared" si="13"/>
        <v>43191</v>
      </c>
      <c r="AB25" s="73">
        <f t="shared" si="13"/>
        <v>43221</v>
      </c>
      <c r="AC25" s="73">
        <f t="shared" si="13"/>
        <v>43252</v>
      </c>
      <c r="AD25" s="73">
        <f t="shared" si="13"/>
        <v>43282</v>
      </c>
      <c r="AE25" s="73">
        <f t="shared" si="13"/>
        <v>43313</v>
      </c>
      <c r="AF25" s="73">
        <f t="shared" si="13"/>
        <v>43344</v>
      </c>
      <c r="AG25" s="73">
        <f t="shared" si="13"/>
        <v>43374</v>
      </c>
      <c r="AH25" s="73">
        <f t="shared" si="13"/>
        <v>43405</v>
      </c>
      <c r="AI25" s="73">
        <f t="shared" si="13"/>
        <v>43435</v>
      </c>
      <c r="AJ25" s="73">
        <f t="shared" si="13"/>
        <v>43466</v>
      </c>
      <c r="AK25" s="73">
        <f t="shared" si="13"/>
        <v>43497</v>
      </c>
      <c r="AL25" s="73">
        <f t="shared" si="13"/>
        <v>43525</v>
      </c>
      <c r="AM25" s="73">
        <f t="shared" si="13"/>
        <v>43556</v>
      </c>
      <c r="AN25" s="73">
        <f t="shared" si="13"/>
        <v>43586</v>
      </c>
      <c r="AO25" s="73">
        <f t="shared" si="13"/>
        <v>43617</v>
      </c>
      <c r="AP25" s="73">
        <f t="shared" si="13"/>
        <v>43647</v>
      </c>
      <c r="AQ25" s="73">
        <f t="shared" si="13"/>
        <v>43678</v>
      </c>
      <c r="AR25" s="73">
        <f t="shared" si="13"/>
        <v>43709</v>
      </c>
      <c r="AS25" s="73">
        <f t="shared" si="13"/>
        <v>43739</v>
      </c>
      <c r="AT25" s="73">
        <f t="shared" si="13"/>
        <v>43770</v>
      </c>
      <c r="AU25" s="73">
        <f t="shared" si="13"/>
        <v>43800</v>
      </c>
      <c r="AV25" s="73">
        <f t="shared" si="13"/>
        <v>43831</v>
      </c>
      <c r="AW25" s="73">
        <f t="shared" si="13"/>
        <v>43862</v>
      </c>
      <c r="AX25" s="73">
        <f t="shared" si="13"/>
        <v>43891</v>
      </c>
      <c r="AY25" s="73">
        <f t="shared" si="13"/>
        <v>43922</v>
      </c>
      <c r="AZ25" s="73">
        <f t="shared" si="13"/>
        <v>43952</v>
      </c>
      <c r="BA25" s="73">
        <f t="shared" si="13"/>
        <v>43983</v>
      </c>
      <c r="BB25" s="73">
        <f t="shared" si="13"/>
        <v>44013</v>
      </c>
      <c r="BC25" s="73">
        <f t="shared" si="13"/>
        <v>44044</v>
      </c>
      <c r="BD25" s="73">
        <f t="shared" si="13"/>
        <v>44075</v>
      </c>
      <c r="BE25" s="73">
        <f t="shared" si="13"/>
        <v>44105</v>
      </c>
      <c r="BF25" s="73">
        <f t="shared" si="13"/>
        <v>44136</v>
      </c>
      <c r="BG25" s="73">
        <f t="shared" si="13"/>
        <v>44166</v>
      </c>
      <c r="BH25" s="73">
        <f t="shared" si="13"/>
        <v>44197</v>
      </c>
      <c r="BI25" s="73">
        <f t="shared" si="13"/>
        <v>44228</v>
      </c>
      <c r="BJ25" s="73">
        <f t="shared" si="13"/>
        <v>44256</v>
      </c>
      <c r="BK25" s="73">
        <f t="shared" si="13"/>
        <v>44287</v>
      </c>
      <c r="BL25" s="73">
        <f t="shared" si="13"/>
        <v>44317</v>
      </c>
      <c r="BM25" s="73">
        <f t="shared" si="13"/>
        <v>44348</v>
      </c>
      <c r="BN25" s="73">
        <f t="shared" si="13"/>
        <v>44378</v>
      </c>
      <c r="BO25" s="73">
        <f t="shared" si="13"/>
        <v>44409</v>
      </c>
      <c r="BP25" s="73">
        <f t="shared" si="13"/>
        <v>44440</v>
      </c>
      <c r="BQ25" s="73">
        <f t="shared" si="13"/>
        <v>44470</v>
      </c>
      <c r="BR25" s="73">
        <f t="shared" ref="BR25:CO25" si="14">EDATE(BQ25,1)</f>
        <v>44501</v>
      </c>
      <c r="BS25" s="73">
        <f t="shared" si="14"/>
        <v>44531</v>
      </c>
      <c r="BT25" s="73">
        <f t="shared" si="14"/>
        <v>44562</v>
      </c>
      <c r="BU25" s="73">
        <f t="shared" si="14"/>
        <v>44593</v>
      </c>
      <c r="BV25" s="73">
        <f t="shared" si="14"/>
        <v>44621</v>
      </c>
      <c r="BW25" s="73">
        <f t="shared" si="14"/>
        <v>44652</v>
      </c>
      <c r="BX25" s="73">
        <f t="shared" si="14"/>
        <v>44682</v>
      </c>
      <c r="BY25" s="73">
        <f t="shared" si="14"/>
        <v>44713</v>
      </c>
      <c r="BZ25" s="73">
        <f t="shared" si="14"/>
        <v>44743</v>
      </c>
      <c r="CA25" s="73">
        <f t="shared" si="14"/>
        <v>44774</v>
      </c>
      <c r="CB25" s="73">
        <f t="shared" si="14"/>
        <v>44805</v>
      </c>
      <c r="CC25" s="73">
        <f t="shared" si="14"/>
        <v>44835</v>
      </c>
      <c r="CD25" s="73">
        <f t="shared" si="14"/>
        <v>44866</v>
      </c>
      <c r="CE25" s="73">
        <f t="shared" si="14"/>
        <v>44896</v>
      </c>
      <c r="CF25" s="73">
        <f t="shared" si="14"/>
        <v>44927</v>
      </c>
      <c r="CG25" s="73">
        <f t="shared" si="14"/>
        <v>44958</v>
      </c>
      <c r="CH25" s="73">
        <f t="shared" si="14"/>
        <v>44986</v>
      </c>
      <c r="CI25" s="73">
        <f t="shared" si="14"/>
        <v>45017</v>
      </c>
      <c r="CJ25" s="73">
        <f t="shared" si="14"/>
        <v>45047</v>
      </c>
      <c r="CK25" s="73">
        <f t="shared" si="14"/>
        <v>45078</v>
      </c>
      <c r="CL25" s="73">
        <f t="shared" si="14"/>
        <v>45108</v>
      </c>
      <c r="CM25" s="73">
        <f t="shared" si="14"/>
        <v>45139</v>
      </c>
      <c r="CN25" s="73">
        <f t="shared" si="14"/>
        <v>45170</v>
      </c>
      <c r="CO25" s="73">
        <f t="shared" si="14"/>
        <v>45200</v>
      </c>
    </row>
    <row r="26" spans="1:93">
      <c r="C26" t="s">
        <v>19</v>
      </c>
      <c r="D26" s="58">
        <f t="shared" ref="D26:AI26" si="15">D23*$D$348</f>
        <v>0</v>
      </c>
      <c r="E26" s="58">
        <f t="shared" si="15"/>
        <v>0</v>
      </c>
      <c r="F26" s="58">
        <f t="shared" si="15"/>
        <v>0</v>
      </c>
      <c r="G26" s="58">
        <f t="shared" si="15"/>
        <v>0</v>
      </c>
      <c r="H26" s="58">
        <f t="shared" si="15"/>
        <v>0</v>
      </c>
      <c r="I26" s="58">
        <f t="shared" si="15"/>
        <v>0</v>
      </c>
      <c r="J26" s="58">
        <f t="shared" si="15"/>
        <v>0</v>
      </c>
      <c r="K26" s="58">
        <f t="shared" si="15"/>
        <v>0</v>
      </c>
      <c r="L26" s="58">
        <f t="shared" si="15"/>
        <v>0</v>
      </c>
      <c r="M26" s="58">
        <f t="shared" si="15"/>
        <v>0</v>
      </c>
      <c r="N26" s="58">
        <f t="shared" si="15"/>
        <v>0</v>
      </c>
      <c r="O26" s="58">
        <f t="shared" si="15"/>
        <v>0</v>
      </c>
      <c r="P26" s="58">
        <f t="shared" si="15"/>
        <v>0</v>
      </c>
      <c r="Q26" s="58">
        <f t="shared" si="15"/>
        <v>0</v>
      </c>
      <c r="R26" s="58">
        <f t="shared" si="15"/>
        <v>0</v>
      </c>
      <c r="S26" s="58">
        <f t="shared" si="15"/>
        <v>0</v>
      </c>
      <c r="T26" s="58">
        <f t="shared" si="15"/>
        <v>0</v>
      </c>
      <c r="U26" s="58">
        <f t="shared" si="15"/>
        <v>0</v>
      </c>
      <c r="V26" s="58">
        <f t="shared" si="15"/>
        <v>0</v>
      </c>
      <c r="W26" s="58">
        <f t="shared" si="15"/>
        <v>0</v>
      </c>
      <c r="X26" s="58">
        <f t="shared" si="15"/>
        <v>0</v>
      </c>
      <c r="Y26" s="58">
        <f t="shared" si="15"/>
        <v>0</v>
      </c>
      <c r="Z26" s="58">
        <f t="shared" si="15"/>
        <v>0</v>
      </c>
      <c r="AA26" s="58">
        <f t="shared" si="15"/>
        <v>0</v>
      </c>
      <c r="AB26" s="58">
        <f t="shared" si="15"/>
        <v>0</v>
      </c>
      <c r="AC26" s="58">
        <f t="shared" si="15"/>
        <v>0</v>
      </c>
      <c r="AD26" s="58">
        <f t="shared" si="15"/>
        <v>0</v>
      </c>
      <c r="AE26" s="58">
        <f t="shared" si="15"/>
        <v>0</v>
      </c>
      <c r="AF26" s="58">
        <f t="shared" si="15"/>
        <v>0</v>
      </c>
      <c r="AG26" s="58">
        <f t="shared" si="15"/>
        <v>0</v>
      </c>
      <c r="AH26" s="58">
        <f t="shared" si="15"/>
        <v>0</v>
      </c>
      <c r="AI26" s="58">
        <f t="shared" si="15"/>
        <v>0</v>
      </c>
      <c r="AJ26" s="58">
        <f t="shared" ref="AJ26:BO26" si="16">AJ23*$D$348</f>
        <v>0</v>
      </c>
      <c r="AK26" s="58">
        <f t="shared" si="16"/>
        <v>0</v>
      </c>
      <c r="AL26" s="58">
        <f t="shared" si="16"/>
        <v>0</v>
      </c>
      <c r="AM26" s="58">
        <f t="shared" si="16"/>
        <v>0</v>
      </c>
      <c r="AN26" s="58">
        <f t="shared" si="16"/>
        <v>0</v>
      </c>
      <c r="AO26" s="58">
        <f t="shared" si="16"/>
        <v>0</v>
      </c>
      <c r="AP26" s="58">
        <f t="shared" si="16"/>
        <v>0</v>
      </c>
      <c r="AQ26" s="58">
        <f t="shared" si="16"/>
        <v>0</v>
      </c>
      <c r="AR26" s="58">
        <f t="shared" si="16"/>
        <v>0</v>
      </c>
      <c r="AS26" s="58">
        <f t="shared" si="16"/>
        <v>0</v>
      </c>
      <c r="AT26" s="58">
        <f t="shared" si="16"/>
        <v>0</v>
      </c>
      <c r="AU26" s="58">
        <f t="shared" si="16"/>
        <v>0</v>
      </c>
      <c r="AV26" s="58">
        <f t="shared" si="16"/>
        <v>0</v>
      </c>
      <c r="AW26" s="58">
        <f t="shared" si="16"/>
        <v>0</v>
      </c>
      <c r="AX26" s="58">
        <f t="shared" si="16"/>
        <v>0</v>
      </c>
      <c r="AY26" s="58">
        <f t="shared" si="16"/>
        <v>0</v>
      </c>
      <c r="AZ26" s="58">
        <f t="shared" si="16"/>
        <v>0</v>
      </c>
      <c r="BA26" s="58">
        <f t="shared" si="16"/>
        <v>0</v>
      </c>
      <c r="BB26" s="58">
        <f t="shared" si="16"/>
        <v>0</v>
      </c>
      <c r="BC26" s="58">
        <f t="shared" si="16"/>
        <v>0</v>
      </c>
      <c r="BD26" s="58">
        <f t="shared" si="16"/>
        <v>0</v>
      </c>
      <c r="BE26" s="58">
        <f t="shared" si="16"/>
        <v>0</v>
      </c>
      <c r="BF26" s="58">
        <f t="shared" si="16"/>
        <v>0</v>
      </c>
      <c r="BG26" s="58">
        <f t="shared" si="16"/>
        <v>0</v>
      </c>
      <c r="BH26" s="58">
        <f t="shared" si="16"/>
        <v>0</v>
      </c>
      <c r="BI26" s="58">
        <f t="shared" si="16"/>
        <v>0</v>
      </c>
      <c r="BJ26" s="58">
        <f t="shared" si="16"/>
        <v>0</v>
      </c>
      <c r="BK26" s="58">
        <f t="shared" si="16"/>
        <v>0</v>
      </c>
      <c r="BL26" s="58">
        <f t="shared" si="16"/>
        <v>0</v>
      </c>
      <c r="BM26" s="58">
        <f t="shared" si="16"/>
        <v>0</v>
      </c>
      <c r="BN26" s="58">
        <f t="shared" si="16"/>
        <v>0</v>
      </c>
      <c r="BO26" s="58">
        <f t="shared" si="16"/>
        <v>0</v>
      </c>
      <c r="BP26" s="58">
        <f t="shared" ref="BP26:CO26" si="17">BP23*$D$348</f>
        <v>0</v>
      </c>
      <c r="BQ26" s="58">
        <f t="shared" si="17"/>
        <v>0</v>
      </c>
      <c r="BR26" s="58">
        <f t="shared" si="17"/>
        <v>0</v>
      </c>
      <c r="BS26" s="58">
        <f t="shared" si="17"/>
        <v>0</v>
      </c>
      <c r="BT26" s="58">
        <f t="shared" si="17"/>
        <v>0</v>
      </c>
      <c r="BU26" s="58">
        <f t="shared" si="17"/>
        <v>0</v>
      </c>
      <c r="BV26" s="58">
        <f t="shared" si="17"/>
        <v>0</v>
      </c>
      <c r="BW26" s="58">
        <f t="shared" si="17"/>
        <v>0</v>
      </c>
      <c r="BX26" s="58">
        <f t="shared" si="17"/>
        <v>0</v>
      </c>
      <c r="BY26" s="58">
        <f t="shared" si="17"/>
        <v>0</v>
      </c>
      <c r="BZ26" s="58">
        <f t="shared" si="17"/>
        <v>0</v>
      </c>
      <c r="CA26" s="58">
        <f t="shared" si="17"/>
        <v>0</v>
      </c>
      <c r="CB26" s="58">
        <f t="shared" si="17"/>
        <v>0</v>
      </c>
      <c r="CC26" s="58">
        <f t="shared" si="17"/>
        <v>0</v>
      </c>
      <c r="CD26" s="58">
        <f t="shared" si="17"/>
        <v>0</v>
      </c>
      <c r="CE26" s="58">
        <f t="shared" si="17"/>
        <v>0</v>
      </c>
      <c r="CF26" s="58">
        <f t="shared" si="17"/>
        <v>0</v>
      </c>
      <c r="CG26" s="58">
        <f t="shared" si="17"/>
        <v>0</v>
      </c>
      <c r="CH26" s="58">
        <f t="shared" si="17"/>
        <v>0</v>
      </c>
      <c r="CI26" s="58">
        <f t="shared" si="17"/>
        <v>0</v>
      </c>
      <c r="CJ26" s="58">
        <f t="shared" si="17"/>
        <v>0</v>
      </c>
      <c r="CK26" s="58">
        <f t="shared" si="17"/>
        <v>0</v>
      </c>
      <c r="CL26" s="58">
        <f t="shared" si="17"/>
        <v>0</v>
      </c>
      <c r="CM26" s="58">
        <f t="shared" si="17"/>
        <v>0</v>
      </c>
      <c r="CN26" s="58">
        <f t="shared" si="17"/>
        <v>0</v>
      </c>
      <c r="CO26" s="58">
        <f t="shared" si="17"/>
        <v>0</v>
      </c>
    </row>
    <row r="27" spans="1:93">
      <c r="D27" s="58"/>
    </row>
    <row r="28" spans="1:93" s="38" customFormat="1">
      <c r="A28" s="38" t="s">
        <v>85</v>
      </c>
      <c r="D28" s="49"/>
    </row>
    <row r="29" spans="1:93">
      <c r="B29" t="s">
        <v>92</v>
      </c>
      <c r="C29" t="s">
        <v>55</v>
      </c>
      <c r="D29" s="64">
        <v>42125</v>
      </c>
    </row>
    <row r="30" spans="1:93">
      <c r="C30" t="s">
        <v>176</v>
      </c>
      <c r="D30" s="64">
        <v>42979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</row>
    <row r="31" spans="1:93">
      <c r="C31" t="s">
        <v>178</v>
      </c>
      <c r="D31" s="4">
        <v>0.02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</row>
    <row r="32" spans="1:93">
      <c r="C32" t="s">
        <v>179</v>
      </c>
      <c r="D32" s="4">
        <v>0.02</v>
      </c>
    </row>
    <row r="33" spans="1:93">
      <c r="D33" s="18">
        <f>YEAR(D34)</f>
        <v>2015</v>
      </c>
      <c r="E33" s="18">
        <f t="shared" ref="E33:U33" si="18">YEAR(E34)</f>
        <v>2015</v>
      </c>
      <c r="F33" s="18">
        <f t="shared" si="18"/>
        <v>2015</v>
      </c>
      <c r="G33" s="18">
        <f t="shared" si="18"/>
        <v>2015</v>
      </c>
      <c r="H33" s="18">
        <f t="shared" si="18"/>
        <v>2015</v>
      </c>
      <c r="I33" s="18">
        <f t="shared" si="18"/>
        <v>2015</v>
      </c>
      <c r="J33" s="18">
        <f t="shared" si="18"/>
        <v>2015</v>
      </c>
      <c r="K33" s="18">
        <f t="shared" si="18"/>
        <v>2015</v>
      </c>
      <c r="L33" s="18">
        <f t="shared" si="18"/>
        <v>2016</v>
      </c>
      <c r="M33" s="18">
        <f t="shared" si="18"/>
        <v>2016</v>
      </c>
      <c r="N33" s="18">
        <f t="shared" si="18"/>
        <v>2016</v>
      </c>
      <c r="O33" s="18">
        <f t="shared" si="18"/>
        <v>2016</v>
      </c>
      <c r="P33" s="18">
        <f t="shared" si="18"/>
        <v>2016</v>
      </c>
      <c r="Q33" s="18">
        <f t="shared" si="18"/>
        <v>2016</v>
      </c>
      <c r="R33" s="18">
        <f t="shared" si="18"/>
        <v>2016</v>
      </c>
      <c r="S33" s="18">
        <f t="shared" si="18"/>
        <v>2016</v>
      </c>
      <c r="T33" s="18">
        <f t="shared" si="18"/>
        <v>2016</v>
      </c>
      <c r="U33" s="18">
        <f t="shared" si="18"/>
        <v>2016</v>
      </c>
      <c r="V33" s="18">
        <f t="shared" ref="V33:BA33" si="19">YEAR(V34)</f>
        <v>2016</v>
      </c>
      <c r="W33" s="18">
        <f t="shared" si="19"/>
        <v>2016</v>
      </c>
      <c r="X33" s="18">
        <f t="shared" si="19"/>
        <v>2017</v>
      </c>
      <c r="Y33" s="18">
        <f t="shared" si="19"/>
        <v>2017</v>
      </c>
      <c r="Z33" s="18">
        <f t="shared" si="19"/>
        <v>2017</v>
      </c>
      <c r="AA33" s="18">
        <f t="shared" si="19"/>
        <v>2017</v>
      </c>
      <c r="AB33" s="18">
        <f t="shared" si="19"/>
        <v>2017</v>
      </c>
      <c r="AC33" s="18">
        <f t="shared" si="19"/>
        <v>2017</v>
      </c>
      <c r="AD33" s="18">
        <f t="shared" si="19"/>
        <v>2017</v>
      </c>
      <c r="AE33" s="18">
        <f t="shared" si="19"/>
        <v>2017</v>
      </c>
      <c r="AF33" s="18">
        <f t="shared" si="19"/>
        <v>2017</v>
      </c>
      <c r="AG33" s="18">
        <f t="shared" si="19"/>
        <v>2017</v>
      </c>
      <c r="AH33" s="18">
        <f t="shared" si="19"/>
        <v>2017</v>
      </c>
      <c r="AI33" s="18">
        <f t="shared" si="19"/>
        <v>2017</v>
      </c>
      <c r="AJ33" s="18">
        <f t="shared" si="19"/>
        <v>2018</v>
      </c>
      <c r="AK33" s="18">
        <f t="shared" si="19"/>
        <v>2018</v>
      </c>
      <c r="AL33" s="18">
        <f t="shared" si="19"/>
        <v>2018</v>
      </c>
      <c r="AM33" s="18">
        <f t="shared" si="19"/>
        <v>2018</v>
      </c>
      <c r="AN33" s="18">
        <f t="shared" si="19"/>
        <v>2018</v>
      </c>
      <c r="AO33" s="18">
        <f t="shared" si="19"/>
        <v>2018</v>
      </c>
      <c r="AP33" s="18">
        <f t="shared" si="19"/>
        <v>2018</v>
      </c>
      <c r="AQ33" s="18">
        <f t="shared" si="19"/>
        <v>2018</v>
      </c>
      <c r="AR33" s="18">
        <f t="shared" si="19"/>
        <v>2018</v>
      </c>
      <c r="AS33" s="18">
        <f t="shared" si="19"/>
        <v>2018</v>
      </c>
      <c r="AT33" s="18">
        <f t="shared" si="19"/>
        <v>2018</v>
      </c>
      <c r="AU33" s="18">
        <f t="shared" si="19"/>
        <v>2018</v>
      </c>
      <c r="AV33" s="18">
        <f t="shared" si="19"/>
        <v>2019</v>
      </c>
      <c r="AW33" s="18">
        <f t="shared" si="19"/>
        <v>2019</v>
      </c>
      <c r="AX33" s="18">
        <f t="shared" si="19"/>
        <v>2019</v>
      </c>
      <c r="AY33" s="18">
        <f t="shared" si="19"/>
        <v>2019</v>
      </c>
      <c r="AZ33" s="18">
        <f t="shared" si="19"/>
        <v>2019</v>
      </c>
      <c r="BA33" s="18">
        <f t="shared" si="19"/>
        <v>2019</v>
      </c>
      <c r="BB33" s="18">
        <f t="shared" ref="BB33:CG33" si="20">YEAR(BB34)</f>
        <v>2019</v>
      </c>
      <c r="BC33" s="18">
        <f t="shared" si="20"/>
        <v>2019</v>
      </c>
      <c r="BD33" s="18">
        <f t="shared" si="20"/>
        <v>2019</v>
      </c>
      <c r="BE33" s="18">
        <f t="shared" si="20"/>
        <v>2019</v>
      </c>
      <c r="BF33" s="18">
        <f t="shared" si="20"/>
        <v>2019</v>
      </c>
      <c r="BG33" s="18">
        <f t="shared" si="20"/>
        <v>2019</v>
      </c>
      <c r="BH33" s="18">
        <f t="shared" si="20"/>
        <v>2020</v>
      </c>
      <c r="BI33" s="18">
        <f t="shared" si="20"/>
        <v>2020</v>
      </c>
      <c r="BJ33" s="18">
        <f t="shared" si="20"/>
        <v>2020</v>
      </c>
      <c r="BK33" s="18">
        <f t="shared" si="20"/>
        <v>2020</v>
      </c>
      <c r="BL33" s="18">
        <f t="shared" si="20"/>
        <v>2020</v>
      </c>
      <c r="BM33" s="18">
        <f t="shared" si="20"/>
        <v>2020</v>
      </c>
      <c r="BN33" s="18">
        <f t="shared" si="20"/>
        <v>2020</v>
      </c>
      <c r="BO33" s="18">
        <f t="shared" si="20"/>
        <v>2020</v>
      </c>
      <c r="BP33" s="18">
        <f t="shared" si="20"/>
        <v>2020</v>
      </c>
      <c r="BQ33" s="18">
        <f t="shared" si="20"/>
        <v>2020</v>
      </c>
      <c r="BR33" s="18">
        <f t="shared" si="20"/>
        <v>2020</v>
      </c>
      <c r="BS33" s="18">
        <f t="shared" si="20"/>
        <v>2020</v>
      </c>
      <c r="BT33" s="18">
        <f t="shared" si="20"/>
        <v>2021</v>
      </c>
      <c r="BU33" s="18">
        <f t="shared" si="20"/>
        <v>2021</v>
      </c>
      <c r="BV33" s="18">
        <f t="shared" si="20"/>
        <v>2021</v>
      </c>
      <c r="BW33" s="18">
        <f t="shared" si="20"/>
        <v>2021</v>
      </c>
      <c r="BX33" s="18">
        <f t="shared" si="20"/>
        <v>2021</v>
      </c>
      <c r="BY33" s="18">
        <f t="shared" si="20"/>
        <v>2021</v>
      </c>
      <c r="BZ33" s="18">
        <f t="shared" si="20"/>
        <v>2021</v>
      </c>
      <c r="CA33" s="18">
        <f t="shared" si="20"/>
        <v>2021</v>
      </c>
      <c r="CB33" s="18">
        <f t="shared" si="20"/>
        <v>2021</v>
      </c>
      <c r="CC33" s="18">
        <f t="shared" si="20"/>
        <v>2021</v>
      </c>
      <c r="CD33" s="18">
        <f t="shared" si="20"/>
        <v>2021</v>
      </c>
      <c r="CE33" s="18">
        <f t="shared" si="20"/>
        <v>2021</v>
      </c>
      <c r="CF33" s="18">
        <f t="shared" si="20"/>
        <v>2022</v>
      </c>
      <c r="CG33" s="18">
        <f t="shared" si="20"/>
        <v>2022</v>
      </c>
      <c r="CH33" s="18">
        <f t="shared" ref="CH33:CO33" si="21">YEAR(CH34)</f>
        <v>2022</v>
      </c>
      <c r="CI33" s="18">
        <f t="shared" si="21"/>
        <v>2022</v>
      </c>
      <c r="CJ33" s="18">
        <f t="shared" si="21"/>
        <v>2022</v>
      </c>
      <c r="CK33" s="18">
        <f t="shared" si="21"/>
        <v>2022</v>
      </c>
      <c r="CL33" s="18">
        <f t="shared" si="21"/>
        <v>2022</v>
      </c>
      <c r="CM33" s="18">
        <f t="shared" si="21"/>
        <v>2022</v>
      </c>
      <c r="CN33" s="18">
        <f t="shared" si="21"/>
        <v>2022</v>
      </c>
      <c r="CO33" s="18">
        <f t="shared" si="21"/>
        <v>2022</v>
      </c>
    </row>
    <row r="34" spans="1:93">
      <c r="C34" s="2" t="s">
        <v>122</v>
      </c>
      <c r="D34" s="73">
        <f>D29</f>
        <v>42125</v>
      </c>
      <c r="E34" s="73">
        <f t="shared" ref="E34:AJ34" si="22">EDATE(D34,1)</f>
        <v>42156</v>
      </c>
      <c r="F34" s="73">
        <f t="shared" si="22"/>
        <v>42186</v>
      </c>
      <c r="G34" s="73">
        <f t="shared" si="22"/>
        <v>42217</v>
      </c>
      <c r="H34" s="73">
        <f t="shared" si="22"/>
        <v>42248</v>
      </c>
      <c r="I34" s="73">
        <f t="shared" si="22"/>
        <v>42278</v>
      </c>
      <c r="J34" s="73">
        <f t="shared" si="22"/>
        <v>42309</v>
      </c>
      <c r="K34" s="73">
        <f t="shared" si="22"/>
        <v>42339</v>
      </c>
      <c r="L34" s="73">
        <f t="shared" si="22"/>
        <v>42370</v>
      </c>
      <c r="M34" s="73">
        <f t="shared" si="22"/>
        <v>42401</v>
      </c>
      <c r="N34" s="73">
        <f t="shared" si="22"/>
        <v>42430</v>
      </c>
      <c r="O34" s="73">
        <f t="shared" si="22"/>
        <v>42461</v>
      </c>
      <c r="P34" s="73">
        <f t="shared" si="22"/>
        <v>42491</v>
      </c>
      <c r="Q34" s="73">
        <f t="shared" si="22"/>
        <v>42522</v>
      </c>
      <c r="R34" s="73">
        <f t="shared" si="22"/>
        <v>42552</v>
      </c>
      <c r="S34" s="73">
        <f t="shared" si="22"/>
        <v>42583</v>
      </c>
      <c r="T34" s="73">
        <f t="shared" si="22"/>
        <v>42614</v>
      </c>
      <c r="U34" s="73">
        <f t="shared" si="22"/>
        <v>42644</v>
      </c>
      <c r="V34" s="73">
        <f t="shared" si="22"/>
        <v>42675</v>
      </c>
      <c r="W34" s="73">
        <f t="shared" si="22"/>
        <v>42705</v>
      </c>
      <c r="X34" s="73">
        <f t="shared" si="22"/>
        <v>42736</v>
      </c>
      <c r="Y34" s="73">
        <f t="shared" si="22"/>
        <v>42767</v>
      </c>
      <c r="Z34" s="73">
        <f t="shared" si="22"/>
        <v>42795</v>
      </c>
      <c r="AA34" s="73">
        <f t="shared" si="22"/>
        <v>42826</v>
      </c>
      <c r="AB34" s="73">
        <f t="shared" si="22"/>
        <v>42856</v>
      </c>
      <c r="AC34" s="73">
        <f t="shared" si="22"/>
        <v>42887</v>
      </c>
      <c r="AD34" s="73">
        <f t="shared" si="22"/>
        <v>42917</v>
      </c>
      <c r="AE34" s="73">
        <f t="shared" si="22"/>
        <v>42948</v>
      </c>
      <c r="AF34" s="73">
        <f t="shared" si="22"/>
        <v>42979</v>
      </c>
      <c r="AG34" s="73">
        <f t="shared" si="22"/>
        <v>43009</v>
      </c>
      <c r="AH34" s="73">
        <f t="shared" si="22"/>
        <v>43040</v>
      </c>
      <c r="AI34" s="73">
        <f t="shared" si="22"/>
        <v>43070</v>
      </c>
      <c r="AJ34" s="73">
        <f t="shared" si="22"/>
        <v>43101</v>
      </c>
      <c r="AK34" s="73">
        <f t="shared" ref="AK34:BP34" si="23">EDATE(AJ34,1)</f>
        <v>43132</v>
      </c>
      <c r="AL34" s="73">
        <f t="shared" si="23"/>
        <v>43160</v>
      </c>
      <c r="AM34" s="73">
        <f t="shared" si="23"/>
        <v>43191</v>
      </c>
      <c r="AN34" s="73">
        <f t="shared" si="23"/>
        <v>43221</v>
      </c>
      <c r="AO34" s="73">
        <f t="shared" si="23"/>
        <v>43252</v>
      </c>
      <c r="AP34" s="73">
        <f t="shared" si="23"/>
        <v>43282</v>
      </c>
      <c r="AQ34" s="73">
        <f t="shared" si="23"/>
        <v>43313</v>
      </c>
      <c r="AR34" s="73">
        <f t="shared" si="23"/>
        <v>43344</v>
      </c>
      <c r="AS34" s="73">
        <f t="shared" si="23"/>
        <v>43374</v>
      </c>
      <c r="AT34" s="73">
        <f t="shared" si="23"/>
        <v>43405</v>
      </c>
      <c r="AU34" s="73">
        <f t="shared" si="23"/>
        <v>43435</v>
      </c>
      <c r="AV34" s="73">
        <f t="shared" si="23"/>
        <v>43466</v>
      </c>
      <c r="AW34" s="73">
        <f t="shared" si="23"/>
        <v>43497</v>
      </c>
      <c r="AX34" s="73">
        <f t="shared" si="23"/>
        <v>43525</v>
      </c>
      <c r="AY34" s="73">
        <f t="shared" si="23"/>
        <v>43556</v>
      </c>
      <c r="AZ34" s="73">
        <f t="shared" si="23"/>
        <v>43586</v>
      </c>
      <c r="BA34" s="73">
        <f t="shared" si="23"/>
        <v>43617</v>
      </c>
      <c r="BB34" s="73">
        <f t="shared" si="23"/>
        <v>43647</v>
      </c>
      <c r="BC34" s="73">
        <f t="shared" si="23"/>
        <v>43678</v>
      </c>
      <c r="BD34" s="73">
        <f t="shared" si="23"/>
        <v>43709</v>
      </c>
      <c r="BE34" s="73">
        <f t="shared" si="23"/>
        <v>43739</v>
      </c>
      <c r="BF34" s="73">
        <f t="shared" si="23"/>
        <v>43770</v>
      </c>
      <c r="BG34" s="73">
        <f t="shared" si="23"/>
        <v>43800</v>
      </c>
      <c r="BH34" s="73">
        <f t="shared" si="23"/>
        <v>43831</v>
      </c>
      <c r="BI34" s="73">
        <f t="shared" si="23"/>
        <v>43862</v>
      </c>
      <c r="BJ34" s="73">
        <f t="shared" si="23"/>
        <v>43891</v>
      </c>
      <c r="BK34" s="73">
        <f t="shared" si="23"/>
        <v>43922</v>
      </c>
      <c r="BL34" s="73">
        <f t="shared" si="23"/>
        <v>43952</v>
      </c>
      <c r="BM34" s="73">
        <f t="shared" si="23"/>
        <v>43983</v>
      </c>
      <c r="BN34" s="73">
        <f t="shared" si="23"/>
        <v>44013</v>
      </c>
      <c r="BO34" s="73">
        <f t="shared" si="23"/>
        <v>44044</v>
      </c>
      <c r="BP34" s="73">
        <f t="shared" si="23"/>
        <v>44075</v>
      </c>
      <c r="BQ34" s="73">
        <f t="shared" ref="BQ34:CO34" si="24">EDATE(BP34,1)</f>
        <v>44105</v>
      </c>
      <c r="BR34" s="73">
        <f t="shared" si="24"/>
        <v>44136</v>
      </c>
      <c r="BS34" s="73">
        <f t="shared" si="24"/>
        <v>44166</v>
      </c>
      <c r="BT34" s="73">
        <f t="shared" si="24"/>
        <v>44197</v>
      </c>
      <c r="BU34" s="73">
        <f t="shared" si="24"/>
        <v>44228</v>
      </c>
      <c r="BV34" s="73">
        <f t="shared" si="24"/>
        <v>44256</v>
      </c>
      <c r="BW34" s="73">
        <f t="shared" si="24"/>
        <v>44287</v>
      </c>
      <c r="BX34" s="73">
        <f t="shared" si="24"/>
        <v>44317</v>
      </c>
      <c r="BY34" s="73">
        <f t="shared" si="24"/>
        <v>44348</v>
      </c>
      <c r="BZ34" s="73">
        <f t="shared" si="24"/>
        <v>44378</v>
      </c>
      <c r="CA34" s="73">
        <f t="shared" si="24"/>
        <v>44409</v>
      </c>
      <c r="CB34" s="73">
        <f t="shared" si="24"/>
        <v>44440</v>
      </c>
      <c r="CC34" s="73">
        <f t="shared" si="24"/>
        <v>44470</v>
      </c>
      <c r="CD34" s="73">
        <f t="shared" si="24"/>
        <v>44501</v>
      </c>
      <c r="CE34" s="73">
        <f t="shared" si="24"/>
        <v>44531</v>
      </c>
      <c r="CF34" s="73">
        <f t="shared" si="24"/>
        <v>44562</v>
      </c>
      <c r="CG34" s="73">
        <f t="shared" si="24"/>
        <v>44593</v>
      </c>
      <c r="CH34" s="73">
        <f t="shared" si="24"/>
        <v>44621</v>
      </c>
      <c r="CI34" s="73">
        <f t="shared" si="24"/>
        <v>44652</v>
      </c>
      <c r="CJ34" s="73">
        <f t="shared" si="24"/>
        <v>44682</v>
      </c>
      <c r="CK34" s="73">
        <f t="shared" si="24"/>
        <v>44713</v>
      </c>
      <c r="CL34" s="73">
        <f t="shared" si="24"/>
        <v>44743</v>
      </c>
      <c r="CM34" s="73">
        <f t="shared" si="24"/>
        <v>44774</v>
      </c>
      <c r="CN34" s="73">
        <f t="shared" si="24"/>
        <v>44805</v>
      </c>
      <c r="CO34" s="73">
        <f t="shared" si="24"/>
        <v>44835</v>
      </c>
    </row>
    <row r="35" spans="1:93">
      <c r="C35" t="s">
        <v>177</v>
      </c>
      <c r="D35" s="48">
        <v>1711.125</v>
      </c>
      <c r="E35" s="3">
        <v>1711.125</v>
      </c>
      <c r="F35" s="3">
        <v>1711.125</v>
      </c>
      <c r="G35" s="3">
        <v>1711.125</v>
      </c>
      <c r="H35" s="3">
        <v>1711.125</v>
      </c>
      <c r="I35" s="3">
        <v>1711.125</v>
      </c>
      <c r="J35" s="3">
        <v>1711.125</v>
      </c>
      <c r="K35" s="3">
        <v>1711.125</v>
      </c>
      <c r="L35" s="3">
        <v>1711.125</v>
      </c>
      <c r="M35" s="3">
        <v>1711.125</v>
      </c>
      <c r="N35" s="3">
        <v>1711.125</v>
      </c>
      <c r="O35" s="3">
        <v>1711.125</v>
      </c>
      <c r="P35" s="3">
        <v>1762.45875</v>
      </c>
      <c r="Q35" s="3">
        <v>1762.45875</v>
      </c>
      <c r="R35" s="3">
        <v>1762.45875</v>
      </c>
      <c r="S35" s="3">
        <v>1762.45875</v>
      </c>
      <c r="T35" s="3">
        <v>1762.45875</v>
      </c>
      <c r="U35" s="3">
        <v>1762.45875</v>
      </c>
      <c r="V35" s="3">
        <v>1762.45875</v>
      </c>
      <c r="W35" s="3">
        <v>1762.45875</v>
      </c>
      <c r="X35" s="3">
        <v>1762.45875</v>
      </c>
      <c r="Y35" s="3">
        <v>1762.45875</v>
      </c>
      <c r="Z35" s="3">
        <v>1762.45875</v>
      </c>
      <c r="AA35" s="3">
        <v>1762.45875</v>
      </c>
      <c r="AB35" s="3">
        <v>1815.3325124999999</v>
      </c>
      <c r="AC35" s="3">
        <v>1815.3325124999999</v>
      </c>
      <c r="AD35" s="3">
        <v>1815.3325124999999</v>
      </c>
      <c r="AE35" s="3">
        <v>1815.3325124999999</v>
      </c>
      <c r="AF35" s="3">
        <v>1815.3325124999999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>
      <c r="C36" t="s">
        <v>25</v>
      </c>
      <c r="D36" s="48">
        <v>1711.125</v>
      </c>
      <c r="E36" s="3">
        <v>1711.125</v>
      </c>
      <c r="F36" s="3">
        <v>1711.125</v>
      </c>
      <c r="G36" s="3">
        <v>1711.125</v>
      </c>
      <c r="H36" s="3">
        <v>1711.125</v>
      </c>
      <c r="I36" s="3">
        <v>1711.125</v>
      </c>
      <c r="J36" s="3">
        <v>1711.125</v>
      </c>
      <c r="K36" s="3">
        <v>1711.125</v>
      </c>
      <c r="L36" s="3">
        <v>1711.125</v>
      </c>
      <c r="M36" s="3">
        <v>1711.125</v>
      </c>
      <c r="N36" s="3">
        <v>1711.125</v>
      </c>
      <c r="O36" s="3">
        <v>1711.125</v>
      </c>
      <c r="P36" s="3">
        <v>1762.45875</v>
      </c>
      <c r="Q36" s="3">
        <v>1762.45875</v>
      </c>
      <c r="R36" s="3">
        <v>1762.45875</v>
      </c>
      <c r="S36" s="3">
        <v>1762.45875</v>
      </c>
      <c r="T36" s="3">
        <v>1762.45875</v>
      </c>
      <c r="U36" s="3">
        <v>1762.45875</v>
      </c>
      <c r="V36" s="3">
        <v>1762.45875</v>
      </c>
      <c r="W36" s="3">
        <v>1762.45875</v>
      </c>
      <c r="X36" s="3">
        <v>1762.45875</v>
      </c>
      <c r="Y36" s="3">
        <v>1762.45875</v>
      </c>
      <c r="Z36" s="3">
        <v>1762.45875</v>
      </c>
      <c r="AA36" s="3">
        <v>1762.45875</v>
      </c>
      <c r="AB36" s="3">
        <v>1815.3325124999999</v>
      </c>
      <c r="AC36" s="3">
        <v>1815.3325124999999</v>
      </c>
      <c r="AD36" s="3">
        <v>1815.3325124999999</v>
      </c>
      <c r="AE36" s="3">
        <v>1815.3325124999999</v>
      </c>
      <c r="AF36" s="3">
        <v>1815.3325124999999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>
      <c r="B38" t="s">
        <v>91</v>
      </c>
      <c r="C38" s="2" t="s">
        <v>122</v>
      </c>
      <c r="D38" s="73">
        <f>D34</f>
        <v>42125</v>
      </c>
      <c r="E38" s="73">
        <f t="shared" ref="E38:AJ38" si="25">EDATE(D38,1)</f>
        <v>42156</v>
      </c>
      <c r="F38" s="73">
        <f t="shared" si="25"/>
        <v>42186</v>
      </c>
      <c r="G38" s="73">
        <f t="shared" si="25"/>
        <v>42217</v>
      </c>
      <c r="H38" s="73">
        <f t="shared" si="25"/>
        <v>42248</v>
      </c>
      <c r="I38" s="73">
        <f t="shared" si="25"/>
        <v>42278</v>
      </c>
      <c r="J38" s="73">
        <f t="shared" si="25"/>
        <v>42309</v>
      </c>
      <c r="K38" s="73">
        <f t="shared" si="25"/>
        <v>42339</v>
      </c>
      <c r="L38" s="73">
        <f t="shared" si="25"/>
        <v>42370</v>
      </c>
      <c r="M38" s="73">
        <f t="shared" si="25"/>
        <v>42401</v>
      </c>
      <c r="N38" s="73">
        <f t="shared" si="25"/>
        <v>42430</v>
      </c>
      <c r="O38" s="73">
        <f t="shared" si="25"/>
        <v>42461</v>
      </c>
      <c r="P38" s="73">
        <f t="shared" si="25"/>
        <v>42491</v>
      </c>
      <c r="Q38" s="73">
        <f t="shared" si="25"/>
        <v>42522</v>
      </c>
      <c r="R38" s="73">
        <f t="shared" si="25"/>
        <v>42552</v>
      </c>
      <c r="S38" s="73">
        <f t="shared" si="25"/>
        <v>42583</v>
      </c>
      <c r="T38" s="73">
        <f t="shared" si="25"/>
        <v>42614</v>
      </c>
      <c r="U38" s="73">
        <f t="shared" si="25"/>
        <v>42644</v>
      </c>
      <c r="V38" s="73">
        <f t="shared" si="25"/>
        <v>42675</v>
      </c>
      <c r="W38" s="73">
        <f t="shared" si="25"/>
        <v>42705</v>
      </c>
      <c r="X38" s="73">
        <f t="shared" si="25"/>
        <v>42736</v>
      </c>
      <c r="Y38" s="73">
        <f t="shared" si="25"/>
        <v>42767</v>
      </c>
      <c r="Z38" s="73">
        <f t="shared" si="25"/>
        <v>42795</v>
      </c>
      <c r="AA38" s="73">
        <f t="shared" si="25"/>
        <v>42826</v>
      </c>
      <c r="AB38" s="73">
        <f t="shared" si="25"/>
        <v>42856</v>
      </c>
      <c r="AC38" s="73">
        <f t="shared" si="25"/>
        <v>42887</v>
      </c>
      <c r="AD38" s="73">
        <f t="shared" si="25"/>
        <v>42917</v>
      </c>
      <c r="AE38" s="73">
        <f t="shared" si="25"/>
        <v>42948</v>
      </c>
      <c r="AF38" s="73">
        <f t="shared" si="25"/>
        <v>42979</v>
      </c>
      <c r="AG38" s="73">
        <f t="shared" si="25"/>
        <v>43009</v>
      </c>
      <c r="AH38" s="73">
        <f t="shared" si="25"/>
        <v>43040</v>
      </c>
      <c r="AI38" s="73">
        <f t="shared" si="25"/>
        <v>43070</v>
      </c>
      <c r="AJ38" s="73">
        <f t="shared" si="25"/>
        <v>43101</v>
      </c>
      <c r="AK38" s="73">
        <f t="shared" ref="AK38:BP38" si="26">EDATE(AJ38,1)</f>
        <v>43132</v>
      </c>
      <c r="AL38" s="73">
        <f t="shared" si="26"/>
        <v>43160</v>
      </c>
      <c r="AM38" s="73">
        <f t="shared" si="26"/>
        <v>43191</v>
      </c>
      <c r="AN38" s="73">
        <f t="shared" si="26"/>
        <v>43221</v>
      </c>
      <c r="AO38" s="73">
        <f t="shared" si="26"/>
        <v>43252</v>
      </c>
      <c r="AP38" s="73">
        <f t="shared" si="26"/>
        <v>43282</v>
      </c>
      <c r="AQ38" s="73">
        <f t="shared" si="26"/>
        <v>43313</v>
      </c>
      <c r="AR38" s="73">
        <f t="shared" si="26"/>
        <v>43344</v>
      </c>
      <c r="AS38" s="73">
        <f t="shared" si="26"/>
        <v>43374</v>
      </c>
      <c r="AT38" s="73">
        <f t="shared" si="26"/>
        <v>43405</v>
      </c>
      <c r="AU38" s="73">
        <f t="shared" si="26"/>
        <v>43435</v>
      </c>
      <c r="AV38" s="73">
        <f t="shared" si="26"/>
        <v>43466</v>
      </c>
      <c r="AW38" s="73">
        <f t="shared" si="26"/>
        <v>43497</v>
      </c>
      <c r="AX38" s="73">
        <f t="shared" si="26"/>
        <v>43525</v>
      </c>
      <c r="AY38" s="73">
        <f t="shared" si="26"/>
        <v>43556</v>
      </c>
      <c r="AZ38" s="73">
        <f t="shared" si="26"/>
        <v>43586</v>
      </c>
      <c r="BA38" s="73">
        <f t="shared" si="26"/>
        <v>43617</v>
      </c>
      <c r="BB38" s="73">
        <f t="shared" si="26"/>
        <v>43647</v>
      </c>
      <c r="BC38" s="73">
        <f t="shared" si="26"/>
        <v>43678</v>
      </c>
      <c r="BD38" s="73">
        <f t="shared" si="26"/>
        <v>43709</v>
      </c>
      <c r="BE38" s="73">
        <f t="shared" si="26"/>
        <v>43739</v>
      </c>
      <c r="BF38" s="73">
        <f t="shared" si="26"/>
        <v>43770</v>
      </c>
      <c r="BG38" s="73">
        <f t="shared" si="26"/>
        <v>43800</v>
      </c>
      <c r="BH38" s="73">
        <f t="shared" si="26"/>
        <v>43831</v>
      </c>
      <c r="BI38" s="73">
        <f t="shared" si="26"/>
        <v>43862</v>
      </c>
      <c r="BJ38" s="73">
        <f t="shared" si="26"/>
        <v>43891</v>
      </c>
      <c r="BK38" s="73">
        <f t="shared" si="26"/>
        <v>43922</v>
      </c>
      <c r="BL38" s="73">
        <f t="shared" si="26"/>
        <v>43952</v>
      </c>
      <c r="BM38" s="73">
        <f t="shared" si="26"/>
        <v>43983</v>
      </c>
      <c r="BN38" s="73">
        <f t="shared" si="26"/>
        <v>44013</v>
      </c>
      <c r="BO38" s="73">
        <f t="shared" si="26"/>
        <v>44044</v>
      </c>
      <c r="BP38" s="73">
        <f t="shared" si="26"/>
        <v>44075</v>
      </c>
      <c r="BQ38" s="73">
        <f t="shared" ref="BQ38:CO38" si="27">EDATE(BP38,1)</f>
        <v>44105</v>
      </c>
      <c r="BR38" s="73">
        <f t="shared" si="27"/>
        <v>44136</v>
      </c>
      <c r="BS38" s="73">
        <f t="shared" si="27"/>
        <v>44166</v>
      </c>
      <c r="BT38" s="73">
        <f t="shared" si="27"/>
        <v>44197</v>
      </c>
      <c r="BU38" s="73">
        <f t="shared" si="27"/>
        <v>44228</v>
      </c>
      <c r="BV38" s="73">
        <f t="shared" si="27"/>
        <v>44256</v>
      </c>
      <c r="BW38" s="73">
        <f t="shared" si="27"/>
        <v>44287</v>
      </c>
      <c r="BX38" s="73">
        <f t="shared" si="27"/>
        <v>44317</v>
      </c>
      <c r="BY38" s="73">
        <f t="shared" si="27"/>
        <v>44348</v>
      </c>
      <c r="BZ38" s="73">
        <f t="shared" si="27"/>
        <v>44378</v>
      </c>
      <c r="CA38" s="73">
        <f t="shared" si="27"/>
        <v>44409</v>
      </c>
      <c r="CB38" s="73">
        <f t="shared" si="27"/>
        <v>44440</v>
      </c>
      <c r="CC38" s="73">
        <f t="shared" si="27"/>
        <v>44470</v>
      </c>
      <c r="CD38" s="73">
        <f t="shared" si="27"/>
        <v>44501</v>
      </c>
      <c r="CE38" s="73">
        <f t="shared" si="27"/>
        <v>44531</v>
      </c>
      <c r="CF38" s="73">
        <f t="shared" si="27"/>
        <v>44562</v>
      </c>
      <c r="CG38" s="73">
        <f t="shared" si="27"/>
        <v>44593</v>
      </c>
      <c r="CH38" s="73">
        <f t="shared" si="27"/>
        <v>44621</v>
      </c>
      <c r="CI38" s="73">
        <f t="shared" si="27"/>
        <v>44652</v>
      </c>
      <c r="CJ38" s="73">
        <f t="shared" si="27"/>
        <v>44682</v>
      </c>
      <c r="CK38" s="73">
        <f t="shared" si="27"/>
        <v>44713</v>
      </c>
      <c r="CL38" s="73">
        <f t="shared" si="27"/>
        <v>44743</v>
      </c>
      <c r="CM38" s="73">
        <f t="shared" si="27"/>
        <v>44774</v>
      </c>
      <c r="CN38" s="73">
        <f t="shared" si="27"/>
        <v>44805</v>
      </c>
      <c r="CO38" s="73">
        <f t="shared" si="27"/>
        <v>44835</v>
      </c>
    </row>
    <row r="39" spans="1:93">
      <c r="C39" t="s">
        <v>180</v>
      </c>
      <c r="D39">
        <f>IF(D38&gt;$D$30,0,D35*$D$31+MAX(IF(OR(MONTH(D38)=12,D38=$D$30),SUMIFS(36:36,34:34,"&lt;="&amp;$D$30,33:33,YEAR(D38))),0)*$D$32)</f>
        <v>34.222500000000004</v>
      </c>
      <c r="E39">
        <f t="shared" ref="E39:S39" si="28">IF(E38&gt;$D$30,0,E35*$D$31+MAX(IF(OR(MONTH(E38)=12,E38=$D$30),SUMIFS(36:36,34:34,"&lt;="&amp;$D$30,33:33,YEAR(E38))),0)*$D$32)</f>
        <v>34.222500000000004</v>
      </c>
      <c r="F39">
        <f t="shared" si="28"/>
        <v>34.222500000000004</v>
      </c>
      <c r="G39">
        <f t="shared" si="28"/>
        <v>34.222500000000004</v>
      </c>
      <c r="H39">
        <f t="shared" si="28"/>
        <v>34.222500000000004</v>
      </c>
      <c r="I39">
        <f t="shared" si="28"/>
        <v>34.222500000000004</v>
      </c>
      <c r="J39">
        <f t="shared" si="28"/>
        <v>34.222500000000004</v>
      </c>
      <c r="K39">
        <f t="shared" si="28"/>
        <v>308.00250000000005</v>
      </c>
      <c r="L39">
        <f t="shared" si="28"/>
        <v>34.222500000000004</v>
      </c>
      <c r="M39">
        <f t="shared" si="28"/>
        <v>34.222500000000004</v>
      </c>
      <c r="N39">
        <f t="shared" si="28"/>
        <v>34.222500000000004</v>
      </c>
      <c r="O39">
        <f t="shared" si="28"/>
        <v>34.222500000000004</v>
      </c>
      <c r="P39">
        <f t="shared" si="28"/>
        <v>35.249175000000001</v>
      </c>
      <c r="Q39">
        <f t="shared" si="28"/>
        <v>35.249175000000001</v>
      </c>
      <c r="R39">
        <f t="shared" si="28"/>
        <v>35.249175000000001</v>
      </c>
      <c r="S39">
        <f t="shared" si="28"/>
        <v>35.249175000000001</v>
      </c>
      <c r="T39">
        <f t="shared" ref="T39:AY39" si="29">IF(T38&gt;$D$30,0,T35*$D$31+MAX(IF(OR(MONTH(T38)=12,T38=$D$30),SUMIFS(36:36,34:34,"&lt;="&amp;$D$30,33:33,YEAR(T38))),0)*$D$32)</f>
        <v>35.249175000000001</v>
      </c>
      <c r="U39">
        <f t="shared" si="29"/>
        <v>35.249175000000001</v>
      </c>
      <c r="V39">
        <f t="shared" si="29"/>
        <v>35.249175000000001</v>
      </c>
      <c r="W39">
        <f t="shared" si="29"/>
        <v>454.13257500000003</v>
      </c>
      <c r="X39">
        <f t="shared" si="29"/>
        <v>35.249175000000001</v>
      </c>
      <c r="Y39">
        <f t="shared" si="29"/>
        <v>35.249175000000001</v>
      </c>
      <c r="Z39">
        <f t="shared" si="29"/>
        <v>35.249175000000001</v>
      </c>
      <c r="AA39">
        <f t="shared" si="29"/>
        <v>35.249175000000001</v>
      </c>
      <c r="AB39">
        <f t="shared" si="29"/>
        <v>36.306650249999997</v>
      </c>
      <c r="AC39">
        <f t="shared" si="29"/>
        <v>36.306650249999997</v>
      </c>
      <c r="AD39">
        <f t="shared" si="29"/>
        <v>36.306650249999997</v>
      </c>
      <c r="AE39">
        <f t="shared" si="29"/>
        <v>36.306650249999997</v>
      </c>
      <c r="AF39">
        <f t="shared" si="29"/>
        <v>358.83660149999997</v>
      </c>
      <c r="AG39">
        <f t="shared" si="29"/>
        <v>0</v>
      </c>
      <c r="AH39">
        <f t="shared" si="29"/>
        <v>0</v>
      </c>
      <c r="AI39">
        <f t="shared" si="29"/>
        <v>0</v>
      </c>
      <c r="AJ39">
        <f t="shared" si="29"/>
        <v>0</v>
      </c>
      <c r="AK39">
        <f t="shared" si="29"/>
        <v>0</v>
      </c>
      <c r="AL39">
        <f t="shared" si="29"/>
        <v>0</v>
      </c>
      <c r="AM39">
        <f t="shared" si="29"/>
        <v>0</v>
      </c>
      <c r="AN39">
        <f t="shared" si="29"/>
        <v>0</v>
      </c>
      <c r="AO39">
        <f t="shared" si="29"/>
        <v>0</v>
      </c>
      <c r="AP39">
        <f t="shared" si="29"/>
        <v>0</v>
      </c>
      <c r="AQ39">
        <f t="shared" si="29"/>
        <v>0</v>
      </c>
      <c r="AR39">
        <f t="shared" si="29"/>
        <v>0</v>
      </c>
      <c r="AS39">
        <f t="shared" si="29"/>
        <v>0</v>
      </c>
      <c r="AT39">
        <f t="shared" si="29"/>
        <v>0</v>
      </c>
      <c r="AU39">
        <f t="shared" si="29"/>
        <v>0</v>
      </c>
      <c r="AV39">
        <f t="shared" si="29"/>
        <v>0</v>
      </c>
      <c r="AW39">
        <f t="shared" si="29"/>
        <v>0</v>
      </c>
      <c r="AX39">
        <f t="shared" si="29"/>
        <v>0</v>
      </c>
      <c r="AY39">
        <f t="shared" si="29"/>
        <v>0</v>
      </c>
      <c r="AZ39">
        <f t="shared" ref="AZ39:CE39" si="30">IF(AZ38&gt;$D$30,0,AZ35*$D$31+MAX(IF(OR(MONTH(AZ38)=12,AZ38=$D$30),SUMIFS(36:36,34:34,"&lt;="&amp;$D$30,33:33,YEAR(AZ38))),0)*$D$32)</f>
        <v>0</v>
      </c>
      <c r="BA39">
        <f t="shared" si="30"/>
        <v>0</v>
      </c>
      <c r="BB39">
        <f t="shared" si="30"/>
        <v>0</v>
      </c>
      <c r="BC39">
        <f t="shared" si="30"/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0</v>
      </c>
      <c r="BN39">
        <f t="shared" si="30"/>
        <v>0</v>
      </c>
      <c r="BO39">
        <f t="shared" si="30"/>
        <v>0</v>
      </c>
      <c r="BP39">
        <f t="shared" si="30"/>
        <v>0</v>
      </c>
      <c r="BQ39">
        <f t="shared" si="30"/>
        <v>0</v>
      </c>
      <c r="BR39">
        <f t="shared" si="30"/>
        <v>0</v>
      </c>
      <c r="BS39">
        <f t="shared" si="30"/>
        <v>0</v>
      </c>
      <c r="BT39">
        <f t="shared" si="30"/>
        <v>0</v>
      </c>
      <c r="BU39">
        <f t="shared" si="30"/>
        <v>0</v>
      </c>
      <c r="BV39">
        <f t="shared" si="30"/>
        <v>0</v>
      </c>
      <c r="BW39">
        <f t="shared" si="30"/>
        <v>0</v>
      </c>
      <c r="BX39">
        <f t="shared" si="30"/>
        <v>0</v>
      </c>
      <c r="BY39">
        <f t="shared" si="30"/>
        <v>0</v>
      </c>
      <c r="BZ39">
        <f t="shared" si="30"/>
        <v>0</v>
      </c>
      <c r="CA39">
        <f t="shared" si="30"/>
        <v>0</v>
      </c>
      <c r="CB39">
        <f t="shared" si="30"/>
        <v>0</v>
      </c>
      <c r="CC39">
        <f t="shared" si="30"/>
        <v>0</v>
      </c>
      <c r="CD39">
        <f t="shared" si="30"/>
        <v>0</v>
      </c>
      <c r="CE39">
        <f t="shared" si="30"/>
        <v>0</v>
      </c>
      <c r="CF39">
        <f t="shared" ref="CF39:CO39" si="31">IF(CF38&gt;$D$30,0,CF35*$D$31+MAX(IF(OR(MONTH(CF38)=12,CF38=$D$30),SUMIFS(36:36,34:34,"&lt;="&amp;$D$30,33:33,YEAR(CF38))),0)*$D$32)</f>
        <v>0</v>
      </c>
      <c r="CG39">
        <f t="shared" si="31"/>
        <v>0</v>
      </c>
      <c r="CH39">
        <f t="shared" si="31"/>
        <v>0</v>
      </c>
      <c r="CI39">
        <f t="shared" si="31"/>
        <v>0</v>
      </c>
      <c r="CJ39">
        <f t="shared" si="31"/>
        <v>0</v>
      </c>
      <c r="CK39">
        <f t="shared" si="31"/>
        <v>0</v>
      </c>
      <c r="CL39">
        <f t="shared" si="31"/>
        <v>0</v>
      </c>
      <c r="CM39">
        <f t="shared" si="31"/>
        <v>0</v>
      </c>
      <c r="CN39">
        <f t="shared" si="31"/>
        <v>0</v>
      </c>
      <c r="CO39">
        <f t="shared" si="31"/>
        <v>0</v>
      </c>
    </row>
    <row r="41" spans="1:93" s="38" customFormat="1">
      <c r="A41" s="38" t="s">
        <v>86</v>
      </c>
      <c r="D41" s="49"/>
    </row>
    <row r="42" spans="1:93">
      <c r="B42" t="s">
        <v>92</v>
      </c>
      <c r="C42" t="s">
        <v>55</v>
      </c>
      <c r="D42" s="64">
        <v>42125</v>
      </c>
    </row>
    <row r="43" spans="1:93">
      <c r="C43" t="s">
        <v>176</v>
      </c>
      <c r="D43" s="64">
        <v>42979</v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</row>
    <row r="44" spans="1:93">
      <c r="C44" t="s">
        <v>178</v>
      </c>
      <c r="D44" s="4">
        <v>0.02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</row>
    <row r="45" spans="1:93">
      <c r="C45" t="s">
        <v>58</v>
      </c>
      <c r="D45" s="84">
        <v>12345467</v>
      </c>
    </row>
    <row r="47" spans="1:93">
      <c r="B47" t="s">
        <v>91</v>
      </c>
      <c r="C47" s="2" t="s">
        <v>122</v>
      </c>
      <c r="D47" s="73">
        <f>D42</f>
        <v>42125</v>
      </c>
      <c r="E47" s="73">
        <f t="shared" ref="E47:AJ47" si="32">EDATE(D47,1)</f>
        <v>42156</v>
      </c>
      <c r="F47" s="73">
        <f t="shared" si="32"/>
        <v>42186</v>
      </c>
      <c r="G47" s="73">
        <f t="shared" si="32"/>
        <v>42217</v>
      </c>
      <c r="H47" s="73">
        <f t="shared" si="32"/>
        <v>42248</v>
      </c>
      <c r="I47" s="73">
        <f t="shared" si="32"/>
        <v>42278</v>
      </c>
      <c r="J47" s="73">
        <f t="shared" si="32"/>
        <v>42309</v>
      </c>
      <c r="K47" s="73">
        <f t="shared" si="32"/>
        <v>42339</v>
      </c>
      <c r="L47" s="73">
        <f t="shared" si="32"/>
        <v>42370</v>
      </c>
      <c r="M47" s="73">
        <f t="shared" si="32"/>
        <v>42401</v>
      </c>
      <c r="N47" s="73">
        <f t="shared" si="32"/>
        <v>42430</v>
      </c>
      <c r="O47" s="73">
        <f t="shared" si="32"/>
        <v>42461</v>
      </c>
      <c r="P47" s="73">
        <f t="shared" si="32"/>
        <v>42491</v>
      </c>
      <c r="Q47" s="73">
        <f t="shared" si="32"/>
        <v>42522</v>
      </c>
      <c r="R47" s="73">
        <f t="shared" si="32"/>
        <v>42552</v>
      </c>
      <c r="S47" s="73">
        <f t="shared" si="32"/>
        <v>42583</v>
      </c>
      <c r="T47" s="73">
        <f t="shared" si="32"/>
        <v>42614</v>
      </c>
      <c r="U47" s="73">
        <f t="shared" si="32"/>
        <v>42644</v>
      </c>
      <c r="V47" s="73">
        <f t="shared" si="32"/>
        <v>42675</v>
      </c>
      <c r="W47" s="73">
        <f t="shared" si="32"/>
        <v>42705</v>
      </c>
      <c r="X47" s="73">
        <f t="shared" si="32"/>
        <v>42736</v>
      </c>
      <c r="Y47" s="73">
        <f t="shared" si="32"/>
        <v>42767</v>
      </c>
      <c r="Z47" s="73">
        <f t="shared" si="32"/>
        <v>42795</v>
      </c>
      <c r="AA47" s="73">
        <f t="shared" si="32"/>
        <v>42826</v>
      </c>
      <c r="AB47" s="73">
        <f t="shared" si="32"/>
        <v>42856</v>
      </c>
      <c r="AC47" s="73">
        <f t="shared" si="32"/>
        <v>42887</v>
      </c>
      <c r="AD47" s="73">
        <f t="shared" si="32"/>
        <v>42917</v>
      </c>
      <c r="AE47" s="73">
        <f t="shared" si="32"/>
        <v>42948</v>
      </c>
      <c r="AF47" s="73">
        <f t="shared" si="32"/>
        <v>42979</v>
      </c>
      <c r="AG47" s="73">
        <f t="shared" si="32"/>
        <v>43009</v>
      </c>
      <c r="AH47" s="73">
        <f t="shared" si="32"/>
        <v>43040</v>
      </c>
      <c r="AI47" s="73">
        <f t="shared" si="32"/>
        <v>43070</v>
      </c>
      <c r="AJ47" s="73">
        <f t="shared" si="32"/>
        <v>43101</v>
      </c>
      <c r="AK47" s="73">
        <f t="shared" ref="AK47:BP47" si="33">EDATE(AJ47,1)</f>
        <v>43132</v>
      </c>
      <c r="AL47" s="73">
        <f t="shared" si="33"/>
        <v>43160</v>
      </c>
      <c r="AM47" s="73">
        <f t="shared" si="33"/>
        <v>43191</v>
      </c>
      <c r="AN47" s="73">
        <f t="shared" si="33"/>
        <v>43221</v>
      </c>
      <c r="AO47" s="73">
        <f t="shared" si="33"/>
        <v>43252</v>
      </c>
      <c r="AP47" s="73">
        <f t="shared" si="33"/>
        <v>43282</v>
      </c>
      <c r="AQ47" s="73">
        <f t="shared" si="33"/>
        <v>43313</v>
      </c>
      <c r="AR47" s="73">
        <f t="shared" si="33"/>
        <v>43344</v>
      </c>
      <c r="AS47" s="73">
        <f t="shared" si="33"/>
        <v>43374</v>
      </c>
      <c r="AT47" s="73">
        <f t="shared" si="33"/>
        <v>43405</v>
      </c>
      <c r="AU47" s="73">
        <f t="shared" si="33"/>
        <v>43435</v>
      </c>
      <c r="AV47" s="73">
        <f t="shared" si="33"/>
        <v>43466</v>
      </c>
      <c r="AW47" s="73">
        <f t="shared" si="33"/>
        <v>43497</v>
      </c>
      <c r="AX47" s="73">
        <f t="shared" si="33"/>
        <v>43525</v>
      </c>
      <c r="AY47" s="73">
        <f t="shared" si="33"/>
        <v>43556</v>
      </c>
      <c r="AZ47" s="73">
        <f t="shared" si="33"/>
        <v>43586</v>
      </c>
      <c r="BA47" s="73">
        <f t="shared" si="33"/>
        <v>43617</v>
      </c>
      <c r="BB47" s="73">
        <f t="shared" si="33"/>
        <v>43647</v>
      </c>
      <c r="BC47" s="73">
        <f t="shared" si="33"/>
        <v>43678</v>
      </c>
      <c r="BD47" s="73">
        <f t="shared" si="33"/>
        <v>43709</v>
      </c>
      <c r="BE47" s="73">
        <f t="shared" si="33"/>
        <v>43739</v>
      </c>
      <c r="BF47" s="73">
        <f t="shared" si="33"/>
        <v>43770</v>
      </c>
      <c r="BG47" s="73">
        <f t="shared" si="33"/>
        <v>43800</v>
      </c>
      <c r="BH47" s="73">
        <f t="shared" si="33"/>
        <v>43831</v>
      </c>
      <c r="BI47" s="73">
        <f t="shared" si="33"/>
        <v>43862</v>
      </c>
      <c r="BJ47" s="73">
        <f t="shared" si="33"/>
        <v>43891</v>
      </c>
      <c r="BK47" s="73">
        <f t="shared" si="33"/>
        <v>43922</v>
      </c>
      <c r="BL47" s="73">
        <f t="shared" si="33"/>
        <v>43952</v>
      </c>
      <c r="BM47" s="73">
        <f t="shared" si="33"/>
        <v>43983</v>
      </c>
      <c r="BN47" s="73">
        <f t="shared" si="33"/>
        <v>44013</v>
      </c>
      <c r="BO47" s="73">
        <f t="shared" si="33"/>
        <v>44044</v>
      </c>
      <c r="BP47" s="73">
        <f t="shared" si="33"/>
        <v>44075</v>
      </c>
      <c r="BQ47" s="73">
        <f t="shared" ref="BQ47:CO47" si="34">EDATE(BP47,1)</f>
        <v>44105</v>
      </c>
      <c r="BR47" s="73">
        <f t="shared" si="34"/>
        <v>44136</v>
      </c>
      <c r="BS47" s="73">
        <f t="shared" si="34"/>
        <v>44166</v>
      </c>
      <c r="BT47" s="73">
        <f t="shared" si="34"/>
        <v>44197</v>
      </c>
      <c r="BU47" s="73">
        <f t="shared" si="34"/>
        <v>44228</v>
      </c>
      <c r="BV47" s="73">
        <f t="shared" si="34"/>
        <v>44256</v>
      </c>
      <c r="BW47" s="73">
        <f t="shared" si="34"/>
        <v>44287</v>
      </c>
      <c r="BX47" s="73">
        <f t="shared" si="34"/>
        <v>44317</v>
      </c>
      <c r="BY47" s="73">
        <f t="shared" si="34"/>
        <v>44348</v>
      </c>
      <c r="BZ47" s="73">
        <f t="shared" si="34"/>
        <v>44378</v>
      </c>
      <c r="CA47" s="73">
        <f t="shared" si="34"/>
        <v>44409</v>
      </c>
      <c r="CB47" s="73">
        <f t="shared" si="34"/>
        <v>44440</v>
      </c>
      <c r="CC47" s="73">
        <f t="shared" si="34"/>
        <v>44470</v>
      </c>
      <c r="CD47" s="73">
        <f t="shared" si="34"/>
        <v>44501</v>
      </c>
      <c r="CE47" s="73">
        <f t="shared" si="34"/>
        <v>44531</v>
      </c>
      <c r="CF47" s="73">
        <f t="shared" si="34"/>
        <v>44562</v>
      </c>
      <c r="CG47" s="73">
        <f t="shared" si="34"/>
        <v>44593</v>
      </c>
      <c r="CH47" s="73">
        <f t="shared" si="34"/>
        <v>44621</v>
      </c>
      <c r="CI47" s="73">
        <f t="shared" si="34"/>
        <v>44652</v>
      </c>
      <c r="CJ47" s="73">
        <f t="shared" si="34"/>
        <v>44682</v>
      </c>
      <c r="CK47" s="73">
        <f t="shared" si="34"/>
        <v>44713</v>
      </c>
      <c r="CL47" s="73">
        <f t="shared" si="34"/>
        <v>44743</v>
      </c>
      <c r="CM47" s="73">
        <f t="shared" si="34"/>
        <v>44774</v>
      </c>
      <c r="CN47" s="73">
        <f t="shared" si="34"/>
        <v>44805</v>
      </c>
      <c r="CO47" s="73">
        <f t="shared" si="34"/>
        <v>44835</v>
      </c>
    </row>
    <row r="48" spans="1:93">
      <c r="C48" t="s">
        <v>187</v>
      </c>
      <c r="D48" s="21">
        <f t="shared" ref="D48:AI48" si="35">IF(D47&gt;$D$43,0,$D$45*$D$44/12)</f>
        <v>20575.778333333332</v>
      </c>
      <c r="E48" s="21">
        <f t="shared" si="35"/>
        <v>20575.778333333332</v>
      </c>
      <c r="F48" s="21">
        <f t="shared" si="35"/>
        <v>20575.778333333332</v>
      </c>
      <c r="G48" s="21">
        <f t="shared" si="35"/>
        <v>20575.778333333332</v>
      </c>
      <c r="H48" s="21">
        <f t="shared" si="35"/>
        <v>20575.778333333332</v>
      </c>
      <c r="I48" s="21">
        <f t="shared" si="35"/>
        <v>20575.778333333332</v>
      </c>
      <c r="J48" s="21">
        <f t="shared" si="35"/>
        <v>20575.778333333332</v>
      </c>
      <c r="K48" s="21">
        <f t="shared" si="35"/>
        <v>20575.778333333332</v>
      </c>
      <c r="L48" s="21">
        <f t="shared" si="35"/>
        <v>20575.778333333332</v>
      </c>
      <c r="M48" s="21">
        <f t="shared" si="35"/>
        <v>20575.778333333332</v>
      </c>
      <c r="N48" s="21">
        <f t="shared" si="35"/>
        <v>20575.778333333332</v>
      </c>
      <c r="O48" s="21">
        <f t="shared" si="35"/>
        <v>20575.778333333332</v>
      </c>
      <c r="P48" s="21">
        <f t="shared" si="35"/>
        <v>20575.778333333332</v>
      </c>
      <c r="Q48" s="21">
        <f t="shared" si="35"/>
        <v>20575.778333333332</v>
      </c>
      <c r="R48" s="21">
        <f t="shared" si="35"/>
        <v>20575.778333333332</v>
      </c>
      <c r="S48" s="21">
        <f t="shared" si="35"/>
        <v>20575.778333333332</v>
      </c>
      <c r="T48" s="21">
        <f t="shared" si="35"/>
        <v>20575.778333333332</v>
      </c>
      <c r="U48" s="21">
        <f t="shared" si="35"/>
        <v>20575.778333333332</v>
      </c>
      <c r="V48" s="21">
        <f t="shared" si="35"/>
        <v>20575.778333333332</v>
      </c>
      <c r="W48" s="21">
        <f t="shared" si="35"/>
        <v>20575.778333333332</v>
      </c>
      <c r="X48" s="21">
        <f t="shared" si="35"/>
        <v>20575.778333333332</v>
      </c>
      <c r="Y48" s="21">
        <f t="shared" si="35"/>
        <v>20575.778333333332</v>
      </c>
      <c r="Z48" s="21">
        <f t="shared" si="35"/>
        <v>20575.778333333332</v>
      </c>
      <c r="AA48" s="21">
        <f t="shared" si="35"/>
        <v>20575.778333333332</v>
      </c>
      <c r="AB48" s="21">
        <f t="shared" si="35"/>
        <v>20575.778333333332</v>
      </c>
      <c r="AC48" s="21">
        <f t="shared" si="35"/>
        <v>20575.778333333332</v>
      </c>
      <c r="AD48" s="21">
        <f t="shared" si="35"/>
        <v>20575.778333333332</v>
      </c>
      <c r="AE48" s="21">
        <f t="shared" si="35"/>
        <v>20575.778333333332</v>
      </c>
      <c r="AF48" s="21">
        <f t="shared" si="35"/>
        <v>20575.778333333332</v>
      </c>
      <c r="AG48" s="21">
        <f t="shared" si="35"/>
        <v>0</v>
      </c>
      <c r="AH48" s="21">
        <f t="shared" si="35"/>
        <v>0</v>
      </c>
      <c r="AI48" s="21">
        <f t="shared" si="35"/>
        <v>0</v>
      </c>
      <c r="AJ48" s="21">
        <f t="shared" ref="AJ48:BO48" si="36">IF(AJ47&gt;$D$43,0,$D$45*$D$44/12)</f>
        <v>0</v>
      </c>
      <c r="AK48" s="21">
        <f t="shared" si="36"/>
        <v>0</v>
      </c>
      <c r="AL48" s="21">
        <f t="shared" si="36"/>
        <v>0</v>
      </c>
      <c r="AM48" s="21">
        <f t="shared" si="36"/>
        <v>0</v>
      </c>
      <c r="AN48" s="21">
        <f t="shared" si="36"/>
        <v>0</v>
      </c>
      <c r="AO48" s="21">
        <f t="shared" si="36"/>
        <v>0</v>
      </c>
      <c r="AP48" s="21">
        <f t="shared" si="36"/>
        <v>0</v>
      </c>
      <c r="AQ48" s="21">
        <f t="shared" si="36"/>
        <v>0</v>
      </c>
      <c r="AR48" s="21">
        <f t="shared" si="36"/>
        <v>0</v>
      </c>
      <c r="AS48" s="21">
        <f t="shared" si="36"/>
        <v>0</v>
      </c>
      <c r="AT48" s="21">
        <f t="shared" si="36"/>
        <v>0</v>
      </c>
      <c r="AU48" s="21">
        <f t="shared" si="36"/>
        <v>0</v>
      </c>
      <c r="AV48" s="21">
        <f t="shared" si="36"/>
        <v>0</v>
      </c>
      <c r="AW48" s="21">
        <f t="shared" si="36"/>
        <v>0</v>
      </c>
      <c r="AX48" s="21">
        <f t="shared" si="36"/>
        <v>0</v>
      </c>
      <c r="AY48" s="21">
        <f t="shared" si="36"/>
        <v>0</v>
      </c>
      <c r="AZ48" s="21">
        <f t="shared" si="36"/>
        <v>0</v>
      </c>
      <c r="BA48" s="21">
        <f t="shared" si="36"/>
        <v>0</v>
      </c>
      <c r="BB48" s="21">
        <f t="shared" si="36"/>
        <v>0</v>
      </c>
      <c r="BC48" s="21">
        <f t="shared" si="36"/>
        <v>0</v>
      </c>
      <c r="BD48" s="21">
        <f t="shared" si="36"/>
        <v>0</v>
      </c>
      <c r="BE48" s="21">
        <f t="shared" si="36"/>
        <v>0</v>
      </c>
      <c r="BF48" s="21">
        <f t="shared" si="36"/>
        <v>0</v>
      </c>
      <c r="BG48" s="21">
        <f t="shared" si="36"/>
        <v>0</v>
      </c>
      <c r="BH48" s="21">
        <f t="shared" si="36"/>
        <v>0</v>
      </c>
      <c r="BI48" s="21">
        <f t="shared" si="36"/>
        <v>0</v>
      </c>
      <c r="BJ48" s="21">
        <f t="shared" si="36"/>
        <v>0</v>
      </c>
      <c r="BK48" s="21">
        <f t="shared" si="36"/>
        <v>0</v>
      </c>
      <c r="BL48" s="21">
        <f t="shared" si="36"/>
        <v>0</v>
      </c>
      <c r="BM48" s="21">
        <f t="shared" si="36"/>
        <v>0</v>
      </c>
      <c r="BN48" s="21">
        <f t="shared" si="36"/>
        <v>0</v>
      </c>
      <c r="BO48" s="21">
        <f t="shared" si="36"/>
        <v>0</v>
      </c>
      <c r="BP48" s="21">
        <f t="shared" ref="BP48:CO48" si="37">IF(BP47&gt;$D$43,0,$D$45*$D$44/12)</f>
        <v>0</v>
      </c>
      <c r="BQ48" s="21">
        <f t="shared" si="37"/>
        <v>0</v>
      </c>
      <c r="BR48" s="21">
        <f t="shared" si="37"/>
        <v>0</v>
      </c>
      <c r="BS48" s="21">
        <f t="shared" si="37"/>
        <v>0</v>
      </c>
      <c r="BT48" s="21">
        <f t="shared" si="37"/>
        <v>0</v>
      </c>
      <c r="BU48" s="21">
        <f t="shared" si="37"/>
        <v>0</v>
      </c>
      <c r="BV48" s="21">
        <f t="shared" si="37"/>
        <v>0</v>
      </c>
      <c r="BW48" s="21">
        <f t="shared" si="37"/>
        <v>0</v>
      </c>
      <c r="BX48" s="21">
        <f t="shared" si="37"/>
        <v>0</v>
      </c>
      <c r="BY48" s="21">
        <f t="shared" si="37"/>
        <v>0</v>
      </c>
      <c r="BZ48" s="21">
        <f t="shared" si="37"/>
        <v>0</v>
      </c>
      <c r="CA48" s="21">
        <f t="shared" si="37"/>
        <v>0</v>
      </c>
      <c r="CB48" s="21">
        <f t="shared" si="37"/>
        <v>0</v>
      </c>
      <c r="CC48" s="21">
        <f t="shared" si="37"/>
        <v>0</v>
      </c>
      <c r="CD48" s="21">
        <f t="shared" si="37"/>
        <v>0</v>
      </c>
      <c r="CE48" s="21">
        <f t="shared" si="37"/>
        <v>0</v>
      </c>
      <c r="CF48" s="21">
        <f t="shared" si="37"/>
        <v>0</v>
      </c>
      <c r="CG48" s="21">
        <f t="shared" si="37"/>
        <v>0</v>
      </c>
      <c r="CH48" s="21">
        <f t="shared" si="37"/>
        <v>0</v>
      </c>
      <c r="CI48" s="21">
        <f t="shared" si="37"/>
        <v>0</v>
      </c>
      <c r="CJ48" s="21">
        <f t="shared" si="37"/>
        <v>0</v>
      </c>
      <c r="CK48" s="21">
        <f t="shared" si="37"/>
        <v>0</v>
      </c>
      <c r="CL48" s="21">
        <f t="shared" si="37"/>
        <v>0</v>
      </c>
      <c r="CM48" s="21">
        <f t="shared" si="37"/>
        <v>0</v>
      </c>
      <c r="CN48" s="21">
        <f t="shared" si="37"/>
        <v>0</v>
      </c>
      <c r="CO48" s="21">
        <f t="shared" si="37"/>
        <v>0</v>
      </c>
    </row>
    <row r="50" spans="1:93" s="38" customFormat="1">
      <c r="A50" s="38" t="s">
        <v>87</v>
      </c>
      <c r="D50" s="49"/>
    </row>
    <row r="51" spans="1:93">
      <c r="A51" t="s">
        <v>310</v>
      </c>
      <c r="B51" t="s">
        <v>92</v>
      </c>
      <c r="C51" t="s">
        <v>403</v>
      </c>
      <c r="D51" s="64">
        <v>42125</v>
      </c>
    </row>
    <row r="52" spans="1:93">
      <c r="C52" t="s">
        <v>176</v>
      </c>
      <c r="D52" s="64">
        <v>42979</v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</row>
    <row r="53" spans="1:93">
      <c r="C53" t="s">
        <v>178</v>
      </c>
      <c r="D53" s="4">
        <v>0.02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</row>
    <row r="54" spans="1:93">
      <c r="C54" s="2" t="s">
        <v>122</v>
      </c>
      <c r="D54" s="73">
        <f>D51</f>
        <v>42125</v>
      </c>
      <c r="E54" s="73">
        <f t="shared" ref="E54:AJ54" si="38">EDATE(D54,1)</f>
        <v>42156</v>
      </c>
      <c r="F54" s="73">
        <f t="shared" si="38"/>
        <v>42186</v>
      </c>
      <c r="G54" s="73">
        <f t="shared" si="38"/>
        <v>42217</v>
      </c>
      <c r="H54" s="73">
        <f t="shared" si="38"/>
        <v>42248</v>
      </c>
      <c r="I54" s="73">
        <f t="shared" si="38"/>
        <v>42278</v>
      </c>
      <c r="J54" s="73">
        <f t="shared" si="38"/>
        <v>42309</v>
      </c>
      <c r="K54" s="73">
        <f t="shared" si="38"/>
        <v>42339</v>
      </c>
      <c r="L54" s="73">
        <f t="shared" si="38"/>
        <v>42370</v>
      </c>
      <c r="M54" s="73">
        <f t="shared" si="38"/>
        <v>42401</v>
      </c>
      <c r="N54" s="73">
        <f t="shared" si="38"/>
        <v>42430</v>
      </c>
      <c r="O54" s="73">
        <f t="shared" si="38"/>
        <v>42461</v>
      </c>
      <c r="P54" s="73">
        <f t="shared" si="38"/>
        <v>42491</v>
      </c>
      <c r="Q54" s="73">
        <f t="shared" si="38"/>
        <v>42522</v>
      </c>
      <c r="R54" s="73">
        <f t="shared" si="38"/>
        <v>42552</v>
      </c>
      <c r="S54" s="73">
        <f t="shared" si="38"/>
        <v>42583</v>
      </c>
      <c r="T54" s="73">
        <f t="shared" si="38"/>
        <v>42614</v>
      </c>
      <c r="U54" s="73">
        <f t="shared" si="38"/>
        <v>42644</v>
      </c>
      <c r="V54" s="73">
        <f t="shared" si="38"/>
        <v>42675</v>
      </c>
      <c r="W54" s="73">
        <f t="shared" si="38"/>
        <v>42705</v>
      </c>
      <c r="X54" s="73">
        <f t="shared" si="38"/>
        <v>42736</v>
      </c>
      <c r="Y54" s="73">
        <f t="shared" si="38"/>
        <v>42767</v>
      </c>
      <c r="Z54" s="73">
        <f t="shared" si="38"/>
        <v>42795</v>
      </c>
      <c r="AA54" s="73">
        <f t="shared" si="38"/>
        <v>42826</v>
      </c>
      <c r="AB54" s="73">
        <f t="shared" si="38"/>
        <v>42856</v>
      </c>
      <c r="AC54" s="73">
        <f t="shared" si="38"/>
        <v>42887</v>
      </c>
      <c r="AD54" s="73">
        <f t="shared" si="38"/>
        <v>42917</v>
      </c>
      <c r="AE54" s="73">
        <f t="shared" si="38"/>
        <v>42948</v>
      </c>
      <c r="AF54" s="73">
        <f t="shared" si="38"/>
        <v>42979</v>
      </c>
      <c r="AG54" s="73">
        <f t="shared" si="38"/>
        <v>43009</v>
      </c>
      <c r="AH54" s="73">
        <f t="shared" si="38"/>
        <v>43040</v>
      </c>
      <c r="AI54" s="73">
        <f t="shared" si="38"/>
        <v>43070</v>
      </c>
      <c r="AJ54" s="73">
        <f t="shared" si="38"/>
        <v>43101</v>
      </c>
      <c r="AK54" s="73">
        <f t="shared" ref="AK54:BP54" si="39">EDATE(AJ54,1)</f>
        <v>43132</v>
      </c>
      <c r="AL54" s="73">
        <f t="shared" si="39"/>
        <v>43160</v>
      </c>
      <c r="AM54" s="73">
        <f t="shared" si="39"/>
        <v>43191</v>
      </c>
      <c r="AN54" s="73">
        <f t="shared" si="39"/>
        <v>43221</v>
      </c>
      <c r="AO54" s="73">
        <f t="shared" si="39"/>
        <v>43252</v>
      </c>
      <c r="AP54" s="73">
        <f t="shared" si="39"/>
        <v>43282</v>
      </c>
      <c r="AQ54" s="73">
        <f t="shared" si="39"/>
        <v>43313</v>
      </c>
      <c r="AR54" s="73">
        <f t="shared" si="39"/>
        <v>43344</v>
      </c>
      <c r="AS54" s="73">
        <f t="shared" si="39"/>
        <v>43374</v>
      </c>
      <c r="AT54" s="73">
        <f t="shared" si="39"/>
        <v>43405</v>
      </c>
      <c r="AU54" s="73">
        <f t="shared" si="39"/>
        <v>43435</v>
      </c>
      <c r="AV54" s="73">
        <f t="shared" si="39"/>
        <v>43466</v>
      </c>
      <c r="AW54" s="73">
        <f t="shared" si="39"/>
        <v>43497</v>
      </c>
      <c r="AX54" s="73">
        <f t="shared" si="39"/>
        <v>43525</v>
      </c>
      <c r="AY54" s="73">
        <f t="shared" si="39"/>
        <v>43556</v>
      </c>
      <c r="AZ54" s="73">
        <f t="shared" si="39"/>
        <v>43586</v>
      </c>
      <c r="BA54" s="73">
        <f t="shared" si="39"/>
        <v>43617</v>
      </c>
      <c r="BB54" s="73">
        <f t="shared" si="39"/>
        <v>43647</v>
      </c>
      <c r="BC54" s="73">
        <f t="shared" si="39"/>
        <v>43678</v>
      </c>
      <c r="BD54" s="73">
        <f t="shared" si="39"/>
        <v>43709</v>
      </c>
      <c r="BE54" s="73">
        <f t="shared" si="39"/>
        <v>43739</v>
      </c>
      <c r="BF54" s="73">
        <f t="shared" si="39"/>
        <v>43770</v>
      </c>
      <c r="BG54" s="73">
        <f t="shared" si="39"/>
        <v>43800</v>
      </c>
      <c r="BH54" s="73">
        <f t="shared" si="39"/>
        <v>43831</v>
      </c>
      <c r="BI54" s="73">
        <f t="shared" si="39"/>
        <v>43862</v>
      </c>
      <c r="BJ54" s="73">
        <f t="shared" si="39"/>
        <v>43891</v>
      </c>
      <c r="BK54" s="73">
        <f t="shared" si="39"/>
        <v>43922</v>
      </c>
      <c r="BL54" s="73">
        <f t="shared" si="39"/>
        <v>43952</v>
      </c>
      <c r="BM54" s="73">
        <f t="shared" si="39"/>
        <v>43983</v>
      </c>
      <c r="BN54" s="73">
        <f t="shared" si="39"/>
        <v>44013</v>
      </c>
      <c r="BO54" s="73">
        <f t="shared" si="39"/>
        <v>44044</v>
      </c>
      <c r="BP54" s="73">
        <f t="shared" si="39"/>
        <v>44075</v>
      </c>
      <c r="BQ54" s="73">
        <f t="shared" ref="BQ54:CO54" si="40">EDATE(BP54,1)</f>
        <v>44105</v>
      </c>
      <c r="BR54" s="73">
        <f t="shared" si="40"/>
        <v>44136</v>
      </c>
      <c r="BS54" s="73">
        <f t="shared" si="40"/>
        <v>44166</v>
      </c>
      <c r="BT54" s="73">
        <f t="shared" si="40"/>
        <v>44197</v>
      </c>
      <c r="BU54" s="73">
        <f t="shared" si="40"/>
        <v>44228</v>
      </c>
      <c r="BV54" s="73">
        <f t="shared" si="40"/>
        <v>44256</v>
      </c>
      <c r="BW54" s="73">
        <f t="shared" si="40"/>
        <v>44287</v>
      </c>
      <c r="BX54" s="73">
        <f t="shared" si="40"/>
        <v>44317</v>
      </c>
      <c r="BY54" s="73">
        <f t="shared" si="40"/>
        <v>44348</v>
      </c>
      <c r="BZ54" s="73">
        <f t="shared" si="40"/>
        <v>44378</v>
      </c>
      <c r="CA54" s="73">
        <f t="shared" si="40"/>
        <v>44409</v>
      </c>
      <c r="CB54" s="73">
        <f t="shared" si="40"/>
        <v>44440</v>
      </c>
      <c r="CC54" s="73">
        <f t="shared" si="40"/>
        <v>44470</v>
      </c>
      <c r="CD54" s="73">
        <f t="shared" si="40"/>
        <v>44501</v>
      </c>
      <c r="CE54" s="73">
        <f t="shared" si="40"/>
        <v>44531</v>
      </c>
      <c r="CF54" s="73">
        <f t="shared" si="40"/>
        <v>44562</v>
      </c>
      <c r="CG54" s="73">
        <f t="shared" si="40"/>
        <v>44593</v>
      </c>
      <c r="CH54" s="73">
        <f t="shared" si="40"/>
        <v>44621</v>
      </c>
      <c r="CI54" s="73">
        <f t="shared" si="40"/>
        <v>44652</v>
      </c>
      <c r="CJ54" s="73">
        <f t="shared" si="40"/>
        <v>44682</v>
      </c>
      <c r="CK54" s="73">
        <f t="shared" si="40"/>
        <v>44713</v>
      </c>
      <c r="CL54" s="73">
        <f t="shared" si="40"/>
        <v>44743</v>
      </c>
      <c r="CM54" s="73">
        <f t="shared" si="40"/>
        <v>44774</v>
      </c>
      <c r="CN54" s="73">
        <f t="shared" si="40"/>
        <v>44805</v>
      </c>
      <c r="CO54" s="73">
        <f t="shared" si="40"/>
        <v>44835</v>
      </c>
    </row>
    <row r="55" spans="1:93">
      <c r="C55" t="s">
        <v>177</v>
      </c>
      <c r="D55" s="48">
        <v>1711.125</v>
      </c>
      <c r="E55" s="3">
        <v>1711.125</v>
      </c>
      <c r="F55" s="3">
        <v>1711.125</v>
      </c>
      <c r="G55" s="3">
        <v>1711.125</v>
      </c>
      <c r="H55" s="3">
        <v>1711.125</v>
      </c>
      <c r="I55" s="3">
        <v>1711.125</v>
      </c>
      <c r="J55" s="3">
        <v>1711.125</v>
      </c>
      <c r="K55" s="3">
        <v>1711.125</v>
      </c>
      <c r="L55" s="3">
        <v>1711.125</v>
      </c>
      <c r="M55" s="3">
        <v>1711.125</v>
      </c>
      <c r="N55" s="3">
        <v>1711.125</v>
      </c>
      <c r="O55" s="3">
        <v>1711.125</v>
      </c>
      <c r="P55" s="3">
        <v>1762.45875</v>
      </c>
      <c r="Q55" s="3">
        <v>1762.45875</v>
      </c>
      <c r="R55" s="3">
        <v>1762.45875</v>
      </c>
      <c r="S55" s="3">
        <v>1762.45875</v>
      </c>
      <c r="T55" s="3">
        <v>1762.45875</v>
      </c>
      <c r="U55" s="3">
        <v>1762.45875</v>
      </c>
      <c r="V55" s="3">
        <v>1762.45875</v>
      </c>
      <c r="W55" s="3">
        <v>1762.45875</v>
      </c>
      <c r="X55" s="3">
        <v>1762.45875</v>
      </c>
      <c r="Y55" s="3">
        <v>1762.45875</v>
      </c>
      <c r="Z55" s="3">
        <v>1762.45875</v>
      </c>
      <c r="AA55" s="3">
        <v>1762.45875</v>
      </c>
      <c r="AB55" s="3">
        <v>1815.3325124999999</v>
      </c>
      <c r="AC55" s="3">
        <v>1815.3325124999999</v>
      </c>
      <c r="AD55" s="3">
        <v>1815.3325124999999</v>
      </c>
      <c r="AE55" s="3">
        <v>1815.3325124999999</v>
      </c>
      <c r="AF55" s="3">
        <v>1815.3325124999999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>
      <c r="B57" t="s">
        <v>91</v>
      </c>
      <c r="C57" s="2" t="s">
        <v>122</v>
      </c>
      <c r="D57" s="73">
        <f>D54</f>
        <v>42125</v>
      </c>
      <c r="E57" s="73">
        <f t="shared" ref="E57:AJ57" si="41">EDATE(D57,1)</f>
        <v>42156</v>
      </c>
      <c r="F57" s="73">
        <f t="shared" si="41"/>
        <v>42186</v>
      </c>
      <c r="G57" s="73">
        <f t="shared" si="41"/>
        <v>42217</v>
      </c>
      <c r="H57" s="73">
        <f t="shared" si="41"/>
        <v>42248</v>
      </c>
      <c r="I57" s="73">
        <f t="shared" si="41"/>
        <v>42278</v>
      </c>
      <c r="J57" s="73">
        <f t="shared" si="41"/>
        <v>42309</v>
      </c>
      <c r="K57" s="73">
        <f t="shared" si="41"/>
        <v>42339</v>
      </c>
      <c r="L57" s="73">
        <f t="shared" si="41"/>
        <v>42370</v>
      </c>
      <c r="M57" s="73">
        <f t="shared" si="41"/>
        <v>42401</v>
      </c>
      <c r="N57" s="73">
        <f t="shared" si="41"/>
        <v>42430</v>
      </c>
      <c r="O57" s="73">
        <f t="shared" si="41"/>
        <v>42461</v>
      </c>
      <c r="P57" s="73">
        <f t="shared" si="41"/>
        <v>42491</v>
      </c>
      <c r="Q57" s="73">
        <f t="shared" si="41"/>
        <v>42522</v>
      </c>
      <c r="R57" s="73">
        <f t="shared" si="41"/>
        <v>42552</v>
      </c>
      <c r="S57" s="73">
        <f t="shared" si="41"/>
        <v>42583</v>
      </c>
      <c r="T57" s="73">
        <f t="shared" si="41"/>
        <v>42614</v>
      </c>
      <c r="U57" s="73">
        <f t="shared" si="41"/>
        <v>42644</v>
      </c>
      <c r="V57" s="73">
        <f t="shared" si="41"/>
        <v>42675</v>
      </c>
      <c r="W57" s="73">
        <f t="shared" si="41"/>
        <v>42705</v>
      </c>
      <c r="X57" s="73">
        <f t="shared" si="41"/>
        <v>42736</v>
      </c>
      <c r="Y57" s="73">
        <f t="shared" si="41"/>
        <v>42767</v>
      </c>
      <c r="Z57" s="73">
        <f t="shared" si="41"/>
        <v>42795</v>
      </c>
      <c r="AA57" s="73">
        <f t="shared" si="41"/>
        <v>42826</v>
      </c>
      <c r="AB57" s="73">
        <f t="shared" si="41"/>
        <v>42856</v>
      </c>
      <c r="AC57" s="73">
        <f t="shared" si="41"/>
        <v>42887</v>
      </c>
      <c r="AD57" s="73">
        <f t="shared" si="41"/>
        <v>42917</v>
      </c>
      <c r="AE57" s="73">
        <f t="shared" si="41"/>
        <v>42948</v>
      </c>
      <c r="AF57" s="73">
        <f t="shared" si="41"/>
        <v>42979</v>
      </c>
      <c r="AG57" s="73">
        <f t="shared" si="41"/>
        <v>43009</v>
      </c>
      <c r="AH57" s="73">
        <f t="shared" si="41"/>
        <v>43040</v>
      </c>
      <c r="AI57" s="73">
        <f t="shared" si="41"/>
        <v>43070</v>
      </c>
      <c r="AJ57" s="73">
        <f t="shared" si="41"/>
        <v>43101</v>
      </c>
      <c r="AK57" s="73">
        <f t="shared" ref="AK57:BP57" si="42">EDATE(AJ57,1)</f>
        <v>43132</v>
      </c>
      <c r="AL57" s="73">
        <f t="shared" si="42"/>
        <v>43160</v>
      </c>
      <c r="AM57" s="73">
        <f t="shared" si="42"/>
        <v>43191</v>
      </c>
      <c r="AN57" s="73">
        <f t="shared" si="42"/>
        <v>43221</v>
      </c>
      <c r="AO57" s="73">
        <f t="shared" si="42"/>
        <v>43252</v>
      </c>
      <c r="AP57" s="73">
        <f t="shared" si="42"/>
        <v>43282</v>
      </c>
      <c r="AQ57" s="73">
        <f t="shared" si="42"/>
        <v>43313</v>
      </c>
      <c r="AR57" s="73">
        <f t="shared" si="42"/>
        <v>43344</v>
      </c>
      <c r="AS57" s="73">
        <f t="shared" si="42"/>
        <v>43374</v>
      </c>
      <c r="AT57" s="73">
        <f t="shared" si="42"/>
        <v>43405</v>
      </c>
      <c r="AU57" s="73">
        <f t="shared" si="42"/>
        <v>43435</v>
      </c>
      <c r="AV57" s="73">
        <f t="shared" si="42"/>
        <v>43466</v>
      </c>
      <c r="AW57" s="73">
        <f t="shared" si="42"/>
        <v>43497</v>
      </c>
      <c r="AX57" s="73">
        <f t="shared" si="42"/>
        <v>43525</v>
      </c>
      <c r="AY57" s="73">
        <f t="shared" si="42"/>
        <v>43556</v>
      </c>
      <c r="AZ57" s="73">
        <f t="shared" si="42"/>
        <v>43586</v>
      </c>
      <c r="BA57" s="73">
        <f t="shared" si="42"/>
        <v>43617</v>
      </c>
      <c r="BB57" s="73">
        <f t="shared" si="42"/>
        <v>43647</v>
      </c>
      <c r="BC57" s="73">
        <f t="shared" si="42"/>
        <v>43678</v>
      </c>
      <c r="BD57" s="73">
        <f t="shared" si="42"/>
        <v>43709</v>
      </c>
      <c r="BE57" s="73">
        <f t="shared" si="42"/>
        <v>43739</v>
      </c>
      <c r="BF57" s="73">
        <f t="shared" si="42"/>
        <v>43770</v>
      </c>
      <c r="BG57" s="73">
        <f t="shared" si="42"/>
        <v>43800</v>
      </c>
      <c r="BH57" s="73">
        <f t="shared" si="42"/>
        <v>43831</v>
      </c>
      <c r="BI57" s="73">
        <f t="shared" si="42"/>
        <v>43862</v>
      </c>
      <c r="BJ57" s="73">
        <f t="shared" si="42"/>
        <v>43891</v>
      </c>
      <c r="BK57" s="73">
        <f t="shared" si="42"/>
        <v>43922</v>
      </c>
      <c r="BL57" s="73">
        <f t="shared" si="42"/>
        <v>43952</v>
      </c>
      <c r="BM57" s="73">
        <f t="shared" si="42"/>
        <v>43983</v>
      </c>
      <c r="BN57" s="73">
        <f t="shared" si="42"/>
        <v>44013</v>
      </c>
      <c r="BO57" s="73">
        <f t="shared" si="42"/>
        <v>44044</v>
      </c>
      <c r="BP57" s="73">
        <f t="shared" si="42"/>
        <v>44075</v>
      </c>
      <c r="BQ57" s="73">
        <f t="shared" ref="BQ57:CO57" si="43">EDATE(BP57,1)</f>
        <v>44105</v>
      </c>
      <c r="BR57" s="73">
        <f t="shared" si="43"/>
        <v>44136</v>
      </c>
      <c r="BS57" s="73">
        <f t="shared" si="43"/>
        <v>44166</v>
      </c>
      <c r="BT57" s="73">
        <f t="shared" si="43"/>
        <v>44197</v>
      </c>
      <c r="BU57" s="73">
        <f t="shared" si="43"/>
        <v>44228</v>
      </c>
      <c r="BV57" s="73">
        <f t="shared" si="43"/>
        <v>44256</v>
      </c>
      <c r="BW57" s="73">
        <f t="shared" si="43"/>
        <v>44287</v>
      </c>
      <c r="BX57" s="73">
        <f t="shared" si="43"/>
        <v>44317</v>
      </c>
      <c r="BY57" s="73">
        <f t="shared" si="43"/>
        <v>44348</v>
      </c>
      <c r="BZ57" s="73">
        <f t="shared" si="43"/>
        <v>44378</v>
      </c>
      <c r="CA57" s="73">
        <f t="shared" si="43"/>
        <v>44409</v>
      </c>
      <c r="CB57" s="73">
        <f t="shared" si="43"/>
        <v>44440</v>
      </c>
      <c r="CC57" s="73">
        <f t="shared" si="43"/>
        <v>44470</v>
      </c>
      <c r="CD57" s="73">
        <f t="shared" si="43"/>
        <v>44501</v>
      </c>
      <c r="CE57" s="73">
        <f t="shared" si="43"/>
        <v>44531</v>
      </c>
      <c r="CF57" s="73">
        <f t="shared" si="43"/>
        <v>44562</v>
      </c>
      <c r="CG57" s="73">
        <f t="shared" si="43"/>
        <v>44593</v>
      </c>
      <c r="CH57" s="73">
        <f t="shared" si="43"/>
        <v>44621</v>
      </c>
      <c r="CI57" s="73">
        <f t="shared" si="43"/>
        <v>44652</v>
      </c>
      <c r="CJ57" s="73">
        <f t="shared" si="43"/>
        <v>44682</v>
      </c>
      <c r="CK57" s="73">
        <f t="shared" si="43"/>
        <v>44713</v>
      </c>
      <c r="CL57" s="73">
        <f t="shared" si="43"/>
        <v>44743</v>
      </c>
      <c r="CM57" s="73">
        <f t="shared" si="43"/>
        <v>44774</v>
      </c>
      <c r="CN57" s="73">
        <f t="shared" si="43"/>
        <v>44805</v>
      </c>
      <c r="CO57" s="73">
        <f t="shared" si="43"/>
        <v>44835</v>
      </c>
    </row>
    <row r="58" spans="1:93">
      <c r="C58" t="s">
        <v>188</v>
      </c>
      <c r="D58">
        <f>IF(D57&gt;$D$52,0,D55*$D$53)</f>
        <v>34.222500000000004</v>
      </c>
      <c r="E58">
        <f t="shared" ref="E58:BP58" si="44">IF(E57&gt;$D$52,0,E55*$D$53)</f>
        <v>34.222500000000004</v>
      </c>
      <c r="F58">
        <f t="shared" si="44"/>
        <v>34.222500000000004</v>
      </c>
      <c r="G58">
        <f t="shared" si="44"/>
        <v>34.222500000000004</v>
      </c>
      <c r="H58">
        <f t="shared" si="44"/>
        <v>34.222500000000004</v>
      </c>
      <c r="I58">
        <f t="shared" si="44"/>
        <v>34.222500000000004</v>
      </c>
      <c r="J58">
        <f t="shared" si="44"/>
        <v>34.222500000000004</v>
      </c>
      <c r="K58">
        <f t="shared" si="44"/>
        <v>34.222500000000004</v>
      </c>
      <c r="L58">
        <f t="shared" si="44"/>
        <v>34.222500000000004</v>
      </c>
      <c r="M58">
        <f t="shared" si="44"/>
        <v>34.222500000000004</v>
      </c>
      <c r="N58">
        <f t="shared" si="44"/>
        <v>34.222500000000004</v>
      </c>
      <c r="O58">
        <f t="shared" si="44"/>
        <v>34.222500000000004</v>
      </c>
      <c r="P58">
        <f t="shared" si="44"/>
        <v>35.249175000000001</v>
      </c>
      <c r="Q58">
        <f t="shared" si="44"/>
        <v>35.249175000000001</v>
      </c>
      <c r="R58">
        <f t="shared" si="44"/>
        <v>35.249175000000001</v>
      </c>
      <c r="S58">
        <f t="shared" si="44"/>
        <v>35.249175000000001</v>
      </c>
      <c r="T58">
        <f t="shared" si="44"/>
        <v>35.249175000000001</v>
      </c>
      <c r="U58">
        <f t="shared" si="44"/>
        <v>35.249175000000001</v>
      </c>
      <c r="V58">
        <f t="shared" si="44"/>
        <v>35.249175000000001</v>
      </c>
      <c r="W58">
        <f t="shared" si="44"/>
        <v>35.249175000000001</v>
      </c>
      <c r="X58">
        <f t="shared" si="44"/>
        <v>35.249175000000001</v>
      </c>
      <c r="Y58">
        <f t="shared" si="44"/>
        <v>35.249175000000001</v>
      </c>
      <c r="Z58">
        <f t="shared" si="44"/>
        <v>35.249175000000001</v>
      </c>
      <c r="AA58">
        <f t="shared" si="44"/>
        <v>35.249175000000001</v>
      </c>
      <c r="AB58">
        <f t="shared" si="44"/>
        <v>36.306650249999997</v>
      </c>
      <c r="AC58">
        <f t="shared" si="44"/>
        <v>36.306650249999997</v>
      </c>
      <c r="AD58">
        <f t="shared" si="44"/>
        <v>36.306650249999997</v>
      </c>
      <c r="AE58">
        <f t="shared" si="44"/>
        <v>36.306650249999997</v>
      </c>
      <c r="AF58">
        <f t="shared" si="44"/>
        <v>36.306650249999997</v>
      </c>
      <c r="AG58">
        <f t="shared" si="44"/>
        <v>0</v>
      </c>
      <c r="AH58">
        <f t="shared" si="44"/>
        <v>0</v>
      </c>
      <c r="AI58">
        <f t="shared" si="44"/>
        <v>0</v>
      </c>
      <c r="AJ58">
        <f t="shared" si="44"/>
        <v>0</v>
      </c>
      <c r="AK58">
        <f t="shared" si="44"/>
        <v>0</v>
      </c>
      <c r="AL58">
        <f t="shared" si="44"/>
        <v>0</v>
      </c>
      <c r="AM58">
        <f t="shared" si="44"/>
        <v>0</v>
      </c>
      <c r="AN58">
        <f t="shared" si="44"/>
        <v>0</v>
      </c>
      <c r="AO58">
        <f t="shared" si="44"/>
        <v>0</v>
      </c>
      <c r="AP58">
        <f t="shared" si="44"/>
        <v>0</v>
      </c>
      <c r="AQ58">
        <f t="shared" si="44"/>
        <v>0</v>
      </c>
      <c r="AR58">
        <f t="shared" si="44"/>
        <v>0</v>
      </c>
      <c r="AS58">
        <f t="shared" si="44"/>
        <v>0</v>
      </c>
      <c r="AT58">
        <f t="shared" si="44"/>
        <v>0</v>
      </c>
      <c r="AU58">
        <f t="shared" si="44"/>
        <v>0</v>
      </c>
      <c r="AV58">
        <f t="shared" si="44"/>
        <v>0</v>
      </c>
      <c r="AW58">
        <f t="shared" si="44"/>
        <v>0</v>
      </c>
      <c r="AX58">
        <f t="shared" si="44"/>
        <v>0</v>
      </c>
      <c r="AY58">
        <f t="shared" si="44"/>
        <v>0</v>
      </c>
      <c r="AZ58">
        <f t="shared" si="44"/>
        <v>0</v>
      </c>
      <c r="BA58">
        <f t="shared" si="44"/>
        <v>0</v>
      </c>
      <c r="BB58">
        <f t="shared" si="44"/>
        <v>0</v>
      </c>
      <c r="BC58">
        <f t="shared" si="44"/>
        <v>0</v>
      </c>
      <c r="BD58">
        <f t="shared" si="44"/>
        <v>0</v>
      </c>
      <c r="BE58">
        <f t="shared" si="44"/>
        <v>0</v>
      </c>
      <c r="BF58">
        <f t="shared" si="44"/>
        <v>0</v>
      </c>
      <c r="BG58">
        <f t="shared" si="44"/>
        <v>0</v>
      </c>
      <c r="BH58">
        <f t="shared" si="44"/>
        <v>0</v>
      </c>
      <c r="BI58">
        <f t="shared" si="44"/>
        <v>0</v>
      </c>
      <c r="BJ58">
        <f t="shared" si="44"/>
        <v>0</v>
      </c>
      <c r="BK58">
        <f t="shared" si="44"/>
        <v>0</v>
      </c>
      <c r="BL58">
        <f t="shared" si="44"/>
        <v>0</v>
      </c>
      <c r="BM58">
        <f t="shared" si="44"/>
        <v>0</v>
      </c>
      <c r="BN58">
        <f t="shared" si="44"/>
        <v>0</v>
      </c>
      <c r="BO58">
        <f t="shared" si="44"/>
        <v>0</v>
      </c>
      <c r="BP58">
        <f t="shared" si="44"/>
        <v>0</v>
      </c>
      <c r="BQ58">
        <f t="shared" ref="BQ58:CO58" si="45">IF(BQ57&gt;$D$52,0,BQ55*$D$53)</f>
        <v>0</v>
      </c>
      <c r="BR58">
        <f t="shared" si="45"/>
        <v>0</v>
      </c>
      <c r="BS58">
        <f t="shared" si="45"/>
        <v>0</v>
      </c>
      <c r="BT58">
        <f t="shared" si="45"/>
        <v>0</v>
      </c>
      <c r="BU58">
        <f t="shared" si="45"/>
        <v>0</v>
      </c>
      <c r="BV58">
        <f t="shared" si="45"/>
        <v>0</v>
      </c>
      <c r="BW58">
        <f t="shared" si="45"/>
        <v>0</v>
      </c>
      <c r="BX58">
        <f t="shared" si="45"/>
        <v>0</v>
      </c>
      <c r="BY58">
        <f t="shared" si="45"/>
        <v>0</v>
      </c>
      <c r="BZ58">
        <f t="shared" si="45"/>
        <v>0</v>
      </c>
      <c r="CA58">
        <f t="shared" si="45"/>
        <v>0</v>
      </c>
      <c r="CB58">
        <f t="shared" si="45"/>
        <v>0</v>
      </c>
      <c r="CC58">
        <f t="shared" si="45"/>
        <v>0</v>
      </c>
      <c r="CD58">
        <f t="shared" si="45"/>
        <v>0</v>
      </c>
      <c r="CE58">
        <f t="shared" si="45"/>
        <v>0</v>
      </c>
      <c r="CF58">
        <f t="shared" si="45"/>
        <v>0</v>
      </c>
      <c r="CG58">
        <f t="shared" si="45"/>
        <v>0</v>
      </c>
      <c r="CH58">
        <f t="shared" si="45"/>
        <v>0</v>
      </c>
      <c r="CI58">
        <f t="shared" si="45"/>
        <v>0</v>
      </c>
      <c r="CJ58">
        <f t="shared" si="45"/>
        <v>0</v>
      </c>
      <c r="CK58">
        <f t="shared" si="45"/>
        <v>0</v>
      </c>
      <c r="CL58">
        <f t="shared" si="45"/>
        <v>0</v>
      </c>
      <c r="CM58">
        <f t="shared" si="45"/>
        <v>0</v>
      </c>
      <c r="CN58">
        <f t="shared" si="45"/>
        <v>0</v>
      </c>
      <c r="CO58">
        <f t="shared" si="45"/>
        <v>0</v>
      </c>
    </row>
    <row r="60" spans="1:93">
      <c r="A60" t="s">
        <v>308</v>
      </c>
      <c r="B60" t="s">
        <v>92</v>
      </c>
      <c r="C60" t="s">
        <v>55</v>
      </c>
      <c r="D60" s="64">
        <v>42491</v>
      </c>
    </row>
    <row r="61" spans="1:93">
      <c r="C61" t="s">
        <v>176</v>
      </c>
      <c r="D61" s="64">
        <v>42979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</row>
    <row r="62" spans="1:93">
      <c r="C62" t="s">
        <v>181</v>
      </c>
      <c r="D62" s="84">
        <v>12000000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</row>
    <row r="63" spans="1:93">
      <c r="C63" t="s">
        <v>16</v>
      </c>
      <c r="D63" s="85">
        <v>0.03</v>
      </c>
    </row>
    <row r="65" spans="1:93">
      <c r="B65" t="s">
        <v>91</v>
      </c>
      <c r="C65" s="2" t="s">
        <v>122</v>
      </c>
      <c r="D65" s="73">
        <f>D60</f>
        <v>42491</v>
      </c>
      <c r="E65" s="73">
        <f t="shared" ref="E65:AJ65" si="46">EDATE(D65,1)</f>
        <v>42522</v>
      </c>
      <c r="F65" s="73">
        <f t="shared" si="46"/>
        <v>42552</v>
      </c>
      <c r="G65" s="73">
        <f t="shared" si="46"/>
        <v>42583</v>
      </c>
      <c r="H65" s="73">
        <f t="shared" si="46"/>
        <v>42614</v>
      </c>
      <c r="I65" s="73">
        <f t="shared" si="46"/>
        <v>42644</v>
      </c>
      <c r="J65" s="73">
        <f t="shared" si="46"/>
        <v>42675</v>
      </c>
      <c r="K65" s="73">
        <f t="shared" si="46"/>
        <v>42705</v>
      </c>
      <c r="L65" s="73">
        <f t="shared" si="46"/>
        <v>42736</v>
      </c>
      <c r="M65" s="73">
        <f t="shared" si="46"/>
        <v>42767</v>
      </c>
      <c r="N65" s="73">
        <f t="shared" si="46"/>
        <v>42795</v>
      </c>
      <c r="O65" s="73">
        <f t="shared" si="46"/>
        <v>42826</v>
      </c>
      <c r="P65" s="73">
        <f t="shared" si="46"/>
        <v>42856</v>
      </c>
      <c r="Q65" s="73">
        <f t="shared" si="46"/>
        <v>42887</v>
      </c>
      <c r="R65" s="73">
        <f t="shared" si="46"/>
        <v>42917</v>
      </c>
      <c r="S65" s="73">
        <f t="shared" si="46"/>
        <v>42948</v>
      </c>
      <c r="T65" s="73">
        <f t="shared" si="46"/>
        <v>42979</v>
      </c>
      <c r="U65" s="73">
        <f t="shared" si="46"/>
        <v>43009</v>
      </c>
      <c r="V65" s="73">
        <f t="shared" si="46"/>
        <v>43040</v>
      </c>
      <c r="W65" s="73">
        <f t="shared" si="46"/>
        <v>43070</v>
      </c>
      <c r="X65" s="73">
        <f t="shared" si="46"/>
        <v>43101</v>
      </c>
      <c r="Y65" s="73">
        <f t="shared" si="46"/>
        <v>43132</v>
      </c>
      <c r="Z65" s="73">
        <f t="shared" si="46"/>
        <v>43160</v>
      </c>
      <c r="AA65" s="73">
        <f t="shared" si="46"/>
        <v>43191</v>
      </c>
      <c r="AB65" s="73">
        <f t="shared" si="46"/>
        <v>43221</v>
      </c>
      <c r="AC65" s="73">
        <f t="shared" si="46"/>
        <v>43252</v>
      </c>
      <c r="AD65" s="73">
        <f t="shared" si="46"/>
        <v>43282</v>
      </c>
      <c r="AE65" s="73">
        <f t="shared" si="46"/>
        <v>43313</v>
      </c>
      <c r="AF65" s="73">
        <f t="shared" si="46"/>
        <v>43344</v>
      </c>
      <c r="AG65" s="73">
        <f t="shared" si="46"/>
        <v>43374</v>
      </c>
      <c r="AH65" s="73">
        <f t="shared" si="46"/>
        <v>43405</v>
      </c>
      <c r="AI65" s="73">
        <f t="shared" si="46"/>
        <v>43435</v>
      </c>
      <c r="AJ65" s="73">
        <f t="shared" si="46"/>
        <v>43466</v>
      </c>
      <c r="AK65" s="73">
        <f t="shared" ref="AK65:BP65" si="47">EDATE(AJ65,1)</f>
        <v>43497</v>
      </c>
      <c r="AL65" s="73">
        <f t="shared" si="47"/>
        <v>43525</v>
      </c>
      <c r="AM65" s="73">
        <f t="shared" si="47"/>
        <v>43556</v>
      </c>
      <c r="AN65" s="73">
        <f t="shared" si="47"/>
        <v>43586</v>
      </c>
      <c r="AO65" s="73">
        <f t="shared" si="47"/>
        <v>43617</v>
      </c>
      <c r="AP65" s="73">
        <f t="shared" si="47"/>
        <v>43647</v>
      </c>
      <c r="AQ65" s="73">
        <f t="shared" si="47"/>
        <v>43678</v>
      </c>
      <c r="AR65" s="73">
        <f t="shared" si="47"/>
        <v>43709</v>
      </c>
      <c r="AS65" s="73">
        <f t="shared" si="47"/>
        <v>43739</v>
      </c>
      <c r="AT65" s="73">
        <f t="shared" si="47"/>
        <v>43770</v>
      </c>
      <c r="AU65" s="73">
        <f t="shared" si="47"/>
        <v>43800</v>
      </c>
      <c r="AV65" s="73">
        <f t="shared" si="47"/>
        <v>43831</v>
      </c>
      <c r="AW65" s="73">
        <f t="shared" si="47"/>
        <v>43862</v>
      </c>
      <c r="AX65" s="73">
        <f t="shared" si="47"/>
        <v>43891</v>
      </c>
      <c r="AY65" s="73">
        <f t="shared" si="47"/>
        <v>43922</v>
      </c>
      <c r="AZ65" s="73">
        <f t="shared" si="47"/>
        <v>43952</v>
      </c>
      <c r="BA65" s="73">
        <f t="shared" si="47"/>
        <v>43983</v>
      </c>
      <c r="BB65" s="73">
        <f t="shared" si="47"/>
        <v>44013</v>
      </c>
      <c r="BC65" s="73">
        <f t="shared" si="47"/>
        <v>44044</v>
      </c>
      <c r="BD65" s="73">
        <f t="shared" si="47"/>
        <v>44075</v>
      </c>
      <c r="BE65" s="73">
        <f t="shared" si="47"/>
        <v>44105</v>
      </c>
      <c r="BF65" s="73">
        <f t="shared" si="47"/>
        <v>44136</v>
      </c>
      <c r="BG65" s="73">
        <f t="shared" si="47"/>
        <v>44166</v>
      </c>
      <c r="BH65" s="73">
        <f t="shared" si="47"/>
        <v>44197</v>
      </c>
      <c r="BI65" s="73">
        <f t="shared" si="47"/>
        <v>44228</v>
      </c>
      <c r="BJ65" s="73">
        <f t="shared" si="47"/>
        <v>44256</v>
      </c>
      <c r="BK65" s="73">
        <f t="shared" si="47"/>
        <v>44287</v>
      </c>
      <c r="BL65" s="73">
        <f t="shared" si="47"/>
        <v>44317</v>
      </c>
      <c r="BM65" s="73">
        <f t="shared" si="47"/>
        <v>44348</v>
      </c>
      <c r="BN65" s="73">
        <f t="shared" si="47"/>
        <v>44378</v>
      </c>
      <c r="BO65" s="73">
        <f t="shared" si="47"/>
        <v>44409</v>
      </c>
      <c r="BP65" s="73">
        <f t="shared" si="47"/>
        <v>44440</v>
      </c>
      <c r="BQ65" s="73">
        <f t="shared" ref="BQ65:CO65" si="48">EDATE(BP65,1)</f>
        <v>44470</v>
      </c>
      <c r="BR65" s="73">
        <f t="shared" si="48"/>
        <v>44501</v>
      </c>
      <c r="BS65" s="73">
        <f t="shared" si="48"/>
        <v>44531</v>
      </c>
      <c r="BT65" s="73">
        <f t="shared" si="48"/>
        <v>44562</v>
      </c>
      <c r="BU65" s="73">
        <f t="shared" si="48"/>
        <v>44593</v>
      </c>
      <c r="BV65" s="73">
        <f t="shared" si="48"/>
        <v>44621</v>
      </c>
      <c r="BW65" s="73">
        <f t="shared" si="48"/>
        <v>44652</v>
      </c>
      <c r="BX65" s="73">
        <f t="shared" si="48"/>
        <v>44682</v>
      </c>
      <c r="BY65" s="73">
        <f t="shared" si="48"/>
        <v>44713</v>
      </c>
      <c r="BZ65" s="73">
        <f t="shared" si="48"/>
        <v>44743</v>
      </c>
      <c r="CA65" s="73">
        <f t="shared" si="48"/>
        <v>44774</v>
      </c>
      <c r="CB65" s="73">
        <f t="shared" si="48"/>
        <v>44805</v>
      </c>
      <c r="CC65" s="73">
        <f t="shared" si="48"/>
        <v>44835</v>
      </c>
      <c r="CD65" s="73">
        <f t="shared" si="48"/>
        <v>44866</v>
      </c>
      <c r="CE65" s="73">
        <f t="shared" si="48"/>
        <v>44896</v>
      </c>
      <c r="CF65" s="73">
        <f t="shared" si="48"/>
        <v>44927</v>
      </c>
      <c r="CG65" s="73">
        <f t="shared" si="48"/>
        <v>44958</v>
      </c>
      <c r="CH65" s="73">
        <f t="shared" si="48"/>
        <v>44986</v>
      </c>
      <c r="CI65" s="73">
        <f t="shared" si="48"/>
        <v>45017</v>
      </c>
      <c r="CJ65" s="73">
        <f t="shared" si="48"/>
        <v>45047</v>
      </c>
      <c r="CK65" s="73">
        <f t="shared" si="48"/>
        <v>45078</v>
      </c>
      <c r="CL65" s="73">
        <f t="shared" si="48"/>
        <v>45108</v>
      </c>
      <c r="CM65" s="73">
        <f t="shared" si="48"/>
        <v>45139</v>
      </c>
      <c r="CN65" s="73">
        <f t="shared" si="48"/>
        <v>45170</v>
      </c>
      <c r="CO65" s="73">
        <f t="shared" si="48"/>
        <v>45200</v>
      </c>
    </row>
    <row r="66" spans="1:93">
      <c r="C66" t="s">
        <v>188</v>
      </c>
      <c r="D66" s="5">
        <f>IF(D65&gt;$D$61,0,$D$62*(1+$D$63)^(ROUNDDOWN(DATEDIF($D$60,D65,"m")/12,0))/12)</f>
        <v>1000000</v>
      </c>
      <c r="E66" s="5">
        <f t="shared" ref="E66:O66" si="49">IF(E65&gt;$D$61,0,$D$62*(1+$D$63)^(ROUNDDOWN(DATEDIF($D$60,E65,"m")/12,0))/12)</f>
        <v>1000000</v>
      </c>
      <c r="F66" s="5">
        <f t="shared" si="49"/>
        <v>1000000</v>
      </c>
      <c r="G66" s="5">
        <f t="shared" si="49"/>
        <v>1000000</v>
      </c>
      <c r="H66" s="5">
        <f t="shared" si="49"/>
        <v>1000000</v>
      </c>
      <c r="I66" s="5">
        <f t="shared" si="49"/>
        <v>1000000</v>
      </c>
      <c r="J66" s="5">
        <f t="shared" si="49"/>
        <v>1000000</v>
      </c>
      <c r="K66" s="5">
        <f t="shared" si="49"/>
        <v>1000000</v>
      </c>
      <c r="L66" s="5">
        <f t="shared" si="49"/>
        <v>1000000</v>
      </c>
      <c r="M66" s="5">
        <f t="shared" si="49"/>
        <v>1000000</v>
      </c>
      <c r="N66" s="5">
        <f t="shared" si="49"/>
        <v>1000000</v>
      </c>
      <c r="O66" s="5">
        <f t="shared" si="49"/>
        <v>1000000</v>
      </c>
      <c r="P66" s="5">
        <f t="shared" ref="P66:AU66" si="50">IF(P65&gt;$D$61,0,$D$62*(1+$D$63)^(ROUNDDOWN(DATEDIF($D$60,P65,"m")/12,0))/12)</f>
        <v>1030000</v>
      </c>
      <c r="Q66" s="5">
        <f t="shared" si="50"/>
        <v>1030000</v>
      </c>
      <c r="R66" s="5">
        <f t="shared" si="50"/>
        <v>1030000</v>
      </c>
      <c r="S66" s="5">
        <f t="shared" si="50"/>
        <v>1030000</v>
      </c>
      <c r="T66" s="5">
        <f t="shared" si="50"/>
        <v>1030000</v>
      </c>
      <c r="U66" s="5">
        <f t="shared" si="50"/>
        <v>0</v>
      </c>
      <c r="V66" s="5">
        <f t="shared" si="50"/>
        <v>0</v>
      </c>
      <c r="W66" s="5">
        <f t="shared" si="50"/>
        <v>0</v>
      </c>
      <c r="X66" s="5">
        <f t="shared" si="50"/>
        <v>0</v>
      </c>
      <c r="Y66" s="5">
        <f t="shared" si="50"/>
        <v>0</v>
      </c>
      <c r="Z66" s="5">
        <f t="shared" si="50"/>
        <v>0</v>
      </c>
      <c r="AA66" s="5">
        <f t="shared" si="50"/>
        <v>0</v>
      </c>
      <c r="AB66" s="5">
        <f t="shared" si="50"/>
        <v>0</v>
      </c>
      <c r="AC66" s="5">
        <f t="shared" si="50"/>
        <v>0</v>
      </c>
      <c r="AD66" s="5">
        <f t="shared" si="50"/>
        <v>0</v>
      </c>
      <c r="AE66" s="5">
        <f t="shared" si="50"/>
        <v>0</v>
      </c>
      <c r="AF66" s="5">
        <f t="shared" si="50"/>
        <v>0</v>
      </c>
      <c r="AG66" s="5">
        <f t="shared" si="50"/>
        <v>0</v>
      </c>
      <c r="AH66" s="5">
        <f t="shared" si="50"/>
        <v>0</v>
      </c>
      <c r="AI66" s="5">
        <f t="shared" si="50"/>
        <v>0</v>
      </c>
      <c r="AJ66" s="5">
        <f t="shared" si="50"/>
        <v>0</v>
      </c>
      <c r="AK66" s="5">
        <f t="shared" si="50"/>
        <v>0</v>
      </c>
      <c r="AL66" s="5">
        <f t="shared" si="50"/>
        <v>0</v>
      </c>
      <c r="AM66" s="5">
        <f t="shared" si="50"/>
        <v>0</v>
      </c>
      <c r="AN66" s="5">
        <f t="shared" si="50"/>
        <v>0</v>
      </c>
      <c r="AO66" s="5">
        <f t="shared" si="50"/>
        <v>0</v>
      </c>
      <c r="AP66" s="5">
        <f t="shared" si="50"/>
        <v>0</v>
      </c>
      <c r="AQ66" s="5">
        <f t="shared" si="50"/>
        <v>0</v>
      </c>
      <c r="AR66" s="5">
        <f t="shared" si="50"/>
        <v>0</v>
      </c>
      <c r="AS66" s="5">
        <f t="shared" si="50"/>
        <v>0</v>
      </c>
      <c r="AT66" s="5">
        <f t="shared" si="50"/>
        <v>0</v>
      </c>
      <c r="AU66" s="5">
        <f t="shared" si="50"/>
        <v>0</v>
      </c>
      <c r="AV66" s="5">
        <f t="shared" ref="AV66:CA66" si="51">IF(AV65&gt;$D$61,0,$D$62*(1+$D$63)^(ROUNDDOWN(DATEDIF($D$60,AV65,"m")/12,0))/12)</f>
        <v>0</v>
      </c>
      <c r="AW66" s="5">
        <f t="shared" si="51"/>
        <v>0</v>
      </c>
      <c r="AX66" s="5">
        <f t="shared" si="51"/>
        <v>0</v>
      </c>
      <c r="AY66" s="5">
        <f t="shared" si="51"/>
        <v>0</v>
      </c>
      <c r="AZ66" s="5">
        <f t="shared" si="51"/>
        <v>0</v>
      </c>
      <c r="BA66" s="5">
        <f t="shared" si="51"/>
        <v>0</v>
      </c>
      <c r="BB66" s="5">
        <f t="shared" si="51"/>
        <v>0</v>
      </c>
      <c r="BC66" s="5">
        <f t="shared" si="51"/>
        <v>0</v>
      </c>
      <c r="BD66" s="5">
        <f t="shared" si="51"/>
        <v>0</v>
      </c>
      <c r="BE66" s="5">
        <f t="shared" si="51"/>
        <v>0</v>
      </c>
      <c r="BF66" s="5">
        <f t="shared" si="51"/>
        <v>0</v>
      </c>
      <c r="BG66" s="5">
        <f t="shared" si="51"/>
        <v>0</v>
      </c>
      <c r="BH66" s="5">
        <f t="shared" si="51"/>
        <v>0</v>
      </c>
      <c r="BI66" s="5">
        <f t="shared" si="51"/>
        <v>0</v>
      </c>
      <c r="BJ66" s="5">
        <f t="shared" si="51"/>
        <v>0</v>
      </c>
      <c r="BK66" s="5">
        <f t="shared" si="51"/>
        <v>0</v>
      </c>
      <c r="BL66" s="5">
        <f t="shared" si="51"/>
        <v>0</v>
      </c>
      <c r="BM66" s="5">
        <f t="shared" si="51"/>
        <v>0</v>
      </c>
      <c r="BN66" s="5">
        <f t="shared" si="51"/>
        <v>0</v>
      </c>
      <c r="BO66" s="5">
        <f t="shared" si="51"/>
        <v>0</v>
      </c>
      <c r="BP66" s="5">
        <f t="shared" si="51"/>
        <v>0</v>
      </c>
      <c r="BQ66" s="5">
        <f t="shared" si="51"/>
        <v>0</v>
      </c>
      <c r="BR66" s="5">
        <f t="shared" si="51"/>
        <v>0</v>
      </c>
      <c r="BS66" s="5">
        <f t="shared" si="51"/>
        <v>0</v>
      </c>
      <c r="BT66" s="5">
        <f t="shared" si="51"/>
        <v>0</v>
      </c>
      <c r="BU66" s="5">
        <f t="shared" si="51"/>
        <v>0</v>
      </c>
      <c r="BV66" s="5">
        <f t="shared" si="51"/>
        <v>0</v>
      </c>
      <c r="BW66" s="5">
        <f t="shared" si="51"/>
        <v>0</v>
      </c>
      <c r="BX66" s="5">
        <f t="shared" si="51"/>
        <v>0</v>
      </c>
      <c r="BY66" s="5">
        <f t="shared" si="51"/>
        <v>0</v>
      </c>
      <c r="BZ66" s="5">
        <f t="shared" si="51"/>
        <v>0</v>
      </c>
      <c r="CA66" s="5">
        <f t="shared" si="51"/>
        <v>0</v>
      </c>
      <c r="CB66" s="5">
        <f t="shared" ref="CB66:CO66" si="52">IF(CB65&gt;$D$61,0,$D$62*(1+$D$63)^(ROUNDDOWN(DATEDIF($D$60,CB65,"m")/12,0))/12)</f>
        <v>0</v>
      </c>
      <c r="CC66" s="5">
        <f t="shared" si="52"/>
        <v>0</v>
      </c>
      <c r="CD66" s="5">
        <f t="shared" si="52"/>
        <v>0</v>
      </c>
      <c r="CE66" s="5">
        <f t="shared" si="52"/>
        <v>0</v>
      </c>
      <c r="CF66" s="5">
        <f t="shared" si="52"/>
        <v>0</v>
      </c>
      <c r="CG66" s="5">
        <f t="shared" si="52"/>
        <v>0</v>
      </c>
      <c r="CH66" s="5">
        <f t="shared" si="52"/>
        <v>0</v>
      </c>
      <c r="CI66" s="5">
        <f t="shared" si="52"/>
        <v>0</v>
      </c>
      <c r="CJ66" s="5">
        <f t="shared" si="52"/>
        <v>0</v>
      </c>
      <c r="CK66" s="5">
        <f t="shared" si="52"/>
        <v>0</v>
      </c>
      <c r="CL66" s="5">
        <f t="shared" si="52"/>
        <v>0</v>
      </c>
      <c r="CM66" s="5">
        <f t="shared" si="52"/>
        <v>0</v>
      </c>
      <c r="CN66" s="5">
        <f t="shared" si="52"/>
        <v>0</v>
      </c>
      <c r="CO66" s="5">
        <f t="shared" si="52"/>
        <v>0</v>
      </c>
    </row>
    <row r="68" spans="1:93" s="38" customFormat="1">
      <c r="A68" s="38" t="s">
        <v>69</v>
      </c>
      <c r="D68" s="49"/>
    </row>
    <row r="69" spans="1:93">
      <c r="A69" t="s">
        <v>311</v>
      </c>
      <c r="B69" t="s">
        <v>92</v>
      </c>
      <c r="C69" t="s">
        <v>151</v>
      </c>
      <c r="D69" s="64">
        <v>42125</v>
      </c>
    </row>
    <row r="70" spans="1:93">
      <c r="C70" t="s">
        <v>176</v>
      </c>
      <c r="D70" s="64">
        <v>43952</v>
      </c>
    </row>
    <row r="71" spans="1:93">
      <c r="C71" t="s">
        <v>190</v>
      </c>
      <c r="D71" s="4">
        <v>0.1</v>
      </c>
    </row>
    <row r="72" spans="1:93">
      <c r="C72" s="2" t="s">
        <v>122</v>
      </c>
      <c r="D72" s="73">
        <f>D69</f>
        <v>42125</v>
      </c>
      <c r="E72" s="73">
        <f t="shared" ref="E72:AJ72" si="53">EDATE(D72,1)</f>
        <v>42156</v>
      </c>
      <c r="F72" s="73">
        <f t="shared" si="53"/>
        <v>42186</v>
      </c>
      <c r="G72" s="73">
        <f t="shared" si="53"/>
        <v>42217</v>
      </c>
      <c r="H72" s="73">
        <f t="shared" si="53"/>
        <v>42248</v>
      </c>
      <c r="I72" s="73">
        <f t="shared" si="53"/>
        <v>42278</v>
      </c>
      <c r="J72" s="73">
        <f t="shared" si="53"/>
        <v>42309</v>
      </c>
      <c r="K72" s="73">
        <f t="shared" si="53"/>
        <v>42339</v>
      </c>
      <c r="L72" s="73">
        <f t="shared" si="53"/>
        <v>42370</v>
      </c>
      <c r="M72" s="73">
        <f t="shared" si="53"/>
        <v>42401</v>
      </c>
      <c r="N72" s="73">
        <f t="shared" si="53"/>
        <v>42430</v>
      </c>
      <c r="O72" s="73">
        <f t="shared" si="53"/>
        <v>42461</v>
      </c>
      <c r="P72" s="73">
        <f t="shared" si="53"/>
        <v>42491</v>
      </c>
      <c r="Q72" s="73">
        <f t="shared" si="53"/>
        <v>42522</v>
      </c>
      <c r="R72" s="73">
        <f t="shared" si="53"/>
        <v>42552</v>
      </c>
      <c r="S72" s="73">
        <f t="shared" si="53"/>
        <v>42583</v>
      </c>
      <c r="T72" s="73">
        <f t="shared" si="53"/>
        <v>42614</v>
      </c>
      <c r="U72" s="73">
        <f t="shared" si="53"/>
        <v>42644</v>
      </c>
      <c r="V72" s="73">
        <f t="shared" si="53"/>
        <v>42675</v>
      </c>
      <c r="W72" s="73">
        <f t="shared" si="53"/>
        <v>42705</v>
      </c>
      <c r="X72" s="73">
        <f t="shared" si="53"/>
        <v>42736</v>
      </c>
      <c r="Y72" s="73">
        <f t="shared" si="53"/>
        <v>42767</v>
      </c>
      <c r="Z72" s="73">
        <f t="shared" si="53"/>
        <v>42795</v>
      </c>
      <c r="AA72" s="73">
        <f t="shared" si="53"/>
        <v>42826</v>
      </c>
      <c r="AB72" s="73">
        <f t="shared" si="53"/>
        <v>42856</v>
      </c>
      <c r="AC72" s="73">
        <f t="shared" si="53"/>
        <v>42887</v>
      </c>
      <c r="AD72" s="73">
        <f t="shared" si="53"/>
        <v>42917</v>
      </c>
      <c r="AE72" s="73">
        <f t="shared" si="53"/>
        <v>42948</v>
      </c>
      <c r="AF72" s="73">
        <f t="shared" si="53"/>
        <v>42979</v>
      </c>
      <c r="AG72" s="73">
        <f t="shared" si="53"/>
        <v>43009</v>
      </c>
      <c r="AH72" s="73">
        <f t="shared" si="53"/>
        <v>43040</v>
      </c>
      <c r="AI72" s="73">
        <f t="shared" si="53"/>
        <v>43070</v>
      </c>
      <c r="AJ72" s="73">
        <f t="shared" si="53"/>
        <v>43101</v>
      </c>
      <c r="AK72" s="73">
        <f t="shared" ref="AK72:BP72" si="54">EDATE(AJ72,1)</f>
        <v>43132</v>
      </c>
      <c r="AL72" s="73">
        <f t="shared" si="54"/>
        <v>43160</v>
      </c>
      <c r="AM72" s="73">
        <f t="shared" si="54"/>
        <v>43191</v>
      </c>
      <c r="AN72" s="73">
        <f t="shared" si="54"/>
        <v>43221</v>
      </c>
      <c r="AO72" s="73">
        <f t="shared" si="54"/>
        <v>43252</v>
      </c>
      <c r="AP72" s="73">
        <f t="shared" si="54"/>
        <v>43282</v>
      </c>
      <c r="AQ72" s="73">
        <f t="shared" si="54"/>
        <v>43313</v>
      </c>
      <c r="AR72" s="73">
        <f t="shared" si="54"/>
        <v>43344</v>
      </c>
      <c r="AS72" s="73">
        <f t="shared" si="54"/>
        <v>43374</v>
      </c>
      <c r="AT72" s="73">
        <f t="shared" si="54"/>
        <v>43405</v>
      </c>
      <c r="AU72" s="73">
        <f t="shared" si="54"/>
        <v>43435</v>
      </c>
      <c r="AV72" s="73">
        <f t="shared" si="54"/>
        <v>43466</v>
      </c>
      <c r="AW72" s="73">
        <f t="shared" si="54"/>
        <v>43497</v>
      </c>
      <c r="AX72" s="73">
        <f t="shared" si="54"/>
        <v>43525</v>
      </c>
      <c r="AY72" s="73">
        <f t="shared" si="54"/>
        <v>43556</v>
      </c>
      <c r="AZ72" s="73">
        <f t="shared" si="54"/>
        <v>43586</v>
      </c>
      <c r="BA72" s="73">
        <f t="shared" si="54"/>
        <v>43617</v>
      </c>
      <c r="BB72" s="73">
        <f t="shared" si="54"/>
        <v>43647</v>
      </c>
      <c r="BC72" s="73">
        <f t="shared" si="54"/>
        <v>43678</v>
      </c>
      <c r="BD72" s="73">
        <f t="shared" si="54"/>
        <v>43709</v>
      </c>
      <c r="BE72" s="73">
        <f t="shared" si="54"/>
        <v>43739</v>
      </c>
      <c r="BF72" s="73">
        <f t="shared" si="54"/>
        <v>43770</v>
      </c>
      <c r="BG72" s="73">
        <f t="shared" si="54"/>
        <v>43800</v>
      </c>
      <c r="BH72" s="73">
        <f t="shared" si="54"/>
        <v>43831</v>
      </c>
      <c r="BI72" s="73">
        <f t="shared" si="54"/>
        <v>43862</v>
      </c>
      <c r="BJ72" s="73">
        <f t="shared" si="54"/>
        <v>43891</v>
      </c>
      <c r="BK72" s="73">
        <f t="shared" si="54"/>
        <v>43922</v>
      </c>
      <c r="BL72" s="73">
        <f t="shared" si="54"/>
        <v>43952</v>
      </c>
      <c r="BM72" s="73">
        <f t="shared" si="54"/>
        <v>43983</v>
      </c>
      <c r="BN72" s="73">
        <f t="shared" si="54"/>
        <v>44013</v>
      </c>
      <c r="BO72" s="73">
        <f t="shared" si="54"/>
        <v>44044</v>
      </c>
      <c r="BP72" s="73">
        <f t="shared" si="54"/>
        <v>44075</v>
      </c>
      <c r="BQ72" s="73">
        <f t="shared" ref="BQ72:CO72" si="55">EDATE(BP72,1)</f>
        <v>44105</v>
      </c>
      <c r="BR72" s="73">
        <f t="shared" si="55"/>
        <v>44136</v>
      </c>
      <c r="BS72" s="73">
        <f t="shared" si="55"/>
        <v>44166</v>
      </c>
      <c r="BT72" s="73">
        <f t="shared" si="55"/>
        <v>44197</v>
      </c>
      <c r="BU72" s="73">
        <f t="shared" si="55"/>
        <v>44228</v>
      </c>
      <c r="BV72" s="73">
        <f t="shared" si="55"/>
        <v>44256</v>
      </c>
      <c r="BW72" s="73">
        <f t="shared" si="55"/>
        <v>44287</v>
      </c>
      <c r="BX72" s="73">
        <f t="shared" si="55"/>
        <v>44317</v>
      </c>
      <c r="BY72" s="73">
        <f t="shared" si="55"/>
        <v>44348</v>
      </c>
      <c r="BZ72" s="73">
        <f t="shared" si="55"/>
        <v>44378</v>
      </c>
      <c r="CA72" s="73">
        <f t="shared" si="55"/>
        <v>44409</v>
      </c>
      <c r="CB72" s="73">
        <f t="shared" si="55"/>
        <v>44440</v>
      </c>
      <c r="CC72" s="73">
        <f t="shared" si="55"/>
        <v>44470</v>
      </c>
      <c r="CD72" s="73">
        <f t="shared" si="55"/>
        <v>44501</v>
      </c>
      <c r="CE72" s="73">
        <f t="shared" si="55"/>
        <v>44531</v>
      </c>
      <c r="CF72" s="73">
        <f t="shared" si="55"/>
        <v>44562</v>
      </c>
      <c r="CG72" s="73">
        <f t="shared" si="55"/>
        <v>44593</v>
      </c>
      <c r="CH72" s="73">
        <f t="shared" si="55"/>
        <v>44621</v>
      </c>
      <c r="CI72" s="73">
        <f t="shared" si="55"/>
        <v>44652</v>
      </c>
      <c r="CJ72" s="73">
        <f t="shared" si="55"/>
        <v>44682</v>
      </c>
      <c r="CK72" s="73">
        <f t="shared" si="55"/>
        <v>44713</v>
      </c>
      <c r="CL72" s="73">
        <f t="shared" si="55"/>
        <v>44743</v>
      </c>
      <c r="CM72" s="73">
        <f t="shared" si="55"/>
        <v>44774</v>
      </c>
      <c r="CN72" s="73">
        <f t="shared" si="55"/>
        <v>44805</v>
      </c>
      <c r="CO72" s="73">
        <f t="shared" si="55"/>
        <v>44835</v>
      </c>
    </row>
    <row r="73" spans="1:93">
      <c r="C73" t="s">
        <v>237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</v>
      </c>
      <c r="AH73" s="74">
        <v>0</v>
      </c>
      <c r="AI73" s="74">
        <v>0</v>
      </c>
      <c r="AJ73" s="74">
        <v>0</v>
      </c>
      <c r="AK73" s="74">
        <v>0</v>
      </c>
      <c r="AL73" s="74">
        <v>0</v>
      </c>
      <c r="AM73" s="74">
        <v>0</v>
      </c>
      <c r="AN73" s="74">
        <v>6805002</v>
      </c>
      <c r="AO73" s="74">
        <v>2284749</v>
      </c>
      <c r="AP73" s="74">
        <v>2284749</v>
      </c>
      <c r="AQ73" s="74">
        <v>2284749</v>
      </c>
      <c r="AR73" s="74">
        <v>4128042</v>
      </c>
      <c r="AS73" s="74">
        <v>4128042</v>
      </c>
      <c r="AT73" s="74">
        <v>4128042</v>
      </c>
      <c r="AU73" s="74">
        <v>6805002</v>
      </c>
      <c r="AV73" s="74">
        <v>6805002</v>
      </c>
      <c r="AW73" s="74">
        <v>6805002</v>
      </c>
      <c r="AX73" s="74">
        <v>6805002</v>
      </c>
      <c r="AY73" s="74">
        <v>6805002</v>
      </c>
      <c r="AZ73" s="74">
        <v>6948917</v>
      </c>
      <c r="BA73" s="74">
        <v>2319825</v>
      </c>
      <c r="BB73" s="74">
        <v>2319825</v>
      </c>
      <c r="BC73" s="74">
        <v>2319825</v>
      </c>
      <c r="BD73" s="74">
        <v>4218418</v>
      </c>
      <c r="BE73" s="74">
        <v>4218418</v>
      </c>
      <c r="BF73" s="74">
        <v>4218418</v>
      </c>
      <c r="BG73" s="74">
        <v>6948917</v>
      </c>
      <c r="BH73" s="74">
        <v>6948917</v>
      </c>
      <c r="BI73" s="74">
        <v>6948917</v>
      </c>
      <c r="BJ73" s="74">
        <v>6948917</v>
      </c>
      <c r="BK73" s="74">
        <v>6948917</v>
      </c>
      <c r="BL73" s="74">
        <v>7096473</v>
      </c>
      <c r="BM73" s="74">
        <v>0</v>
      </c>
      <c r="BN73" s="74">
        <v>0</v>
      </c>
      <c r="BO73" s="74">
        <v>0</v>
      </c>
      <c r="BP73" s="74">
        <v>0</v>
      </c>
      <c r="BQ73" s="74">
        <v>0</v>
      </c>
      <c r="BR73" s="74">
        <v>0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28670.241600000001</v>
      </c>
      <c r="CG73" s="74">
        <v>28670.241600000001</v>
      </c>
      <c r="CH73" s="74">
        <v>28670.241600000001</v>
      </c>
      <c r="CI73" s="74">
        <v>28670.241600000001</v>
      </c>
      <c r="CJ73" s="74">
        <v>28670.241600000001</v>
      </c>
      <c r="CK73" s="74">
        <v>28670.241600000001</v>
      </c>
      <c r="CL73" s="74">
        <v>28670.241600000001</v>
      </c>
      <c r="CM73" s="74">
        <v>28670.241600000001</v>
      </c>
      <c r="CN73" s="74">
        <v>28670.241600000001</v>
      </c>
      <c r="CO73" s="74">
        <v>28670.241600000001</v>
      </c>
    </row>
    <row r="75" spans="1:93">
      <c r="B75" t="s">
        <v>155</v>
      </c>
      <c r="C75" s="2" t="s">
        <v>122</v>
      </c>
      <c r="D75" s="73">
        <f>D72</f>
        <v>42125</v>
      </c>
      <c r="E75" s="73">
        <f t="shared" ref="E75:AJ75" si="56">EDATE(D75,1)</f>
        <v>42156</v>
      </c>
      <c r="F75" s="73">
        <f t="shared" si="56"/>
        <v>42186</v>
      </c>
      <c r="G75" s="73">
        <f t="shared" si="56"/>
        <v>42217</v>
      </c>
      <c r="H75" s="73">
        <f t="shared" si="56"/>
        <v>42248</v>
      </c>
      <c r="I75" s="73">
        <f t="shared" si="56"/>
        <v>42278</v>
      </c>
      <c r="J75" s="73">
        <f t="shared" si="56"/>
        <v>42309</v>
      </c>
      <c r="K75" s="73">
        <f t="shared" si="56"/>
        <v>42339</v>
      </c>
      <c r="L75" s="73">
        <f t="shared" si="56"/>
        <v>42370</v>
      </c>
      <c r="M75" s="73">
        <f t="shared" si="56"/>
        <v>42401</v>
      </c>
      <c r="N75" s="73">
        <f t="shared" si="56"/>
        <v>42430</v>
      </c>
      <c r="O75" s="73">
        <f t="shared" si="56"/>
        <v>42461</v>
      </c>
      <c r="P75" s="73">
        <f t="shared" si="56"/>
        <v>42491</v>
      </c>
      <c r="Q75" s="73">
        <f t="shared" si="56"/>
        <v>42522</v>
      </c>
      <c r="R75" s="73">
        <f t="shared" si="56"/>
        <v>42552</v>
      </c>
      <c r="S75" s="73">
        <f t="shared" si="56"/>
        <v>42583</v>
      </c>
      <c r="T75" s="73">
        <f t="shared" si="56"/>
        <v>42614</v>
      </c>
      <c r="U75" s="73">
        <f t="shared" si="56"/>
        <v>42644</v>
      </c>
      <c r="V75" s="73">
        <f t="shared" si="56"/>
        <v>42675</v>
      </c>
      <c r="W75" s="73">
        <f t="shared" si="56"/>
        <v>42705</v>
      </c>
      <c r="X75" s="73">
        <f t="shared" si="56"/>
        <v>42736</v>
      </c>
      <c r="Y75" s="73">
        <f t="shared" si="56"/>
        <v>42767</v>
      </c>
      <c r="Z75" s="73">
        <f t="shared" si="56"/>
        <v>42795</v>
      </c>
      <c r="AA75" s="73">
        <f t="shared" si="56"/>
        <v>42826</v>
      </c>
      <c r="AB75" s="73">
        <f t="shared" si="56"/>
        <v>42856</v>
      </c>
      <c r="AC75" s="73">
        <f t="shared" si="56"/>
        <v>42887</v>
      </c>
      <c r="AD75" s="73">
        <f t="shared" si="56"/>
        <v>42917</v>
      </c>
      <c r="AE75" s="73">
        <f t="shared" si="56"/>
        <v>42948</v>
      </c>
      <c r="AF75" s="73">
        <f t="shared" si="56"/>
        <v>42979</v>
      </c>
      <c r="AG75" s="73">
        <f t="shared" si="56"/>
        <v>43009</v>
      </c>
      <c r="AH75" s="73">
        <f t="shared" si="56"/>
        <v>43040</v>
      </c>
      <c r="AI75" s="73">
        <f t="shared" si="56"/>
        <v>43070</v>
      </c>
      <c r="AJ75" s="73">
        <f t="shared" si="56"/>
        <v>43101</v>
      </c>
      <c r="AK75" s="73">
        <f t="shared" ref="AK75:BP75" si="57">EDATE(AJ75,1)</f>
        <v>43132</v>
      </c>
      <c r="AL75" s="73">
        <f t="shared" si="57"/>
        <v>43160</v>
      </c>
      <c r="AM75" s="73">
        <f t="shared" si="57"/>
        <v>43191</v>
      </c>
      <c r="AN75" s="73">
        <f t="shared" si="57"/>
        <v>43221</v>
      </c>
      <c r="AO75" s="73">
        <f t="shared" si="57"/>
        <v>43252</v>
      </c>
      <c r="AP75" s="73">
        <f t="shared" si="57"/>
        <v>43282</v>
      </c>
      <c r="AQ75" s="73">
        <f t="shared" si="57"/>
        <v>43313</v>
      </c>
      <c r="AR75" s="73">
        <f t="shared" si="57"/>
        <v>43344</v>
      </c>
      <c r="AS75" s="73">
        <f t="shared" si="57"/>
        <v>43374</v>
      </c>
      <c r="AT75" s="73">
        <f t="shared" si="57"/>
        <v>43405</v>
      </c>
      <c r="AU75" s="73">
        <f t="shared" si="57"/>
        <v>43435</v>
      </c>
      <c r="AV75" s="73">
        <f t="shared" si="57"/>
        <v>43466</v>
      </c>
      <c r="AW75" s="73">
        <f t="shared" si="57"/>
        <v>43497</v>
      </c>
      <c r="AX75" s="73">
        <f t="shared" si="57"/>
        <v>43525</v>
      </c>
      <c r="AY75" s="73">
        <f t="shared" si="57"/>
        <v>43556</v>
      </c>
      <c r="AZ75" s="73">
        <f t="shared" si="57"/>
        <v>43586</v>
      </c>
      <c r="BA75" s="73">
        <f t="shared" si="57"/>
        <v>43617</v>
      </c>
      <c r="BB75" s="73">
        <f t="shared" si="57"/>
        <v>43647</v>
      </c>
      <c r="BC75" s="73">
        <f t="shared" si="57"/>
        <v>43678</v>
      </c>
      <c r="BD75" s="73">
        <f t="shared" si="57"/>
        <v>43709</v>
      </c>
      <c r="BE75" s="73">
        <f t="shared" si="57"/>
        <v>43739</v>
      </c>
      <c r="BF75" s="73">
        <f t="shared" si="57"/>
        <v>43770</v>
      </c>
      <c r="BG75" s="73">
        <f t="shared" si="57"/>
        <v>43800</v>
      </c>
      <c r="BH75" s="73">
        <f t="shared" si="57"/>
        <v>43831</v>
      </c>
      <c r="BI75" s="73">
        <f t="shared" si="57"/>
        <v>43862</v>
      </c>
      <c r="BJ75" s="73">
        <f t="shared" si="57"/>
        <v>43891</v>
      </c>
      <c r="BK75" s="73">
        <f t="shared" si="57"/>
        <v>43922</v>
      </c>
      <c r="BL75" s="73">
        <f t="shared" si="57"/>
        <v>43952</v>
      </c>
      <c r="BM75" s="73">
        <f t="shared" si="57"/>
        <v>43983</v>
      </c>
      <c r="BN75" s="73">
        <f t="shared" si="57"/>
        <v>44013</v>
      </c>
      <c r="BO75" s="73">
        <f t="shared" si="57"/>
        <v>44044</v>
      </c>
      <c r="BP75" s="73">
        <f t="shared" si="57"/>
        <v>44075</v>
      </c>
      <c r="BQ75" s="73">
        <f t="shared" ref="BQ75:CO75" si="58">EDATE(BP75,1)</f>
        <v>44105</v>
      </c>
      <c r="BR75" s="73">
        <f t="shared" si="58"/>
        <v>44136</v>
      </c>
      <c r="BS75" s="73">
        <f t="shared" si="58"/>
        <v>44166</v>
      </c>
      <c r="BT75" s="73">
        <f t="shared" si="58"/>
        <v>44197</v>
      </c>
      <c r="BU75" s="73">
        <f t="shared" si="58"/>
        <v>44228</v>
      </c>
      <c r="BV75" s="73">
        <f t="shared" si="58"/>
        <v>44256</v>
      </c>
      <c r="BW75" s="73">
        <f t="shared" si="58"/>
        <v>44287</v>
      </c>
      <c r="BX75" s="73">
        <f t="shared" si="58"/>
        <v>44317</v>
      </c>
      <c r="BY75" s="73">
        <f t="shared" si="58"/>
        <v>44348</v>
      </c>
      <c r="BZ75" s="73">
        <f t="shared" si="58"/>
        <v>44378</v>
      </c>
      <c r="CA75" s="73">
        <f t="shared" si="58"/>
        <v>44409</v>
      </c>
      <c r="CB75" s="73">
        <f t="shared" si="58"/>
        <v>44440</v>
      </c>
      <c r="CC75" s="73">
        <f t="shared" si="58"/>
        <v>44470</v>
      </c>
      <c r="CD75" s="73">
        <f t="shared" si="58"/>
        <v>44501</v>
      </c>
      <c r="CE75" s="73">
        <f t="shared" si="58"/>
        <v>44531</v>
      </c>
      <c r="CF75" s="73">
        <f t="shared" si="58"/>
        <v>44562</v>
      </c>
      <c r="CG75" s="73">
        <f t="shared" si="58"/>
        <v>44593</v>
      </c>
      <c r="CH75" s="73">
        <f t="shared" si="58"/>
        <v>44621</v>
      </c>
      <c r="CI75" s="73">
        <f t="shared" si="58"/>
        <v>44652</v>
      </c>
      <c r="CJ75" s="73">
        <f t="shared" si="58"/>
        <v>44682</v>
      </c>
      <c r="CK75" s="73">
        <f t="shared" si="58"/>
        <v>44713</v>
      </c>
      <c r="CL75" s="73">
        <f t="shared" si="58"/>
        <v>44743</v>
      </c>
      <c r="CM75" s="73">
        <f t="shared" si="58"/>
        <v>44774</v>
      </c>
      <c r="CN75" s="73">
        <f t="shared" si="58"/>
        <v>44805</v>
      </c>
      <c r="CO75" s="73">
        <f t="shared" si="58"/>
        <v>44835</v>
      </c>
    </row>
    <row r="76" spans="1:93">
      <c r="C76" t="s">
        <v>193</v>
      </c>
      <c r="D76" s="87">
        <f ca="1">IF(YEAR(D75)=YEAR($D$69),IF(MONTH(D75)=12,SUM(OFFSET(D73,0,(MONTH($D$69)-12)):D73),0),0)</f>
        <v>0</v>
      </c>
      <c r="E76" s="87">
        <f ca="1">IF(YEAR(E75)=YEAR($D$69),IF(MONTH(E75)=12,SUM(OFFSET(E73,0,(MONTH($D$69)-12)):E73),0),0)</f>
        <v>0</v>
      </c>
      <c r="F76" s="87">
        <f ca="1">IF(YEAR(F75)=YEAR($D$69),IF(MONTH(F75)=12,SUM(OFFSET(F73,0,(MONTH($D$69)-12)):F73),0),0)</f>
        <v>0</v>
      </c>
      <c r="G76" s="87">
        <f ca="1">IF(YEAR(G75)=YEAR($D$69),IF(MONTH(G75)=12,SUM(OFFSET(G73,0,(MONTH($D$69)-12)):G73),0),0)</f>
        <v>0</v>
      </c>
      <c r="H76" s="87">
        <f ca="1">IF(YEAR(H75)=YEAR($D$69),IF(MONTH(H75)=12,SUM(OFFSET(H73,0,(MONTH($D$69)-12)):H73),0),0)</f>
        <v>0</v>
      </c>
      <c r="I76" s="87">
        <f ca="1">IF(YEAR(I75)=YEAR($D$69),IF(MONTH(I75)=12,SUM(OFFSET(I73,0,(MONTH($D$69)-12)):I73),0),0)</f>
        <v>0</v>
      </c>
      <c r="J76" s="87">
        <f ca="1">IF(YEAR(J75)=YEAR($D$69),IF(MONTH(J75)=12,SUM(OFFSET(J73,0,(MONTH($D$69)-12)):J73),0),0)</f>
        <v>0</v>
      </c>
      <c r="K76" s="87">
        <f ca="1">IF(YEAR(K75)=YEAR($D$69),IF(MONTH(K75)=12,SUM(OFFSET(K73,0,(MONTH($D$69)-12)):K73),0),0)</f>
        <v>0</v>
      </c>
      <c r="L76" s="87">
        <f ca="1">IF(YEAR(L75)=YEAR($D$69),IF(MONTH(L75)=12,SUM(OFFSET(L73,0,(MONTH($D$69)-12)):L73),0),0)</f>
        <v>0</v>
      </c>
      <c r="M76" s="87">
        <f ca="1">IF(YEAR(M75)=YEAR($D$69),IF(MONTH(M75)=12,SUM(OFFSET(M73,0,(MONTH($D$69)-12)):M73),0),0)</f>
        <v>0</v>
      </c>
      <c r="N76" s="87">
        <f ca="1">IF(YEAR(N75)=YEAR($D$69),IF(MONTH(N75)=12,SUM(OFFSET(N73,0,(MONTH($D$69)-12)):N73),0),0)</f>
        <v>0</v>
      </c>
      <c r="O76" s="87">
        <f ca="1">IF(YEAR(O75)=YEAR($D$69),IF(MONTH(O75)=12,SUM(OFFSET(O73,0,(MONTH($D$69)-12)):O73),0),0)</f>
        <v>0</v>
      </c>
      <c r="P76" s="87">
        <f ca="1">IF(YEAR(P75)=YEAR($D$69),IF(MONTH(P75)=12,SUM(OFFSET(P73,0,(MONTH($D$69)-12)):P73),0),0)</f>
        <v>0</v>
      </c>
      <c r="Q76" s="87">
        <f ca="1">IF(YEAR(Q75)=YEAR($D$69),IF(MONTH(Q75)=12,SUM(OFFSET(Q73,0,(MONTH($D$69)-12)):Q73),0),0)</f>
        <v>0</v>
      </c>
      <c r="R76" s="87">
        <f ca="1">IF(YEAR(R75)=YEAR($D$69),IF(MONTH(R75)=12,SUM(OFFSET(R73,0,(MONTH($D$69)-12)):R73),0),0)</f>
        <v>0</v>
      </c>
      <c r="S76" s="87">
        <f ca="1">IF(YEAR(S75)=YEAR($D$69),IF(MONTH(S75)=12,SUM(OFFSET(S73,0,(MONTH($D$69)-12)):S73),0),0)</f>
        <v>0</v>
      </c>
      <c r="T76" s="87">
        <f ca="1">IF(YEAR(T75)=YEAR($D$69),IF(MONTH(T75)=12,SUM(OFFSET(T73,0,(MONTH($D$69)-12)):T73),0),0)</f>
        <v>0</v>
      </c>
      <c r="U76" s="87">
        <f ca="1">IF(YEAR(U75)=YEAR($D$69),IF(MONTH(U75)=12,SUM(OFFSET(U73,0,(MONTH($D$69)-12)):U73),0),0)</f>
        <v>0</v>
      </c>
      <c r="V76" s="87">
        <f ca="1">IF(YEAR(V75)=YEAR($D$69),IF(MONTH(V75)=12,SUM(OFFSET(V73,0,(MONTH($D$69)-12)):V73),0),0)</f>
        <v>0</v>
      </c>
      <c r="W76" s="87">
        <f ca="1">IF(YEAR(W75)=YEAR($D$69),IF(MONTH(W75)=12,SUM(OFFSET(W73,0,(MONTH($D$69)-12)):W73),0),0)</f>
        <v>0</v>
      </c>
      <c r="X76" s="87">
        <f ca="1">IF(YEAR(X75)=YEAR($D$69),IF(MONTH(X75)=12,SUM(OFFSET(X73,0,(MONTH($D$69)-12)):X73),0),0)</f>
        <v>0</v>
      </c>
      <c r="Y76" s="87">
        <f ca="1">IF(YEAR(Y75)=YEAR($D$69),IF(MONTH(Y75)=12,SUM(OFFSET(Y73,0,(MONTH($D$69)-12)):Y73),0),0)</f>
        <v>0</v>
      </c>
      <c r="Z76" s="87">
        <f ca="1">IF(YEAR(Z75)=YEAR($D$69),IF(MONTH(Z75)=12,SUM(OFFSET(Z73,0,(MONTH($D$69)-12)):Z73),0),0)</f>
        <v>0</v>
      </c>
      <c r="AA76" s="87">
        <f ca="1">IF(YEAR(AA75)=YEAR($D$69),IF(MONTH(AA75)=12,SUM(OFFSET(AA73,0,(MONTH($D$69)-12)):AA73),0),0)</f>
        <v>0</v>
      </c>
      <c r="AB76" s="87">
        <f ca="1">IF(YEAR(AB75)=YEAR($D$69),IF(MONTH(AB75)=12,SUM(OFFSET(AB73,0,(MONTH($D$69)-12)):AB73),0),0)</f>
        <v>0</v>
      </c>
      <c r="AC76" s="87">
        <f ca="1">IF(YEAR(AC75)=YEAR($D$69),IF(MONTH(AC75)=12,SUM(OFFSET(AC73,0,(MONTH($D$69)-12)):AC73),0),0)</f>
        <v>0</v>
      </c>
      <c r="AD76" s="87">
        <f ca="1">IF(YEAR(AD75)=YEAR($D$69),IF(MONTH(AD75)=12,SUM(OFFSET(AD73,0,(MONTH($D$69)-12)):AD73),0),0)</f>
        <v>0</v>
      </c>
      <c r="AE76" s="87">
        <f ca="1">IF(YEAR(AE75)=YEAR($D$69),IF(MONTH(AE75)=12,SUM(OFFSET(AE73,0,(MONTH($D$69)-12)):AE73),0),0)</f>
        <v>0</v>
      </c>
      <c r="AF76" s="87">
        <f ca="1">IF(YEAR(AF75)=YEAR($D$69),IF(MONTH(AF75)=12,SUM(OFFSET(AF73,0,(MONTH($D$69)-12)):AF73),0),0)</f>
        <v>0</v>
      </c>
      <c r="AG76" s="87">
        <f ca="1">IF(YEAR(AG75)=YEAR($D$69),IF(MONTH(AG75)=12,SUM(OFFSET(AG73,0,(MONTH($D$69)-12)):AG73),0),0)</f>
        <v>0</v>
      </c>
      <c r="AH76" s="87">
        <f ca="1">IF(YEAR(AH75)=YEAR($D$69),IF(MONTH(AH75)=12,SUM(OFFSET(AH73,0,(MONTH($D$69)-12)):AH73),0),0)</f>
        <v>0</v>
      </c>
      <c r="AI76" s="87">
        <f ca="1">IF(YEAR(AI75)=YEAR($D$69),IF(MONTH(AI75)=12,SUM(OFFSET(AI73,0,(MONTH($D$69)-12)):AI73),0),0)</f>
        <v>0</v>
      </c>
      <c r="AJ76" s="87">
        <f ca="1">IF(YEAR(AJ75)=YEAR($D$69),IF(MONTH(AJ75)=12,SUM(OFFSET(AJ73,0,(MONTH($D$69)-12)):AJ73),0),0)</f>
        <v>0</v>
      </c>
      <c r="AK76" s="87">
        <f ca="1">IF(YEAR(AK75)=YEAR($D$69),IF(MONTH(AK75)=12,SUM(OFFSET(AK73,0,(MONTH($D$69)-12)):AK73),0),0)</f>
        <v>0</v>
      </c>
      <c r="AL76" s="87">
        <f ca="1">IF(YEAR(AL75)=YEAR($D$69),IF(MONTH(AL75)=12,SUM(OFFSET(AL73,0,(MONTH($D$69)-12)):AL73),0),0)</f>
        <v>0</v>
      </c>
      <c r="AM76" s="87">
        <f ca="1">IF(YEAR(AM75)=YEAR($D$69),IF(MONTH(AM75)=12,SUM(OFFSET(AM73,0,(MONTH($D$69)-12)):AM73),0),0)</f>
        <v>0</v>
      </c>
      <c r="AN76" s="87">
        <f ca="1">IF(YEAR(AN75)=YEAR($D$69),IF(MONTH(AN75)=12,SUM(OFFSET(AN73,0,(MONTH($D$69)-12)):AN73),0),0)</f>
        <v>0</v>
      </c>
      <c r="AO76" s="87">
        <f ca="1">IF(YEAR(AO75)=YEAR($D$69),IF(MONTH(AO75)=12,SUM(OFFSET(AO73,0,(MONTH($D$69)-12)):AO73),0),0)</f>
        <v>0</v>
      </c>
      <c r="AP76" s="87">
        <f ca="1">IF(YEAR(AP75)=YEAR($D$69),IF(MONTH(AP75)=12,SUM(OFFSET(AP73,0,(MONTH($D$69)-12)):AP73),0),0)</f>
        <v>0</v>
      </c>
      <c r="AQ76" s="87">
        <f ca="1">IF(YEAR(AQ75)=YEAR($D$69),IF(MONTH(AQ75)=12,SUM(OFFSET(AQ73,0,(MONTH($D$69)-12)):AQ73),0),0)</f>
        <v>0</v>
      </c>
      <c r="AR76" s="87">
        <f ca="1">IF(YEAR(AR75)=YEAR($D$69),IF(MONTH(AR75)=12,SUM(OFFSET(AR73,0,(MONTH($D$69)-12)):AR73),0),0)</f>
        <v>0</v>
      </c>
      <c r="AS76" s="87">
        <f ca="1">IF(YEAR(AS75)=YEAR($D$69),IF(MONTH(AS75)=12,SUM(OFFSET(AS73,0,(MONTH($D$69)-12)):AS73),0),0)</f>
        <v>0</v>
      </c>
      <c r="AT76" s="87">
        <f ca="1">IF(YEAR(AT75)=YEAR($D$69),IF(MONTH(AT75)=12,SUM(OFFSET(AT73,0,(MONTH($D$69)-12)):AT73),0),0)</f>
        <v>0</v>
      </c>
      <c r="AU76" s="87">
        <f ca="1">IF(YEAR(AU75)=YEAR($D$69),IF(MONTH(AU75)=12,SUM(OFFSET(AU73,0,(MONTH($D$69)-12)):AU73),0),0)</f>
        <v>0</v>
      </c>
      <c r="AV76" s="87">
        <f ca="1">IF(YEAR(AV75)=YEAR($D$69),IF(MONTH(AV75)=12,SUM(OFFSET(AV73,0,(MONTH($D$69)-12)):AV73),0),0)</f>
        <v>0</v>
      </c>
      <c r="AW76" s="87">
        <f ca="1">IF(YEAR(AW75)=YEAR($D$69),IF(MONTH(AW75)=12,SUM(OFFSET(AW73,0,(MONTH($D$69)-12)):AW73),0),0)</f>
        <v>0</v>
      </c>
      <c r="AX76" s="87">
        <f ca="1">IF(YEAR(AX75)=YEAR($D$69),IF(MONTH(AX75)=12,SUM(OFFSET(AX73,0,(MONTH($D$69)-12)):AX73),0),0)</f>
        <v>0</v>
      </c>
      <c r="AY76" s="87">
        <f ca="1">IF(YEAR(AY75)=YEAR($D$69),IF(MONTH(AY75)=12,SUM(OFFSET(AY73,0,(MONTH($D$69)-12)):AY73),0),0)</f>
        <v>0</v>
      </c>
      <c r="AZ76" s="87">
        <f ca="1">IF(YEAR(AZ75)=YEAR($D$69),IF(MONTH(AZ75)=12,SUM(OFFSET(AZ73,0,(MONTH($D$69)-12)):AZ73),0),0)</f>
        <v>0</v>
      </c>
      <c r="BA76" s="87">
        <f ca="1">IF(YEAR(BA75)=YEAR($D$69),IF(MONTH(BA75)=12,SUM(OFFSET(BA73,0,(MONTH($D$69)-12)):BA73),0),0)</f>
        <v>0</v>
      </c>
      <c r="BB76" s="87">
        <f ca="1">IF(YEAR(BB75)=YEAR($D$69),IF(MONTH(BB75)=12,SUM(OFFSET(BB73,0,(MONTH($D$69)-12)):BB73),0),0)</f>
        <v>0</v>
      </c>
      <c r="BC76" s="87">
        <f ca="1">IF(YEAR(BC75)=YEAR($D$69),IF(MONTH(BC75)=12,SUM(OFFSET(BC73,0,(MONTH($D$69)-12)):BC73),0),0)</f>
        <v>0</v>
      </c>
      <c r="BD76" s="87">
        <f ca="1">IF(YEAR(BD75)=YEAR($D$69),IF(MONTH(BD75)=12,SUM(OFFSET(BD73,0,(MONTH($D$69)-12)):BD73),0),0)</f>
        <v>0</v>
      </c>
      <c r="BE76" s="87">
        <f ca="1">IF(YEAR(BE75)=YEAR($D$69),IF(MONTH(BE75)=12,SUM(OFFSET(BE73,0,(MONTH($D$69)-12)):BE73),0),0)</f>
        <v>0</v>
      </c>
      <c r="BF76" s="87">
        <f ca="1">IF(YEAR(BF75)=YEAR($D$69),IF(MONTH(BF75)=12,SUM(OFFSET(BF73,0,(MONTH($D$69)-12)):BF73),0),0)</f>
        <v>0</v>
      </c>
      <c r="BG76" s="87">
        <f ca="1">IF(YEAR(BG75)=YEAR($D$69),IF(MONTH(BG75)=12,SUM(OFFSET(BG73,0,(MONTH($D$69)-12)):BG73),0),0)</f>
        <v>0</v>
      </c>
      <c r="BH76" s="87">
        <f ca="1">IF(YEAR(BH75)=YEAR($D$69),IF(MONTH(BH75)=12,SUM(OFFSET(BH73,0,(MONTH($D$69)-12)):BH73),0),0)</f>
        <v>0</v>
      </c>
      <c r="BI76" s="87">
        <f ca="1">IF(YEAR(BI75)=YEAR($D$69),IF(MONTH(BI75)=12,SUM(OFFSET(BI73,0,(MONTH($D$69)-12)):BI73),0),0)</f>
        <v>0</v>
      </c>
      <c r="BJ76" s="87">
        <f ca="1">IF(YEAR(BJ75)=YEAR($D$69),IF(MONTH(BJ75)=12,SUM(OFFSET(BJ73,0,(MONTH($D$69)-12)):BJ73),0),0)</f>
        <v>0</v>
      </c>
      <c r="BK76" s="87">
        <f ca="1">IF(YEAR(BK75)=YEAR($D$69),IF(MONTH(BK75)=12,SUM(OFFSET(BK73,0,(MONTH($D$69)-12)):BK73),0),0)</f>
        <v>0</v>
      </c>
      <c r="BL76" s="87">
        <f ca="1">IF(YEAR(BL75)=YEAR($D$69),IF(MONTH(BL75)=12,SUM(OFFSET(BL73,0,(MONTH($D$69)-12)):BL73),0),0)</f>
        <v>0</v>
      </c>
      <c r="BM76" s="87">
        <f ca="1">IF(YEAR(BM75)=YEAR($D$69),IF(MONTH(BM75)=12,SUM(OFFSET(BM73,0,(MONTH($D$69)-12)):BM73),0),0)</f>
        <v>0</v>
      </c>
      <c r="BN76" s="87">
        <f ca="1">IF(YEAR(BN75)=YEAR($D$69),IF(MONTH(BN75)=12,SUM(OFFSET(BN73,0,(MONTH($D$69)-12)):BN73),0),0)</f>
        <v>0</v>
      </c>
      <c r="BO76" s="87">
        <f ca="1">IF(YEAR(BO75)=YEAR($D$69),IF(MONTH(BO75)=12,SUM(OFFSET(BO73,0,(MONTH($D$69)-12)):BO73),0),0)</f>
        <v>0</v>
      </c>
      <c r="BP76" s="87">
        <f ca="1">IF(YEAR(BP75)=YEAR($D$69),IF(MONTH(BP75)=12,SUM(OFFSET(BP73,0,(MONTH($D$69)-12)):BP73),0),0)</f>
        <v>0</v>
      </c>
      <c r="BQ76" s="87">
        <f ca="1">IF(YEAR(BQ75)=YEAR($D$69),IF(MONTH(BQ75)=12,SUM(OFFSET(BQ73,0,(MONTH($D$69)-12)):BQ73),0),0)</f>
        <v>0</v>
      </c>
      <c r="BR76" s="87">
        <f ca="1">IF(YEAR(BR75)=YEAR($D$69),IF(MONTH(BR75)=12,SUM(OFFSET(BR73,0,(MONTH($D$69)-12)):BR73),0),0)</f>
        <v>0</v>
      </c>
      <c r="BS76" s="87">
        <f ca="1">IF(YEAR(BS75)=YEAR($D$69),IF(MONTH(BS75)=12,SUM(OFFSET(BS73,0,(MONTH($D$69)-12)):BS73),0),0)</f>
        <v>0</v>
      </c>
      <c r="BT76" s="87">
        <f ca="1">IF(YEAR(BT75)=YEAR($D$69),IF(MONTH(BT75)=12,SUM(OFFSET(BT73,0,(MONTH($D$69)-12)):BT73),0),0)</f>
        <v>0</v>
      </c>
      <c r="BU76" s="87">
        <f ca="1">IF(YEAR(BU75)=YEAR($D$69),IF(MONTH(BU75)=12,SUM(OFFSET(BU73,0,(MONTH($D$69)-12)):BU73),0),0)</f>
        <v>0</v>
      </c>
      <c r="BV76" s="87">
        <f ca="1">IF(YEAR(BV75)=YEAR($D$69),IF(MONTH(BV75)=12,SUM(OFFSET(BV73,0,(MONTH($D$69)-12)):BV73),0),0)</f>
        <v>0</v>
      </c>
      <c r="BW76" s="87">
        <f ca="1">IF(YEAR(BW75)=YEAR($D$69),IF(MONTH(BW75)=12,SUM(OFFSET(BW73,0,(MONTH($D$69)-12)):BW73),0),0)</f>
        <v>0</v>
      </c>
      <c r="BX76" s="87">
        <f ca="1">IF(YEAR(BX75)=YEAR($D$69),IF(MONTH(BX75)=12,SUM(OFFSET(BX73,0,(MONTH($D$69)-12)):BX73),0),0)</f>
        <v>0</v>
      </c>
      <c r="BY76" s="87">
        <f ca="1">IF(YEAR(BY75)=YEAR($D$69),IF(MONTH(BY75)=12,SUM(OFFSET(BY73,0,(MONTH($D$69)-12)):BY73),0),0)</f>
        <v>0</v>
      </c>
      <c r="BZ76" s="87">
        <f ca="1">IF(YEAR(BZ75)=YEAR($D$69),IF(MONTH(BZ75)=12,SUM(OFFSET(BZ73,0,(MONTH($D$69)-12)):BZ73),0),0)</f>
        <v>0</v>
      </c>
      <c r="CA76" s="87">
        <f ca="1">IF(YEAR(CA75)=YEAR($D$69),IF(MONTH(CA75)=12,SUM(OFFSET(CA73,0,(MONTH($D$69)-12)):CA73),0),0)</f>
        <v>0</v>
      </c>
      <c r="CB76" s="87">
        <f ca="1">IF(YEAR(CB75)=YEAR($D$69),IF(MONTH(CB75)=12,SUM(OFFSET(CB73,0,(MONTH($D$69)-12)):CB73),0),0)</f>
        <v>0</v>
      </c>
      <c r="CC76" s="87">
        <f ca="1">IF(YEAR(CC75)=YEAR($D$69),IF(MONTH(CC75)=12,SUM(OFFSET(CC73,0,(MONTH($D$69)-12)):CC73),0),0)</f>
        <v>0</v>
      </c>
      <c r="CD76" s="87">
        <f ca="1">IF(YEAR(CD75)=YEAR($D$69),IF(MONTH(CD75)=12,SUM(OFFSET(CD73,0,(MONTH($D$69)-12)):CD73),0),0)</f>
        <v>0</v>
      </c>
      <c r="CE76" s="87">
        <f ca="1">IF(YEAR(CE75)=YEAR($D$69),IF(MONTH(CE75)=12,SUM(OFFSET(CE73,0,(MONTH($D$69)-12)):CE73),0),0)</f>
        <v>0</v>
      </c>
      <c r="CF76" s="87">
        <f ca="1">IF(YEAR(CF75)=YEAR($D$69),IF(MONTH(CF75)=12,SUM(OFFSET(CF73,0,(MONTH($D$69)-12)):CF73),0),0)</f>
        <v>0</v>
      </c>
      <c r="CG76" s="87">
        <f ca="1">IF(YEAR(CG75)=YEAR($D$69),IF(MONTH(CG75)=12,SUM(OFFSET(CG73,0,(MONTH($D$69)-12)):CG73),0),0)</f>
        <v>0</v>
      </c>
      <c r="CH76" s="87">
        <f ca="1">IF(YEAR(CH75)=YEAR($D$69),IF(MONTH(CH75)=12,SUM(OFFSET(CH73,0,(MONTH($D$69)-12)):CH73),0),0)</f>
        <v>0</v>
      </c>
      <c r="CI76" s="87">
        <f ca="1">IF(YEAR(CI75)=YEAR($D$69),IF(MONTH(CI75)=12,SUM(OFFSET(CI73,0,(MONTH($D$69)-12)):CI73),0),0)</f>
        <v>0</v>
      </c>
      <c r="CJ76" s="87">
        <f ca="1">IF(YEAR(CJ75)=YEAR($D$69),IF(MONTH(CJ75)=12,SUM(OFFSET(CJ73,0,(MONTH($D$69)-12)):CJ73),0),0)</f>
        <v>0</v>
      </c>
      <c r="CK76" s="87">
        <f ca="1">IF(YEAR(CK75)=YEAR($D$69),IF(MONTH(CK75)=12,SUM(OFFSET(CK73,0,(MONTH($D$69)-12)):CK73),0),0)</f>
        <v>0</v>
      </c>
      <c r="CL76" s="87">
        <f ca="1">IF(YEAR(CL75)=YEAR($D$69),IF(MONTH(CL75)=12,SUM(OFFSET(CL73,0,(MONTH($D$69)-12)):CL73),0),0)</f>
        <v>0</v>
      </c>
      <c r="CM76" s="87">
        <f ca="1">IF(YEAR(CM75)=YEAR($D$69),IF(MONTH(CM75)=12,SUM(OFFSET(CM73,0,(MONTH($D$69)-12)):CM73),0),0)</f>
        <v>0</v>
      </c>
      <c r="CN76" s="87">
        <f ca="1">IF(YEAR(CN75)=YEAR($D$69),IF(MONTH(CN75)=12,SUM(OFFSET(CN73,0,(MONTH($D$69)-12)):CN73),0),0)</f>
        <v>0</v>
      </c>
      <c r="CO76" s="87">
        <f ca="1">IF(YEAR(CO75)=YEAR($D$69),IF(MONTH(CO75)=12,SUM(OFFSET(CO73,0,(MONTH($D$69)-12)):CO73),0),0)</f>
        <v>0</v>
      </c>
    </row>
    <row r="77" spans="1:93">
      <c r="C77" t="s">
        <v>194</v>
      </c>
      <c r="D77" s="87">
        <f ca="1">IF(D75=$D$70,SUM(OFFSET(D73,0,-(MONTH($D$70)-1)):D73),0)</f>
        <v>0</v>
      </c>
      <c r="E77" s="87">
        <f ca="1">IF(E75=$D$70,SUM(OFFSET(E73,0,-(MONTH($D$70)-1)):E73),0)</f>
        <v>0</v>
      </c>
      <c r="F77" s="87">
        <f ca="1">IF(F75=$D$70,SUM(OFFSET(F73,0,-(MONTH($D$70)-1)):F73),0)</f>
        <v>0</v>
      </c>
      <c r="G77" s="87">
        <f ca="1">IF(G75=$D$70,SUM(OFFSET(G73,0,-(MONTH($D$70)-1)):G73),0)</f>
        <v>0</v>
      </c>
      <c r="H77" s="87">
        <f ca="1">IF(H75=$D$70,SUM(OFFSET(H73,0,-(MONTH($D$70)-1)):H73),0)</f>
        <v>0</v>
      </c>
      <c r="I77" s="87">
        <f ca="1">IF(I75=$D$70,SUM(OFFSET(I73,0,-(MONTH($D$70)-1)):I73),0)</f>
        <v>0</v>
      </c>
      <c r="J77" s="87">
        <f ca="1">IF(J75=$D$70,SUM(OFFSET(J73,0,-(MONTH($D$70)-1)):J73),0)</f>
        <v>0</v>
      </c>
      <c r="K77" s="87">
        <f ca="1">IF(K75=$D$70,SUM(OFFSET(K73,0,-(MONTH($D$70)-1)):K73),0)</f>
        <v>0</v>
      </c>
      <c r="L77" s="87">
        <f ca="1">IF(L75=$D$70,SUM(OFFSET(L73,0,-(MONTH($D$70)-1)):L73),0)</f>
        <v>0</v>
      </c>
      <c r="M77" s="87">
        <f ca="1">IF(M75=$D$70,SUM(OFFSET(M73,0,-(MONTH($D$70)-1)):M73),0)</f>
        <v>0</v>
      </c>
      <c r="N77" s="87">
        <f ca="1">IF(N75=$D$70,SUM(OFFSET(N73,0,-(MONTH($D$70)-1)):N73),0)</f>
        <v>0</v>
      </c>
      <c r="O77" s="87">
        <f ca="1">IF(O75=$D$70,SUM(OFFSET(O73,0,-(MONTH($D$70)-1)):O73),0)</f>
        <v>0</v>
      </c>
      <c r="P77" s="87">
        <f ca="1">IF(P75=$D$70,SUM(OFFSET(P73,0,-(MONTH($D$70)-1)):P73),0)</f>
        <v>0</v>
      </c>
      <c r="Q77" s="87">
        <f ca="1">IF(Q75=$D$70,SUM(OFFSET(Q73,0,-(MONTH($D$70)-1)):Q73),0)</f>
        <v>0</v>
      </c>
      <c r="R77" s="87">
        <f ca="1">IF(R75=$D$70,SUM(OFFSET(R73,0,-(MONTH($D$70)-1)):R73),0)</f>
        <v>0</v>
      </c>
      <c r="S77" s="87">
        <f ca="1">IF(S75=$D$70,SUM(OFFSET(S73,0,-(MONTH($D$70)-1)):S73),0)</f>
        <v>0</v>
      </c>
      <c r="T77" s="87">
        <f ca="1">IF(T75=$D$70,SUM(OFFSET(T73,0,-(MONTH($D$70)-1)):T73),0)</f>
        <v>0</v>
      </c>
      <c r="U77" s="87">
        <f ca="1">IF(U75=$D$70,SUM(OFFSET(U73,0,-(MONTH($D$70)-1)):U73),0)</f>
        <v>0</v>
      </c>
      <c r="V77" s="87">
        <f ca="1">IF(V75=$D$70,SUM(OFFSET(V73,0,-(MONTH($D$70)-1)):V73),0)</f>
        <v>0</v>
      </c>
      <c r="W77" s="87">
        <f ca="1">IF(W75=$D$70,SUM(OFFSET(W73,0,-(MONTH($D$70)-1)):W73),0)</f>
        <v>0</v>
      </c>
      <c r="X77" s="87">
        <f ca="1">IF(X75=$D$70,SUM(OFFSET(X73,0,-(MONTH($D$70)-1)):X73),0)</f>
        <v>0</v>
      </c>
      <c r="Y77" s="87">
        <f ca="1">IF(Y75=$D$70,SUM(OFFSET(Y73,0,-(MONTH($D$70)-1)):Y73),0)</f>
        <v>0</v>
      </c>
      <c r="Z77" s="87">
        <f ca="1">IF(Z75=$D$70,SUM(OFFSET(Z73,0,-(MONTH($D$70)-1)):Z73),0)</f>
        <v>0</v>
      </c>
      <c r="AA77" s="87">
        <f ca="1">IF(AA75=$D$70,SUM(OFFSET(AA73,0,-(MONTH($D$70)-1)):AA73),0)</f>
        <v>0</v>
      </c>
      <c r="AB77" s="87">
        <f ca="1">IF(AB75=$D$70,SUM(OFFSET(AB73,0,-(MONTH($D$70)-1)):AB73),0)</f>
        <v>0</v>
      </c>
      <c r="AC77" s="87">
        <f ca="1">IF(AC75=$D$70,SUM(OFFSET(AC73,0,-(MONTH($D$70)-1)):AC73),0)</f>
        <v>0</v>
      </c>
      <c r="AD77" s="87">
        <f ca="1">IF(AD75=$D$70,SUM(OFFSET(AD73,0,-(MONTH($D$70)-1)):AD73),0)</f>
        <v>0</v>
      </c>
      <c r="AE77" s="87">
        <f ca="1">IF(AE75=$D$70,SUM(OFFSET(AE73,0,-(MONTH($D$70)-1)):AE73),0)</f>
        <v>0</v>
      </c>
      <c r="AF77" s="87">
        <f ca="1">IF(AF75=$D$70,SUM(OFFSET(AF73,0,-(MONTH($D$70)-1)):AF73),0)</f>
        <v>0</v>
      </c>
      <c r="AG77" s="87">
        <f ca="1">IF(AG75=$D$70,SUM(OFFSET(AG73,0,-(MONTH($D$70)-1)):AG73),0)</f>
        <v>0</v>
      </c>
      <c r="AH77" s="87">
        <f ca="1">IF(AH75=$D$70,SUM(OFFSET(AH73,0,-(MONTH($D$70)-1)):AH73),0)</f>
        <v>0</v>
      </c>
      <c r="AI77" s="87">
        <f ca="1">IF(AI75=$D$70,SUM(OFFSET(AI73,0,-(MONTH($D$70)-1)):AI73),0)</f>
        <v>0</v>
      </c>
      <c r="AJ77" s="87">
        <f ca="1">IF(AJ75=$D$70,SUM(OFFSET(AJ73,0,-(MONTH($D$70)-1)):AJ73),0)</f>
        <v>0</v>
      </c>
      <c r="AK77" s="87">
        <f ca="1">IF(AK75=$D$70,SUM(OFFSET(AK73,0,-(MONTH($D$70)-1)):AK73),0)</f>
        <v>0</v>
      </c>
      <c r="AL77" s="87">
        <f ca="1">IF(AL75=$D$70,SUM(OFFSET(AL73,0,-(MONTH($D$70)-1)):AL73),0)</f>
        <v>0</v>
      </c>
      <c r="AM77" s="87">
        <f ca="1">IF(AM75=$D$70,SUM(OFFSET(AM73,0,-(MONTH($D$70)-1)):AM73),0)</f>
        <v>0</v>
      </c>
      <c r="AN77" s="87">
        <f ca="1">IF(AN75=$D$70,SUM(OFFSET(AN73,0,-(MONTH($D$70)-1)):AN73),0)</f>
        <v>0</v>
      </c>
      <c r="AO77" s="87">
        <f ca="1">IF(AO75=$D$70,SUM(OFFSET(AO73,0,-(MONTH($D$70)-1)):AO73),0)</f>
        <v>0</v>
      </c>
      <c r="AP77" s="87">
        <f ca="1">IF(AP75=$D$70,SUM(OFFSET(AP73,0,-(MONTH($D$70)-1)):AP73),0)</f>
        <v>0</v>
      </c>
      <c r="AQ77" s="87">
        <f ca="1">IF(AQ75=$D$70,SUM(OFFSET(AQ73,0,-(MONTH($D$70)-1)):AQ73),0)</f>
        <v>0</v>
      </c>
      <c r="AR77" s="87">
        <f ca="1">IF(AR75=$D$70,SUM(OFFSET(AR73,0,-(MONTH($D$70)-1)):AR73),0)</f>
        <v>0</v>
      </c>
      <c r="AS77" s="87">
        <f ca="1">IF(AS75=$D$70,SUM(OFFSET(AS73,0,-(MONTH($D$70)-1)):AS73),0)</f>
        <v>0</v>
      </c>
      <c r="AT77" s="87">
        <f ca="1">IF(AT75=$D$70,SUM(OFFSET(AT73,0,-(MONTH($D$70)-1)):AT73),0)</f>
        <v>0</v>
      </c>
      <c r="AU77" s="87">
        <f ca="1">IF(AU75=$D$70,SUM(OFFSET(AU73,0,-(MONTH($D$70)-1)):AU73),0)</f>
        <v>0</v>
      </c>
      <c r="AV77" s="87">
        <f ca="1">IF(AV75=$D$70,SUM(OFFSET(AV73,0,-(MONTH($D$70)-1)):AV73),0)</f>
        <v>0</v>
      </c>
      <c r="AW77" s="87">
        <f ca="1">IF(AW75=$D$70,SUM(OFFSET(AW73,0,-(MONTH($D$70)-1)):AW73),0)</f>
        <v>0</v>
      </c>
      <c r="AX77" s="87">
        <f ca="1">IF(AX75=$D$70,SUM(OFFSET(AX73,0,-(MONTH($D$70)-1)):AX73),0)</f>
        <v>0</v>
      </c>
      <c r="AY77" s="87">
        <f ca="1">IF(AY75=$D$70,SUM(OFFSET(AY73,0,-(MONTH($D$70)-1)):AY73),0)</f>
        <v>0</v>
      </c>
      <c r="AZ77" s="87">
        <f ca="1">IF(AZ75=$D$70,SUM(OFFSET(AZ73,0,-(MONTH($D$70)-1)):AZ73),0)</f>
        <v>0</v>
      </c>
      <c r="BA77" s="87">
        <f ca="1">IF(BA75=$D$70,SUM(OFFSET(BA73,0,-(MONTH($D$70)-1)):BA73),0)</f>
        <v>0</v>
      </c>
      <c r="BB77" s="87">
        <f ca="1">IF(BB75=$D$70,SUM(OFFSET(BB73,0,-(MONTH($D$70)-1)):BB73),0)</f>
        <v>0</v>
      </c>
      <c r="BC77" s="87">
        <f ca="1">IF(BC75=$D$70,SUM(OFFSET(BC73,0,-(MONTH($D$70)-1)):BC73),0)</f>
        <v>0</v>
      </c>
      <c r="BD77" s="87">
        <f ca="1">IF(BD75=$D$70,SUM(OFFSET(BD73,0,-(MONTH($D$70)-1)):BD73),0)</f>
        <v>0</v>
      </c>
      <c r="BE77" s="87">
        <f ca="1">IF(BE75=$D$70,SUM(OFFSET(BE73,0,-(MONTH($D$70)-1)):BE73),0)</f>
        <v>0</v>
      </c>
      <c r="BF77" s="87">
        <f ca="1">IF(BF75=$D$70,SUM(OFFSET(BF73,0,-(MONTH($D$70)-1)):BF73),0)</f>
        <v>0</v>
      </c>
      <c r="BG77" s="87">
        <f ca="1">IF(BG75=$D$70,SUM(OFFSET(BG73,0,-(MONTH($D$70)-1)):BG73),0)</f>
        <v>0</v>
      </c>
      <c r="BH77" s="87">
        <f ca="1">IF(BH75=$D$70,SUM(OFFSET(BH73,0,-(MONTH($D$70)-1)):BH73),0)</f>
        <v>0</v>
      </c>
      <c r="BI77" s="87">
        <f ca="1">IF(BI75=$D$70,SUM(OFFSET(BI73,0,-(MONTH($D$70)-1)):BI73),0)</f>
        <v>0</v>
      </c>
      <c r="BJ77" s="87">
        <f ca="1">IF(BJ75=$D$70,SUM(OFFSET(BJ73,0,-(MONTH($D$70)-1)):BJ73),0)</f>
        <v>0</v>
      </c>
      <c r="BK77" s="87">
        <f ca="1">IF(BK75=$D$70,SUM(OFFSET(BK73,0,-(MONTH($D$70)-1)):BK73),0)</f>
        <v>0</v>
      </c>
      <c r="BL77" s="87">
        <f ca="1">IF(BL75=$D$70,SUM(OFFSET(BL73,0,-(MONTH($D$70)-1)):BL73),0)</f>
        <v>34892141</v>
      </c>
      <c r="BM77" s="87">
        <f ca="1">IF(BM75=$D$70,SUM(OFFSET(BM73,0,-(MONTH($D$70)-1)):BM73),0)</f>
        <v>0</v>
      </c>
      <c r="BN77" s="87">
        <f ca="1">IF(BN75=$D$70,SUM(OFFSET(BN73,0,-(MONTH($D$70)-1)):BN73),0)</f>
        <v>0</v>
      </c>
      <c r="BO77" s="87">
        <f ca="1">IF(BO75=$D$70,SUM(OFFSET(BO73,0,-(MONTH($D$70)-1)):BO73),0)</f>
        <v>0</v>
      </c>
      <c r="BP77" s="87">
        <f ca="1">IF(BP75=$D$70,SUM(OFFSET(BP73,0,-(MONTH($D$70)-1)):BP73),0)</f>
        <v>0</v>
      </c>
      <c r="BQ77" s="87">
        <f ca="1">IF(BQ75=$D$70,SUM(OFFSET(BQ73,0,-(MONTH($D$70)-1)):BQ73),0)</f>
        <v>0</v>
      </c>
      <c r="BR77" s="87">
        <f ca="1">IF(BR75=$D$70,SUM(OFFSET(BR73,0,-(MONTH($D$70)-1)):BR73),0)</f>
        <v>0</v>
      </c>
      <c r="BS77" s="87">
        <f ca="1">IF(BS75=$D$70,SUM(OFFSET(BS73,0,-(MONTH($D$70)-1)):BS73),0)</f>
        <v>0</v>
      </c>
      <c r="BT77" s="87">
        <f ca="1">IF(BT75=$D$70,SUM(OFFSET(BT73,0,-(MONTH($D$70)-1)):BT73),0)</f>
        <v>0</v>
      </c>
      <c r="BU77" s="87">
        <f ca="1">IF(BU75=$D$70,SUM(OFFSET(BU73,0,-(MONTH($D$70)-1)):BU73),0)</f>
        <v>0</v>
      </c>
      <c r="BV77" s="87">
        <f ca="1">IF(BV75=$D$70,SUM(OFFSET(BV73,0,-(MONTH($D$70)-1)):BV73),0)</f>
        <v>0</v>
      </c>
      <c r="BW77" s="87">
        <f ca="1">IF(BW75=$D$70,SUM(OFFSET(BW73,0,-(MONTH($D$70)-1)):BW73),0)</f>
        <v>0</v>
      </c>
      <c r="BX77" s="87">
        <f ca="1">IF(BX75=$D$70,SUM(OFFSET(BX73,0,-(MONTH($D$70)-1)):BX73),0)</f>
        <v>0</v>
      </c>
      <c r="BY77" s="87">
        <f ca="1">IF(BY75=$D$70,SUM(OFFSET(BY73,0,-(MONTH($D$70)-1)):BY73),0)</f>
        <v>0</v>
      </c>
      <c r="BZ77" s="87">
        <f ca="1">IF(BZ75=$D$70,SUM(OFFSET(BZ73,0,-(MONTH($D$70)-1)):BZ73),0)</f>
        <v>0</v>
      </c>
      <c r="CA77" s="87">
        <f ca="1">IF(CA75=$D$70,SUM(OFFSET(CA73,0,-(MONTH($D$70)-1)):CA73),0)</f>
        <v>0</v>
      </c>
      <c r="CB77" s="87">
        <f ca="1">IF(CB75=$D$70,SUM(OFFSET(CB73,0,-(MONTH($D$70)-1)):CB73),0)</f>
        <v>0</v>
      </c>
      <c r="CC77" s="87">
        <f ca="1">IF(CC75=$D$70,SUM(OFFSET(CC73,0,-(MONTH($D$70)-1)):CC73),0)</f>
        <v>0</v>
      </c>
      <c r="CD77" s="87">
        <f ca="1">IF(CD75=$D$70,SUM(OFFSET(CD73,0,-(MONTH($D$70)-1)):CD73),0)</f>
        <v>0</v>
      </c>
      <c r="CE77" s="87">
        <f ca="1">IF(CE75=$D$70,SUM(OFFSET(CE73,0,-(MONTH($D$70)-1)):CE73),0)</f>
        <v>0</v>
      </c>
      <c r="CF77" s="87">
        <f ca="1">IF(CF75=$D$70,SUM(OFFSET(CF73,0,-(MONTH($D$70)-1)):CF73),0)</f>
        <v>0</v>
      </c>
      <c r="CG77" s="87">
        <f ca="1">IF(CG75=$D$70,SUM(OFFSET(CG73,0,-(MONTH($D$70)-1)):CG73),0)</f>
        <v>0</v>
      </c>
      <c r="CH77" s="87">
        <f ca="1">IF(CH75=$D$70,SUM(OFFSET(CH73,0,-(MONTH($D$70)-1)):CH73),0)</f>
        <v>0</v>
      </c>
      <c r="CI77" s="87">
        <f ca="1">IF(CI75=$D$70,SUM(OFFSET(CI73,0,-(MONTH($D$70)-1)):CI73),0)</f>
        <v>0</v>
      </c>
      <c r="CJ77" s="87">
        <f ca="1">IF(CJ75=$D$70,SUM(OFFSET(CJ73,0,-(MONTH($D$70)-1)):CJ73),0)</f>
        <v>0</v>
      </c>
      <c r="CK77" s="87">
        <f ca="1">IF(CK75=$D$70,SUM(OFFSET(CK73,0,-(MONTH($D$70)-1)):CK73),0)</f>
        <v>0</v>
      </c>
      <c r="CL77" s="87">
        <f ca="1">IF(CL75=$D$70,SUM(OFFSET(CL73,0,-(MONTH($D$70)-1)):CL73),0)</f>
        <v>0</v>
      </c>
      <c r="CM77" s="87">
        <f ca="1">IF(CM75=$D$70,SUM(OFFSET(CM73,0,-(MONTH($D$70)-1)):CM73),0)</f>
        <v>0</v>
      </c>
      <c r="CN77" s="87">
        <f ca="1">IF(CN75=$D$70,SUM(OFFSET(CN73,0,-(MONTH($D$70)-1)):CN73),0)</f>
        <v>0</v>
      </c>
      <c r="CO77" s="87">
        <f ca="1">IF(CO75=$D$70,SUM(OFFSET(CO73,0,-(MONTH($D$70)-1)):CO73),0)</f>
        <v>0</v>
      </c>
    </row>
    <row r="78" spans="1:93">
      <c r="C78" t="s">
        <v>195</v>
      </c>
      <c r="D78" s="20">
        <f ca="1">IF(D75=EDATE($D$70,12),SUM(OFFSET(D73,0,-11):D73),0)</f>
        <v>0</v>
      </c>
      <c r="E78" s="20">
        <f ca="1">IF(E75=EDATE($D$70,12),SUM(OFFSET(E73,0,-11):E73),0)</f>
        <v>0</v>
      </c>
      <c r="F78" s="20">
        <f ca="1">IF(F75=EDATE($D$70,12),SUM(OFFSET(F73,0,-11):F73),0)</f>
        <v>0</v>
      </c>
      <c r="G78" s="20">
        <f ca="1">IF(G75=EDATE($D$70,12),SUM(OFFSET(G73,0,-11):G73),0)</f>
        <v>0</v>
      </c>
      <c r="H78" s="20">
        <f ca="1">IF(H75=EDATE($D$70,12),SUM(OFFSET(H73,0,-11):H73),0)</f>
        <v>0</v>
      </c>
      <c r="I78" s="20">
        <f ca="1">IF(I75=EDATE($D$70,12),SUM(OFFSET(I73,0,-11):I73),0)</f>
        <v>0</v>
      </c>
      <c r="J78" s="20">
        <f ca="1">IF(J75=EDATE($D$70,12),SUM(OFFSET(J73,0,-11):J73),0)</f>
        <v>0</v>
      </c>
      <c r="K78" s="20">
        <f ca="1">IF(K75=EDATE($D$70,12),SUM(OFFSET(K73,0,-11):K73),0)</f>
        <v>0</v>
      </c>
      <c r="L78" s="20">
        <f ca="1">IF(L75=EDATE($D$70,12),SUM(OFFSET(L73,0,-11):L73),0)</f>
        <v>0</v>
      </c>
      <c r="M78" s="20">
        <f ca="1">IF(M75=EDATE($D$70,12),SUM(OFFSET(M73,0,-11):M73),0)</f>
        <v>0</v>
      </c>
      <c r="N78" s="20">
        <f ca="1">IF(N75=EDATE($D$70,12),SUM(OFFSET(N73,0,-11):N73),0)</f>
        <v>0</v>
      </c>
      <c r="O78" s="20">
        <f ca="1">IF(O75=EDATE($D$70,12),SUM(OFFSET(O73,0,-11):O73),0)</f>
        <v>0</v>
      </c>
      <c r="P78" s="20">
        <f ca="1">IF(P75=EDATE($D$70,12),SUM(OFFSET(P73,0,-11):P73),0)</f>
        <v>0</v>
      </c>
      <c r="Q78" s="20">
        <f ca="1">IF(Q75=EDATE($D$70,12),SUM(OFFSET(Q73,0,-11):Q73),0)</f>
        <v>0</v>
      </c>
      <c r="R78" s="20">
        <f ca="1">IF(R75=EDATE($D$70,12),SUM(OFFSET(R73,0,-11):R73),0)</f>
        <v>0</v>
      </c>
      <c r="S78" s="20">
        <f ca="1">IF(S75=EDATE($D$70,12),SUM(OFFSET(S73,0,-11):S73),0)</f>
        <v>0</v>
      </c>
      <c r="T78" s="20">
        <f ca="1">IF(T75=EDATE($D$70,12),SUM(OFFSET(T73,0,-11):T73),0)</f>
        <v>0</v>
      </c>
      <c r="U78" s="20">
        <f ca="1">IF(U75=EDATE($D$70,12),SUM(OFFSET(U73,0,-11):U73),0)</f>
        <v>0</v>
      </c>
      <c r="V78" s="20">
        <f ca="1">IF(V75=EDATE($D$70,12),SUM(OFFSET(V73,0,-11):V73),0)</f>
        <v>0</v>
      </c>
      <c r="W78" s="20">
        <f ca="1">IF(W75=EDATE($D$70,12),SUM(OFFSET(W73,0,-11):W73),0)</f>
        <v>0</v>
      </c>
      <c r="X78" s="20">
        <f ca="1">IF(X75=EDATE($D$70,12),SUM(OFFSET(X73,0,-11):X73),0)</f>
        <v>0</v>
      </c>
      <c r="Y78" s="20">
        <f ca="1">IF(Y75=EDATE($D$70,12),SUM(OFFSET(Y73,0,-11):Y73),0)</f>
        <v>0</v>
      </c>
      <c r="Z78" s="20">
        <f ca="1">IF(Z75=EDATE($D$70,12),SUM(OFFSET(Z73,0,-11):Z73),0)</f>
        <v>0</v>
      </c>
      <c r="AA78" s="20">
        <f ca="1">IF(AA75=EDATE($D$70,12),SUM(OFFSET(AA73,0,-11):AA73),0)</f>
        <v>0</v>
      </c>
      <c r="AB78" s="20">
        <f ca="1">IF(AB75=EDATE($D$70,12),SUM(OFFSET(AB73,0,-11):AB73),0)</f>
        <v>0</v>
      </c>
      <c r="AC78" s="20">
        <f ca="1">IF(AC75=EDATE($D$70,12),SUM(OFFSET(AC73,0,-11):AC73),0)</f>
        <v>0</v>
      </c>
      <c r="AD78" s="20">
        <f ca="1">IF(AD75=EDATE($D$70,12),SUM(OFFSET(AD73,0,-11):AD73),0)</f>
        <v>0</v>
      </c>
      <c r="AE78" s="20">
        <f ca="1">IF(AE75=EDATE($D$70,12),SUM(OFFSET(AE73,0,-11):AE73),0)</f>
        <v>0</v>
      </c>
      <c r="AF78" s="20">
        <f ca="1">IF(AF75=EDATE($D$70,12),SUM(OFFSET(AF73,0,-11):AF73),0)</f>
        <v>0</v>
      </c>
      <c r="AG78" s="20">
        <f ca="1">IF(AG75=EDATE($D$70,12),SUM(OFFSET(AG73,0,-11):AG73),0)</f>
        <v>0</v>
      </c>
      <c r="AH78" s="20">
        <f ca="1">IF(AH75=EDATE($D$70,12),SUM(OFFSET(AH73,0,-11):AH73),0)</f>
        <v>0</v>
      </c>
      <c r="AI78" s="20">
        <f ca="1">IF(AI75=EDATE($D$70,12),SUM(OFFSET(AI73,0,-11):AI73),0)</f>
        <v>0</v>
      </c>
      <c r="AJ78" s="20">
        <f ca="1">IF(AJ75=EDATE($D$70,12),SUM(OFFSET(AJ73,0,-11):AJ73),0)</f>
        <v>0</v>
      </c>
      <c r="AK78" s="20">
        <f ca="1">IF(AK75=EDATE($D$70,12),SUM(OFFSET(AK73,0,-11):AK73),0)</f>
        <v>0</v>
      </c>
      <c r="AL78" s="20">
        <f ca="1">IF(AL75=EDATE($D$70,12),SUM(OFFSET(AL73,0,-11):AL73),0)</f>
        <v>0</v>
      </c>
      <c r="AM78" s="20">
        <f ca="1">IF(AM75=EDATE($D$70,12),SUM(OFFSET(AM73,0,-11):AM73),0)</f>
        <v>0</v>
      </c>
      <c r="AN78" s="20">
        <f ca="1">IF(AN75=EDATE($D$70,12),SUM(OFFSET(AN73,0,-11):AN73),0)</f>
        <v>0</v>
      </c>
      <c r="AO78" s="20">
        <f ca="1">IF(AO75=EDATE($D$70,12),SUM(OFFSET(AO73,0,-11):AO73),0)</f>
        <v>0</v>
      </c>
      <c r="AP78" s="20">
        <f ca="1">IF(AP75=EDATE($D$70,12),SUM(OFFSET(AP73,0,-11):AP73),0)</f>
        <v>0</v>
      </c>
      <c r="AQ78" s="20">
        <f ca="1">IF(AQ75=EDATE($D$70,12),SUM(OFFSET(AQ73,0,-11):AQ73),0)</f>
        <v>0</v>
      </c>
      <c r="AR78" s="20">
        <f ca="1">IF(AR75=EDATE($D$70,12),SUM(OFFSET(AR73,0,-11):AR73),0)</f>
        <v>0</v>
      </c>
      <c r="AS78" s="20">
        <f ca="1">IF(AS75=EDATE($D$70,12),SUM(OFFSET(AS73,0,-11):AS73),0)</f>
        <v>0</v>
      </c>
      <c r="AT78" s="20">
        <f ca="1">IF(AT75=EDATE($D$70,12),SUM(OFFSET(AT73,0,-11):AT73),0)</f>
        <v>0</v>
      </c>
      <c r="AU78" s="20">
        <f ca="1">IF(AU75=EDATE($D$70,12),SUM(OFFSET(AU73,0,-11):AU73),0)</f>
        <v>0</v>
      </c>
      <c r="AV78" s="20">
        <f ca="1">IF(AV75=EDATE($D$70,12),SUM(OFFSET(AV73,0,-11):AV73),0)</f>
        <v>0</v>
      </c>
      <c r="AW78" s="20">
        <f ca="1">IF(AW75=EDATE($D$70,12),SUM(OFFSET(AW73,0,-11):AW73),0)</f>
        <v>0</v>
      </c>
      <c r="AX78" s="20">
        <f ca="1">IF(AX75=EDATE($D$70,12),SUM(OFFSET(AX73,0,-11):AX73),0)</f>
        <v>0</v>
      </c>
      <c r="AY78" s="20">
        <f ca="1">IF(AY75=EDATE($D$70,12),SUM(OFFSET(AY73,0,-11):AY73),0)</f>
        <v>0</v>
      </c>
      <c r="AZ78" s="20">
        <f ca="1">IF(AZ75=EDATE($D$70,12),SUM(OFFSET(AZ73,0,-11):AZ73),0)</f>
        <v>0</v>
      </c>
      <c r="BA78" s="20">
        <f ca="1">IF(BA75=EDATE($D$70,12),SUM(OFFSET(BA73,0,-11):BA73),0)</f>
        <v>0</v>
      </c>
      <c r="BB78" s="20">
        <f ca="1">IF(BB75=EDATE($D$70,12),SUM(OFFSET(BB73,0,-11):BB73),0)</f>
        <v>0</v>
      </c>
      <c r="BC78" s="20">
        <f ca="1">IF(BC75=EDATE($D$70,12),SUM(OFFSET(BC73,0,-11):BC73),0)</f>
        <v>0</v>
      </c>
      <c r="BD78" s="20">
        <f ca="1">IF(BD75=EDATE($D$70,12),SUM(OFFSET(BD73,0,-11):BD73),0)</f>
        <v>0</v>
      </c>
      <c r="BE78" s="20">
        <f ca="1">IF(BE75=EDATE($D$70,12),SUM(OFFSET(BE73,0,-11):BE73),0)</f>
        <v>0</v>
      </c>
      <c r="BF78" s="20">
        <f ca="1">IF(BF75=EDATE($D$70,12),SUM(OFFSET(BF73,0,-11):BF73),0)</f>
        <v>0</v>
      </c>
      <c r="BG78" s="20">
        <f ca="1">IF(BG75=EDATE($D$70,12),SUM(OFFSET(BG73,0,-11):BG73),0)</f>
        <v>0</v>
      </c>
      <c r="BH78" s="20">
        <f ca="1">IF(BH75=EDATE($D$70,12),SUM(OFFSET(BH73,0,-11):BH73),0)</f>
        <v>0</v>
      </c>
      <c r="BI78" s="20">
        <f ca="1">IF(BI75=EDATE($D$70,12),SUM(OFFSET(BI73,0,-11):BI73),0)</f>
        <v>0</v>
      </c>
      <c r="BJ78" s="20">
        <f ca="1">IF(BJ75=EDATE($D$70,12),SUM(OFFSET(BJ73,0,-11):BJ73),0)</f>
        <v>0</v>
      </c>
      <c r="BK78" s="20">
        <f ca="1">IF(BK75=EDATE($D$70,12),SUM(OFFSET(BK73,0,-11):BK73),0)</f>
        <v>0</v>
      </c>
      <c r="BL78" s="20">
        <f ca="1">IF(BL75=EDATE($D$70,12),SUM(OFFSET(BL73,0,-11):BL73),0)</f>
        <v>0</v>
      </c>
      <c r="BM78" s="20">
        <f ca="1">IF(BM75=EDATE($D$70,12),SUM(OFFSET(BM73,0,-11):BM73),0)</f>
        <v>0</v>
      </c>
      <c r="BN78" s="20">
        <f ca="1">IF(BN75=EDATE($D$70,12),SUM(OFFSET(BN73,0,-11):BN73),0)</f>
        <v>0</v>
      </c>
      <c r="BO78" s="20">
        <f ca="1">IF(BO75=EDATE($D$70,12),SUM(OFFSET(BO73,0,-11):BO73),0)</f>
        <v>0</v>
      </c>
      <c r="BP78" s="20">
        <f ca="1">IF(BP75=EDATE($D$70,12),SUM(OFFSET(BP73,0,-11):BP73),0)</f>
        <v>0</v>
      </c>
      <c r="BQ78" s="20">
        <f ca="1">IF(BQ75=EDATE($D$70,12),SUM(OFFSET(BQ73,0,-11):BQ73),0)</f>
        <v>0</v>
      </c>
      <c r="BR78" s="20">
        <f ca="1">IF(BR75=EDATE($D$70,12),SUM(OFFSET(BR73,0,-11):BR73),0)</f>
        <v>0</v>
      </c>
      <c r="BS78" s="20">
        <f ca="1">IF(BS75=EDATE($D$70,12),SUM(OFFSET(BS73,0,-11):BS73),0)</f>
        <v>0</v>
      </c>
      <c r="BT78" s="20">
        <f ca="1">IF(BT75=EDATE($D$70,12),SUM(OFFSET(BT73,0,-11):BT73),0)</f>
        <v>0</v>
      </c>
      <c r="BU78" s="20">
        <f ca="1">IF(BU75=EDATE($D$70,12),SUM(OFFSET(BU73,0,-11):BU73),0)</f>
        <v>0</v>
      </c>
      <c r="BV78" s="20">
        <f ca="1">IF(BV75=EDATE($D$70,12),SUM(OFFSET(BV73,0,-11):BV73),0)</f>
        <v>0</v>
      </c>
      <c r="BW78" s="20">
        <f ca="1">IF(BW75=EDATE($D$70,12),SUM(OFFSET(BW73,0,-11):BW73),0)</f>
        <v>0</v>
      </c>
      <c r="BX78" s="20">
        <f ca="1">IF(BX75=EDATE($D$70,12),SUM(OFFSET(BX73,0,-11):BX73),0)</f>
        <v>0</v>
      </c>
      <c r="BY78" s="20">
        <f ca="1">IF(BY75=EDATE($D$70,12),SUM(OFFSET(BY73,0,-11):BY73),0)</f>
        <v>0</v>
      </c>
      <c r="BZ78" s="20">
        <f ca="1">IF(BZ75=EDATE($D$70,12),SUM(OFFSET(BZ73,0,-11):BZ73),0)</f>
        <v>0</v>
      </c>
      <c r="CA78" s="20">
        <f ca="1">IF(CA75=EDATE($D$70,12),SUM(OFFSET(CA73,0,-11):CA73),0)</f>
        <v>0</v>
      </c>
      <c r="CB78" s="20">
        <f ca="1">IF(CB75=EDATE($D$70,12),SUM(OFFSET(CB73,0,-11):CB73),0)</f>
        <v>0</v>
      </c>
      <c r="CC78" s="20">
        <f ca="1">IF(CC75=EDATE($D$70,12),SUM(OFFSET(CC73,0,-11):CC73),0)</f>
        <v>0</v>
      </c>
      <c r="CD78" s="20">
        <f ca="1">IF(CD75=EDATE($D$70,12),SUM(OFFSET(CD73,0,-11):CD73),0)</f>
        <v>0</v>
      </c>
      <c r="CE78" s="20">
        <f ca="1">IF(CE75=EDATE($D$70,12),SUM(OFFSET(CE73,0,-11):CE73),0)</f>
        <v>0</v>
      </c>
      <c r="CF78" s="20">
        <f ca="1">IF(CF75=EDATE($D$70,12),SUM(OFFSET(CF73,0,-11):CF73),0)</f>
        <v>0</v>
      </c>
      <c r="CG78" s="20">
        <f ca="1">IF(CG75=EDATE($D$70,12),SUM(OFFSET(CG73,0,-11):CG73),0)</f>
        <v>0</v>
      </c>
      <c r="CH78" s="20">
        <f ca="1">IF(CH75=EDATE($D$70,12),SUM(OFFSET(CH73,0,-11):CH73),0)</f>
        <v>0</v>
      </c>
      <c r="CI78" s="20">
        <f ca="1">IF(CI75=EDATE($D$70,12),SUM(OFFSET(CI73,0,-11):CI73),0)</f>
        <v>0</v>
      </c>
      <c r="CJ78" s="20">
        <f ca="1">IF(CJ75=EDATE($D$70,12),SUM(OFFSET(CJ73,0,-11):CJ73),0)</f>
        <v>0</v>
      </c>
      <c r="CK78" s="20">
        <f ca="1">IF(CK75=EDATE($D$70,12),SUM(OFFSET(CK73,0,-11):CK73),0)</f>
        <v>0</v>
      </c>
      <c r="CL78" s="20">
        <f ca="1">IF(CL75=EDATE($D$70,12),SUM(OFFSET(CL73,0,-11):CL73),0)</f>
        <v>0</v>
      </c>
      <c r="CM78" s="20">
        <f ca="1">IF(CM75=EDATE($D$70,12),SUM(OFFSET(CM73,0,-11):CM73),0)</f>
        <v>0</v>
      </c>
      <c r="CN78" s="20">
        <f ca="1">IF(CN75=EDATE($D$70,12),SUM(OFFSET(CN73,0,-11):CN73),0)</f>
        <v>0</v>
      </c>
      <c r="CO78" s="20">
        <f ca="1">IF(CO75=EDATE($D$70,12),SUM(OFFSET(CO73,0,-11):CO73),0)</f>
        <v>0</v>
      </c>
    </row>
    <row r="79" spans="1:93">
      <c r="C79" t="s">
        <v>196</v>
      </c>
      <c r="D79" s="87">
        <f ca="1">IF(AND(YEAR(D75)&gt;YEAR($D$69),YEAR(D75)&lt;YEAR($D$70)),IF(MONTH(D75)=12,SUM(OFFSET(D73,0,-11):D73),0),0)</f>
        <v>0</v>
      </c>
      <c r="E79" s="87">
        <f ca="1">IF(AND(YEAR(E75)&gt;YEAR($D$69),YEAR(E75)&lt;YEAR($D$70)),IF(MONTH(E75)=12,SUM(OFFSET(E73,0,-11):E73),0),0)</f>
        <v>0</v>
      </c>
      <c r="F79" s="87">
        <f ca="1">IF(AND(YEAR(F75)&gt;YEAR($D$69),YEAR(F75)&lt;YEAR($D$70)),IF(MONTH(F75)=12,SUM(OFFSET(F73,0,-11):F73),0),0)</f>
        <v>0</v>
      </c>
      <c r="G79" s="87">
        <f ca="1">IF(AND(YEAR(G75)&gt;YEAR($D$69),YEAR(G75)&lt;YEAR($D$70)),IF(MONTH(G75)=12,SUM(OFFSET(G73,0,-11):G73),0),0)</f>
        <v>0</v>
      </c>
      <c r="H79" s="87">
        <f ca="1">IF(AND(YEAR(H75)&gt;YEAR($D$69),YEAR(H75)&lt;YEAR($D$70)),IF(MONTH(H75)=12,SUM(OFFSET(H73,0,-11):H73),0),0)</f>
        <v>0</v>
      </c>
      <c r="I79" s="87">
        <f ca="1">IF(AND(YEAR(I75)&gt;YEAR($D$69),YEAR(I75)&lt;YEAR($D$70)),IF(MONTH(I75)=12,SUM(OFFSET(I73,0,-11):I73),0),0)</f>
        <v>0</v>
      </c>
      <c r="J79" s="87">
        <f ca="1">IF(AND(YEAR(J75)&gt;YEAR($D$69),YEAR(J75)&lt;YEAR($D$70)),IF(MONTH(J75)=12,SUM(OFFSET(J73,0,-11):J73),0),0)</f>
        <v>0</v>
      </c>
      <c r="K79" s="87">
        <f ca="1">IF(AND(YEAR(K75)&gt;YEAR($D$69),YEAR(K75)&lt;YEAR($D$70)),IF(MONTH(K75)=12,SUM(OFFSET(K73,0,-11):K73),0),0)</f>
        <v>0</v>
      </c>
      <c r="L79" s="87">
        <f ca="1">IF(AND(YEAR(L75)&gt;YEAR($D$69),YEAR(L75)&lt;YEAR($D$70)),IF(MONTH(L75)=12,SUM(OFFSET(L73,0,-11):L73),0),0)</f>
        <v>0</v>
      </c>
      <c r="M79" s="87">
        <f ca="1">IF(AND(YEAR(M75)&gt;YEAR($D$69),YEAR(M75)&lt;YEAR($D$70)),IF(MONTH(M75)=12,SUM(OFFSET(M73,0,-11):M73),0),0)</f>
        <v>0</v>
      </c>
      <c r="N79" s="87">
        <f ca="1">IF(AND(YEAR(N75)&gt;YEAR($D$69),YEAR(N75)&lt;YEAR($D$70)),IF(MONTH(N75)=12,SUM(OFFSET(N73,0,-11):N73),0),0)</f>
        <v>0</v>
      </c>
      <c r="O79" s="87">
        <f ca="1">IF(AND(YEAR(O75)&gt;YEAR($D$69),YEAR(O75)&lt;YEAR($D$70)),IF(MONTH(O75)=12,SUM(OFFSET(O73,0,-11):O73),0),0)</f>
        <v>0</v>
      </c>
      <c r="P79" s="87">
        <f ca="1">IF(AND(YEAR(P75)&gt;YEAR($D$69),YEAR(P75)&lt;YEAR($D$70)),IF(MONTH(P75)=12,SUM(OFFSET(P73,0,-11):P73),0),0)</f>
        <v>0</v>
      </c>
      <c r="Q79" s="87">
        <f ca="1">IF(AND(YEAR(Q75)&gt;YEAR($D$69),YEAR(Q75)&lt;YEAR($D$70)),IF(MONTH(Q75)=12,SUM(OFFSET(Q73,0,-11):Q73),0),0)</f>
        <v>0</v>
      </c>
      <c r="R79" s="87">
        <f ca="1">IF(AND(YEAR(R75)&gt;YEAR($D$69),YEAR(R75)&lt;YEAR($D$70)),IF(MONTH(R75)=12,SUM(OFFSET(R73,0,-11):R73),0),0)</f>
        <v>0</v>
      </c>
      <c r="S79" s="87">
        <f ca="1">IF(AND(YEAR(S75)&gt;YEAR($D$69),YEAR(S75)&lt;YEAR($D$70)),IF(MONTH(S75)=12,SUM(OFFSET(S73,0,-11):S73),0),0)</f>
        <v>0</v>
      </c>
      <c r="T79" s="87">
        <f ca="1">IF(AND(YEAR(T75)&gt;YEAR($D$69),YEAR(T75)&lt;YEAR($D$70)),IF(MONTH(T75)=12,SUM(OFFSET(T73,0,-11):T73),0),0)</f>
        <v>0</v>
      </c>
      <c r="U79" s="87">
        <f ca="1">IF(AND(YEAR(U75)&gt;YEAR($D$69),YEAR(U75)&lt;YEAR($D$70)),IF(MONTH(U75)=12,SUM(OFFSET(U73,0,-11):U73),0),0)</f>
        <v>0</v>
      </c>
      <c r="V79" s="87">
        <f ca="1">IF(AND(YEAR(V75)&gt;YEAR($D$69),YEAR(V75)&lt;YEAR($D$70)),IF(MONTH(V75)=12,SUM(OFFSET(V73,0,-11):V73),0),0)</f>
        <v>0</v>
      </c>
      <c r="W79" s="87">
        <f ca="1">IF(AND(YEAR(W75)&gt;YEAR($D$69),YEAR(W75)&lt;YEAR($D$70)),IF(MONTH(W75)=12,SUM(OFFSET(W73,0,-11):W73),0),0)</f>
        <v>0</v>
      </c>
      <c r="X79" s="87">
        <f ca="1">IF(AND(YEAR(X75)&gt;YEAR($D$69),YEAR(X75)&lt;YEAR($D$70)),IF(MONTH(X75)=12,SUM(OFFSET(X73,0,-11):X73),0),0)</f>
        <v>0</v>
      </c>
      <c r="Y79" s="87">
        <f ca="1">IF(AND(YEAR(Y75)&gt;YEAR($D$69),YEAR(Y75)&lt;YEAR($D$70)),IF(MONTH(Y75)=12,SUM(OFFSET(Y73,0,-11):Y73),0),0)</f>
        <v>0</v>
      </c>
      <c r="Z79" s="87">
        <f ca="1">IF(AND(YEAR(Z75)&gt;YEAR($D$69),YEAR(Z75)&lt;YEAR($D$70)),IF(MONTH(Z75)=12,SUM(OFFSET(Z73,0,-11):Z73),0),0)</f>
        <v>0</v>
      </c>
      <c r="AA79" s="87">
        <f ca="1">IF(AND(YEAR(AA75)&gt;YEAR($D$69),YEAR(AA75)&lt;YEAR($D$70)),IF(MONTH(AA75)=12,SUM(OFFSET(AA73,0,-11):AA73),0),0)</f>
        <v>0</v>
      </c>
      <c r="AB79" s="87">
        <f ca="1">IF(AND(YEAR(AB75)&gt;YEAR($D$69),YEAR(AB75)&lt;YEAR($D$70)),IF(MONTH(AB75)=12,SUM(OFFSET(AB73,0,-11):AB73),0),0)</f>
        <v>0</v>
      </c>
      <c r="AC79" s="87">
        <f ca="1">IF(AND(YEAR(AC75)&gt;YEAR($D$69),YEAR(AC75)&lt;YEAR($D$70)),IF(MONTH(AC75)=12,SUM(OFFSET(AC73,0,-11):AC73),0),0)</f>
        <v>0</v>
      </c>
      <c r="AD79" s="87">
        <f ca="1">IF(AND(YEAR(AD75)&gt;YEAR($D$69),YEAR(AD75)&lt;YEAR($D$70)),IF(MONTH(AD75)=12,SUM(OFFSET(AD73,0,-11):AD73),0),0)</f>
        <v>0</v>
      </c>
      <c r="AE79" s="87">
        <f ca="1">IF(AND(YEAR(AE75)&gt;YEAR($D$69),YEAR(AE75)&lt;YEAR($D$70)),IF(MONTH(AE75)=12,SUM(OFFSET(AE73,0,-11):AE73),0),0)</f>
        <v>0</v>
      </c>
      <c r="AF79" s="87">
        <f ca="1">IF(AND(YEAR(AF75)&gt;YEAR($D$69),YEAR(AF75)&lt;YEAR($D$70)),IF(MONTH(AF75)=12,SUM(OFFSET(AF73,0,-11):AF73),0),0)</f>
        <v>0</v>
      </c>
      <c r="AG79" s="87">
        <f ca="1">IF(AND(YEAR(AG75)&gt;YEAR($D$69),YEAR(AG75)&lt;YEAR($D$70)),IF(MONTH(AG75)=12,SUM(OFFSET(AG73,0,-11):AG73),0),0)</f>
        <v>0</v>
      </c>
      <c r="AH79" s="87">
        <f ca="1">IF(AND(YEAR(AH75)&gt;YEAR($D$69),YEAR(AH75)&lt;YEAR($D$70)),IF(MONTH(AH75)=12,SUM(OFFSET(AH73,0,-11):AH73),0),0)</f>
        <v>0</v>
      </c>
      <c r="AI79" s="87">
        <f ca="1">IF(AND(YEAR(AI75)&gt;YEAR($D$69),YEAR(AI75)&lt;YEAR($D$70)),IF(MONTH(AI75)=12,SUM(OFFSET(AI73,0,-11):AI73),0),0)</f>
        <v>0</v>
      </c>
      <c r="AJ79" s="87">
        <f ca="1">IF(AND(YEAR(AJ75)&gt;YEAR($D$69),YEAR(AJ75)&lt;YEAR($D$70)),IF(MONTH(AJ75)=12,SUM(OFFSET(AJ73,0,-11):AJ73),0),0)</f>
        <v>0</v>
      </c>
      <c r="AK79" s="87">
        <f ca="1">IF(AND(YEAR(AK75)&gt;YEAR($D$69),YEAR(AK75)&lt;YEAR($D$70)),IF(MONTH(AK75)=12,SUM(OFFSET(AK73,0,-11):AK73),0),0)</f>
        <v>0</v>
      </c>
      <c r="AL79" s="87">
        <f ca="1">IF(AND(YEAR(AL75)&gt;YEAR($D$69),YEAR(AL75)&lt;YEAR($D$70)),IF(MONTH(AL75)=12,SUM(OFFSET(AL73,0,-11):AL73),0),0)</f>
        <v>0</v>
      </c>
      <c r="AM79" s="87">
        <f ca="1">IF(AND(YEAR(AM75)&gt;YEAR($D$69),YEAR(AM75)&lt;YEAR($D$70)),IF(MONTH(AM75)=12,SUM(OFFSET(AM73,0,-11):AM73),0),0)</f>
        <v>0</v>
      </c>
      <c r="AN79" s="87">
        <f ca="1">IF(AND(YEAR(AN75)&gt;YEAR($D$69),YEAR(AN75)&lt;YEAR($D$70)),IF(MONTH(AN75)=12,SUM(OFFSET(AN73,0,-11):AN73),0),0)</f>
        <v>0</v>
      </c>
      <c r="AO79" s="87">
        <f ca="1">IF(AND(YEAR(AO75)&gt;YEAR($D$69),YEAR(AO75)&lt;YEAR($D$70)),IF(MONTH(AO75)=12,SUM(OFFSET(AO73,0,-11):AO73),0),0)</f>
        <v>0</v>
      </c>
      <c r="AP79" s="87">
        <f ca="1">IF(AND(YEAR(AP75)&gt;YEAR($D$69),YEAR(AP75)&lt;YEAR($D$70)),IF(MONTH(AP75)=12,SUM(OFFSET(AP73,0,-11):AP73),0),0)</f>
        <v>0</v>
      </c>
      <c r="AQ79" s="87">
        <f ca="1">IF(AND(YEAR(AQ75)&gt;YEAR($D$69),YEAR(AQ75)&lt;YEAR($D$70)),IF(MONTH(AQ75)=12,SUM(OFFSET(AQ73,0,-11):AQ73),0),0)</f>
        <v>0</v>
      </c>
      <c r="AR79" s="87">
        <f ca="1">IF(AND(YEAR(AR75)&gt;YEAR($D$69),YEAR(AR75)&lt;YEAR($D$70)),IF(MONTH(AR75)=12,SUM(OFFSET(AR73,0,-11):AR73),0),0)</f>
        <v>0</v>
      </c>
      <c r="AS79" s="87">
        <f ca="1">IF(AND(YEAR(AS75)&gt;YEAR($D$69),YEAR(AS75)&lt;YEAR($D$70)),IF(MONTH(AS75)=12,SUM(OFFSET(AS73,0,-11):AS73),0),0)</f>
        <v>0</v>
      </c>
      <c r="AT79" s="87">
        <f ca="1">IF(AND(YEAR(AT75)&gt;YEAR($D$69),YEAR(AT75)&lt;YEAR($D$70)),IF(MONTH(AT75)=12,SUM(OFFSET(AT73,0,-11):AT73),0),0)</f>
        <v>0</v>
      </c>
      <c r="AU79" s="87">
        <f ca="1">IF(AND(YEAR(AU75)&gt;YEAR($D$69),YEAR(AU75)&lt;YEAR($D$70)),IF(MONTH(AU75)=12,SUM(OFFSET(AU73,0,-11):AU73),0),0)</f>
        <v>32848377</v>
      </c>
      <c r="AV79" s="87">
        <f ca="1">IF(AND(YEAR(AV75)&gt;YEAR($D$69),YEAR(AV75)&lt;YEAR($D$70)),IF(MONTH(AV75)=12,SUM(OFFSET(AV73,0,-11):AV73),0),0)</f>
        <v>0</v>
      </c>
      <c r="AW79" s="87">
        <f ca="1">IF(AND(YEAR(AW75)&gt;YEAR($D$69),YEAR(AW75)&lt;YEAR($D$70)),IF(MONTH(AW75)=12,SUM(OFFSET(AW73,0,-11):AW73),0),0)</f>
        <v>0</v>
      </c>
      <c r="AX79" s="87">
        <f ca="1">IF(AND(YEAR(AX75)&gt;YEAR($D$69),YEAR(AX75)&lt;YEAR($D$70)),IF(MONTH(AX75)=12,SUM(OFFSET(AX73,0,-11):AX73),0),0)</f>
        <v>0</v>
      </c>
      <c r="AY79" s="87">
        <f ca="1">IF(AND(YEAR(AY75)&gt;YEAR($D$69),YEAR(AY75)&lt;YEAR($D$70)),IF(MONTH(AY75)=12,SUM(OFFSET(AY73,0,-11):AY73),0),0)</f>
        <v>0</v>
      </c>
      <c r="AZ79" s="87">
        <f ca="1">IF(AND(YEAR(AZ75)&gt;YEAR($D$69),YEAR(AZ75)&lt;YEAR($D$70)),IF(MONTH(AZ75)=12,SUM(OFFSET(AZ73,0,-11):AZ73),0),0)</f>
        <v>0</v>
      </c>
      <c r="BA79" s="87">
        <f ca="1">IF(AND(YEAR(BA75)&gt;YEAR($D$69),YEAR(BA75)&lt;YEAR($D$70)),IF(MONTH(BA75)=12,SUM(OFFSET(BA73,0,-11):BA73),0),0)</f>
        <v>0</v>
      </c>
      <c r="BB79" s="87">
        <f ca="1">IF(AND(YEAR(BB75)&gt;YEAR($D$69),YEAR(BB75)&lt;YEAR($D$70)),IF(MONTH(BB75)=12,SUM(OFFSET(BB73,0,-11):BB73),0),0)</f>
        <v>0</v>
      </c>
      <c r="BC79" s="87">
        <f ca="1">IF(AND(YEAR(BC75)&gt;YEAR($D$69),YEAR(BC75)&lt;YEAR($D$70)),IF(MONTH(BC75)=12,SUM(OFFSET(BC73,0,-11):BC73),0),0)</f>
        <v>0</v>
      </c>
      <c r="BD79" s="87">
        <f ca="1">IF(AND(YEAR(BD75)&gt;YEAR($D$69),YEAR(BD75)&lt;YEAR($D$70)),IF(MONTH(BD75)=12,SUM(OFFSET(BD73,0,-11):BD73),0),0)</f>
        <v>0</v>
      </c>
      <c r="BE79" s="87">
        <f ca="1">IF(AND(YEAR(BE75)&gt;YEAR($D$69),YEAR(BE75)&lt;YEAR($D$70)),IF(MONTH(BE75)=12,SUM(OFFSET(BE73,0,-11):BE73),0),0)</f>
        <v>0</v>
      </c>
      <c r="BF79" s="87">
        <f ca="1">IF(AND(YEAR(BF75)&gt;YEAR($D$69),YEAR(BF75)&lt;YEAR($D$70)),IF(MONTH(BF75)=12,SUM(OFFSET(BF73,0,-11):BF73),0),0)</f>
        <v>0</v>
      </c>
      <c r="BG79" s="87">
        <f ca="1">IF(AND(YEAR(BG75)&gt;YEAR($D$69),YEAR(BG75)&lt;YEAR($D$70)),IF(MONTH(BG75)=12,SUM(OFFSET(BG73,0,-11):BG73),0),0)</f>
        <v>60732571</v>
      </c>
      <c r="BH79" s="87">
        <f ca="1">IF(AND(YEAR(BH75)&gt;YEAR($D$69),YEAR(BH75)&lt;YEAR($D$70)),IF(MONTH(BH75)=12,SUM(OFFSET(BH73,0,-11):BH73),0),0)</f>
        <v>0</v>
      </c>
      <c r="BI79" s="87">
        <f ca="1">IF(AND(YEAR(BI75)&gt;YEAR($D$69),YEAR(BI75)&lt;YEAR($D$70)),IF(MONTH(BI75)=12,SUM(OFFSET(BI73,0,-11):BI73),0),0)</f>
        <v>0</v>
      </c>
      <c r="BJ79" s="87">
        <f ca="1">IF(AND(YEAR(BJ75)&gt;YEAR($D$69),YEAR(BJ75)&lt;YEAR($D$70)),IF(MONTH(BJ75)=12,SUM(OFFSET(BJ73,0,-11):BJ73),0),0)</f>
        <v>0</v>
      </c>
      <c r="BK79" s="87">
        <f ca="1">IF(AND(YEAR(BK75)&gt;YEAR($D$69),YEAR(BK75)&lt;YEAR($D$70)),IF(MONTH(BK75)=12,SUM(OFFSET(BK73,0,-11):BK73),0),0)</f>
        <v>0</v>
      </c>
      <c r="BL79" s="87">
        <f ca="1">IF(AND(YEAR(BL75)&gt;YEAR($D$69),YEAR(BL75)&lt;YEAR($D$70)),IF(MONTH(BL75)=12,SUM(OFFSET(BL73,0,-11):BL73),0),0)</f>
        <v>0</v>
      </c>
      <c r="BM79" s="87">
        <f ca="1">IF(AND(YEAR(BM75)&gt;YEAR($D$69),YEAR(BM75)&lt;YEAR($D$70)),IF(MONTH(BM75)=12,SUM(OFFSET(BM73,0,-11):BM73),0),0)</f>
        <v>0</v>
      </c>
      <c r="BN79" s="87">
        <f ca="1">IF(AND(YEAR(BN75)&gt;YEAR($D$69),YEAR(BN75)&lt;YEAR($D$70)),IF(MONTH(BN75)=12,SUM(OFFSET(BN73,0,-11):BN73),0),0)</f>
        <v>0</v>
      </c>
      <c r="BO79" s="87">
        <f ca="1">IF(AND(YEAR(BO75)&gt;YEAR($D$69),YEAR(BO75)&lt;YEAR($D$70)),IF(MONTH(BO75)=12,SUM(OFFSET(BO73,0,-11):BO73),0),0)</f>
        <v>0</v>
      </c>
      <c r="BP79" s="87">
        <f ca="1">IF(AND(YEAR(BP75)&gt;YEAR($D$69),YEAR(BP75)&lt;YEAR($D$70)),IF(MONTH(BP75)=12,SUM(OFFSET(BP73,0,-11):BP73),0),0)</f>
        <v>0</v>
      </c>
      <c r="BQ79" s="87">
        <f ca="1">IF(AND(YEAR(BQ75)&gt;YEAR($D$69),YEAR(BQ75)&lt;YEAR($D$70)),IF(MONTH(BQ75)=12,SUM(OFFSET(BQ73,0,-11):BQ73),0),0)</f>
        <v>0</v>
      </c>
      <c r="BR79" s="87">
        <f ca="1">IF(AND(YEAR(BR75)&gt;YEAR($D$69),YEAR(BR75)&lt;YEAR($D$70)),IF(MONTH(BR75)=12,SUM(OFFSET(BR73,0,-11):BR73),0),0)</f>
        <v>0</v>
      </c>
      <c r="BS79" s="87">
        <f ca="1">IF(AND(YEAR(BS75)&gt;YEAR($D$69),YEAR(BS75)&lt;YEAR($D$70)),IF(MONTH(BS75)=12,SUM(OFFSET(BS73,0,-11):BS73),0),0)</f>
        <v>0</v>
      </c>
      <c r="BT79" s="87">
        <f ca="1">IF(AND(YEAR(BT75)&gt;YEAR($D$69),YEAR(BT75)&lt;YEAR($D$70)),IF(MONTH(BT75)=12,SUM(OFFSET(BT73,0,-11):BT73),0),0)</f>
        <v>0</v>
      </c>
      <c r="BU79" s="87">
        <f ca="1">IF(AND(YEAR(BU75)&gt;YEAR($D$69),YEAR(BU75)&lt;YEAR($D$70)),IF(MONTH(BU75)=12,SUM(OFFSET(BU73,0,-11):BU73),0),0)</f>
        <v>0</v>
      </c>
      <c r="BV79" s="87">
        <f ca="1">IF(AND(YEAR(BV75)&gt;YEAR($D$69),YEAR(BV75)&lt;YEAR($D$70)),IF(MONTH(BV75)=12,SUM(OFFSET(BV73,0,-11):BV73),0),0)</f>
        <v>0</v>
      </c>
      <c r="BW79" s="87">
        <f ca="1">IF(AND(YEAR(BW75)&gt;YEAR($D$69),YEAR(BW75)&lt;YEAR($D$70)),IF(MONTH(BW75)=12,SUM(OFFSET(BW73,0,-11):BW73),0),0)</f>
        <v>0</v>
      </c>
      <c r="BX79" s="87">
        <f ca="1">IF(AND(YEAR(BX75)&gt;YEAR($D$69),YEAR(BX75)&lt;YEAR($D$70)),IF(MONTH(BX75)=12,SUM(OFFSET(BX73,0,-11):BX73),0),0)</f>
        <v>0</v>
      </c>
      <c r="BY79" s="87">
        <f ca="1">IF(AND(YEAR(BY75)&gt;YEAR($D$69),YEAR(BY75)&lt;YEAR($D$70)),IF(MONTH(BY75)=12,SUM(OFFSET(BY73,0,-11):BY73),0),0)</f>
        <v>0</v>
      </c>
      <c r="BZ79" s="87">
        <f ca="1">IF(AND(YEAR(BZ75)&gt;YEAR($D$69),YEAR(BZ75)&lt;YEAR($D$70)),IF(MONTH(BZ75)=12,SUM(OFFSET(BZ73,0,-11):BZ73),0),0)</f>
        <v>0</v>
      </c>
      <c r="CA79" s="87">
        <f ca="1">IF(AND(YEAR(CA75)&gt;YEAR($D$69),YEAR(CA75)&lt;YEAR($D$70)),IF(MONTH(CA75)=12,SUM(OFFSET(CA73,0,-11):CA73),0),0)</f>
        <v>0</v>
      </c>
      <c r="CB79" s="87">
        <f ca="1">IF(AND(YEAR(CB75)&gt;YEAR($D$69),YEAR(CB75)&lt;YEAR($D$70)),IF(MONTH(CB75)=12,SUM(OFFSET(CB73,0,-11):CB73),0),0)</f>
        <v>0</v>
      </c>
      <c r="CC79" s="87">
        <f ca="1">IF(AND(YEAR(CC75)&gt;YEAR($D$69),YEAR(CC75)&lt;YEAR($D$70)),IF(MONTH(CC75)=12,SUM(OFFSET(CC73,0,-11):CC73),0),0)</f>
        <v>0</v>
      </c>
      <c r="CD79" s="87">
        <f ca="1">IF(AND(YEAR(CD75)&gt;YEAR($D$69),YEAR(CD75)&lt;YEAR($D$70)),IF(MONTH(CD75)=12,SUM(OFFSET(CD73,0,-11):CD73),0),0)</f>
        <v>0</v>
      </c>
      <c r="CE79" s="87">
        <f ca="1">IF(AND(YEAR(CE75)&gt;YEAR($D$69),YEAR(CE75)&lt;YEAR($D$70)),IF(MONTH(CE75)=12,SUM(OFFSET(CE73,0,-11):CE73),0),0)</f>
        <v>0</v>
      </c>
      <c r="CF79" s="87">
        <f ca="1">IF(AND(YEAR(CF75)&gt;YEAR($D$69),YEAR(CF75)&lt;YEAR($D$70)),IF(MONTH(CF75)=12,SUM(OFFSET(CF73,0,-11):CF73),0),0)</f>
        <v>0</v>
      </c>
      <c r="CG79" s="87">
        <f ca="1">IF(AND(YEAR(CG75)&gt;YEAR($D$69),YEAR(CG75)&lt;YEAR($D$70)),IF(MONTH(CG75)=12,SUM(OFFSET(CG73,0,-11):CG73),0),0)</f>
        <v>0</v>
      </c>
      <c r="CH79" s="87">
        <f ca="1">IF(AND(YEAR(CH75)&gt;YEAR($D$69),YEAR(CH75)&lt;YEAR($D$70)),IF(MONTH(CH75)=12,SUM(OFFSET(CH73,0,-11):CH73),0),0)</f>
        <v>0</v>
      </c>
      <c r="CI79" s="87">
        <f ca="1">IF(AND(YEAR(CI75)&gt;YEAR($D$69),YEAR(CI75)&lt;YEAR($D$70)),IF(MONTH(CI75)=12,SUM(OFFSET(CI73,0,-11):CI73),0),0)</f>
        <v>0</v>
      </c>
      <c r="CJ79" s="87">
        <f ca="1">IF(AND(YEAR(CJ75)&gt;YEAR($D$69),YEAR(CJ75)&lt;YEAR($D$70)),IF(MONTH(CJ75)=12,SUM(OFFSET(CJ73,0,-11):CJ73),0),0)</f>
        <v>0</v>
      </c>
      <c r="CK79" s="87">
        <f ca="1">IF(AND(YEAR(CK75)&gt;YEAR($D$69),YEAR(CK75)&lt;YEAR($D$70)),IF(MONTH(CK75)=12,SUM(OFFSET(CK73,0,-11):CK73),0),0)</f>
        <v>0</v>
      </c>
      <c r="CL79" s="87">
        <f ca="1">IF(AND(YEAR(CL75)&gt;YEAR($D$69),YEAR(CL75)&lt;YEAR($D$70)),IF(MONTH(CL75)=12,SUM(OFFSET(CL73,0,-11):CL73),0),0)</f>
        <v>0</v>
      </c>
      <c r="CM79" s="87">
        <f ca="1">IF(AND(YEAR(CM75)&gt;YEAR($D$69),YEAR(CM75)&lt;YEAR($D$70)),IF(MONTH(CM75)=12,SUM(OFFSET(CM73,0,-11):CM73),0),0)</f>
        <v>0</v>
      </c>
      <c r="CN79" s="87">
        <f ca="1">IF(AND(YEAR(CN75)&gt;YEAR($D$69),YEAR(CN75)&lt;YEAR($D$70)),IF(MONTH(CN75)=12,SUM(OFFSET(CN73,0,-11):CN73),0),0)</f>
        <v>0</v>
      </c>
      <c r="CO79" s="87">
        <f ca="1">IF(AND(YEAR(CO75)&gt;YEAR($D$69),YEAR(CO75)&lt;YEAR($D$70)),IF(MONTH(CO75)=12,SUM(OFFSET(CO73,0,-11):CO73),0),0)</f>
        <v>0</v>
      </c>
    </row>
    <row r="80" spans="1:93">
      <c r="B80" t="s">
        <v>91</v>
      </c>
      <c r="C80" t="s">
        <v>35</v>
      </c>
      <c r="D80" s="87">
        <f ca="1">SUM(D76:D79)</f>
        <v>0</v>
      </c>
      <c r="E80" s="87">
        <f t="shared" ref="E80:K80" ca="1" si="59">SUM(E76:E79)</f>
        <v>0</v>
      </c>
      <c r="F80" s="87">
        <f t="shared" ca="1" si="59"/>
        <v>0</v>
      </c>
      <c r="G80" s="87">
        <f t="shared" ca="1" si="59"/>
        <v>0</v>
      </c>
      <c r="H80" s="87">
        <f t="shared" ca="1" si="59"/>
        <v>0</v>
      </c>
      <c r="I80" s="87">
        <f t="shared" ca="1" si="59"/>
        <v>0</v>
      </c>
      <c r="J80" s="87">
        <f t="shared" ca="1" si="59"/>
        <v>0</v>
      </c>
      <c r="K80" s="87">
        <f t="shared" ca="1" si="59"/>
        <v>0</v>
      </c>
      <c r="L80" s="87">
        <f t="shared" ref="L80:AQ80" ca="1" si="60">SUM(L76:L79)</f>
        <v>0</v>
      </c>
      <c r="M80" s="87">
        <f t="shared" ca="1" si="60"/>
        <v>0</v>
      </c>
      <c r="N80" s="87">
        <f t="shared" ca="1" si="60"/>
        <v>0</v>
      </c>
      <c r="O80" s="87">
        <f t="shared" ca="1" si="60"/>
        <v>0</v>
      </c>
      <c r="P80" s="87">
        <f t="shared" ca="1" si="60"/>
        <v>0</v>
      </c>
      <c r="Q80" s="87">
        <f t="shared" ca="1" si="60"/>
        <v>0</v>
      </c>
      <c r="R80" s="87">
        <f t="shared" ca="1" si="60"/>
        <v>0</v>
      </c>
      <c r="S80" s="87">
        <f t="shared" ca="1" si="60"/>
        <v>0</v>
      </c>
      <c r="T80" s="87">
        <f t="shared" ca="1" si="60"/>
        <v>0</v>
      </c>
      <c r="U80" s="87">
        <f t="shared" ca="1" si="60"/>
        <v>0</v>
      </c>
      <c r="V80" s="87">
        <f t="shared" ca="1" si="60"/>
        <v>0</v>
      </c>
      <c r="W80" s="87">
        <f t="shared" ca="1" si="60"/>
        <v>0</v>
      </c>
      <c r="X80" s="87">
        <f t="shared" ca="1" si="60"/>
        <v>0</v>
      </c>
      <c r="Y80" s="87">
        <f t="shared" ca="1" si="60"/>
        <v>0</v>
      </c>
      <c r="Z80" s="87">
        <f t="shared" ca="1" si="60"/>
        <v>0</v>
      </c>
      <c r="AA80" s="87">
        <f t="shared" ca="1" si="60"/>
        <v>0</v>
      </c>
      <c r="AB80" s="87">
        <f t="shared" ca="1" si="60"/>
        <v>0</v>
      </c>
      <c r="AC80" s="87">
        <f t="shared" ca="1" si="60"/>
        <v>0</v>
      </c>
      <c r="AD80" s="87">
        <f t="shared" ca="1" si="60"/>
        <v>0</v>
      </c>
      <c r="AE80" s="87">
        <f t="shared" ca="1" si="60"/>
        <v>0</v>
      </c>
      <c r="AF80" s="87">
        <f t="shared" ca="1" si="60"/>
        <v>0</v>
      </c>
      <c r="AG80" s="87">
        <f t="shared" ca="1" si="60"/>
        <v>0</v>
      </c>
      <c r="AH80" s="87">
        <f t="shared" ca="1" si="60"/>
        <v>0</v>
      </c>
      <c r="AI80" s="87">
        <f t="shared" ca="1" si="60"/>
        <v>0</v>
      </c>
      <c r="AJ80" s="87">
        <f t="shared" ca="1" si="60"/>
        <v>0</v>
      </c>
      <c r="AK80" s="87">
        <f t="shared" ca="1" si="60"/>
        <v>0</v>
      </c>
      <c r="AL80" s="87">
        <f t="shared" ca="1" si="60"/>
        <v>0</v>
      </c>
      <c r="AM80" s="87">
        <f t="shared" ca="1" si="60"/>
        <v>0</v>
      </c>
      <c r="AN80" s="87">
        <f t="shared" ca="1" si="60"/>
        <v>0</v>
      </c>
      <c r="AO80" s="87">
        <f t="shared" ca="1" si="60"/>
        <v>0</v>
      </c>
      <c r="AP80" s="87">
        <f t="shared" ca="1" si="60"/>
        <v>0</v>
      </c>
      <c r="AQ80" s="87">
        <f t="shared" ca="1" si="60"/>
        <v>0</v>
      </c>
      <c r="AR80" s="87">
        <f t="shared" ref="AR80:BW80" ca="1" si="61">SUM(AR76:AR79)</f>
        <v>0</v>
      </c>
      <c r="AS80" s="87">
        <f t="shared" ca="1" si="61"/>
        <v>0</v>
      </c>
      <c r="AT80" s="87">
        <f t="shared" ca="1" si="61"/>
        <v>0</v>
      </c>
      <c r="AU80" s="87">
        <f t="shared" ca="1" si="61"/>
        <v>32848377</v>
      </c>
      <c r="AV80" s="87">
        <f t="shared" ca="1" si="61"/>
        <v>0</v>
      </c>
      <c r="AW80" s="87">
        <f t="shared" ca="1" si="61"/>
        <v>0</v>
      </c>
      <c r="AX80" s="87">
        <f t="shared" ca="1" si="61"/>
        <v>0</v>
      </c>
      <c r="AY80" s="87">
        <f t="shared" ca="1" si="61"/>
        <v>0</v>
      </c>
      <c r="AZ80" s="87">
        <f t="shared" ca="1" si="61"/>
        <v>0</v>
      </c>
      <c r="BA80" s="87">
        <f t="shared" ca="1" si="61"/>
        <v>0</v>
      </c>
      <c r="BB80" s="87">
        <f t="shared" ca="1" si="61"/>
        <v>0</v>
      </c>
      <c r="BC80" s="87">
        <f t="shared" ca="1" si="61"/>
        <v>0</v>
      </c>
      <c r="BD80" s="87">
        <f t="shared" ca="1" si="61"/>
        <v>0</v>
      </c>
      <c r="BE80" s="87">
        <f t="shared" ca="1" si="61"/>
        <v>0</v>
      </c>
      <c r="BF80" s="87">
        <f t="shared" ca="1" si="61"/>
        <v>0</v>
      </c>
      <c r="BG80" s="87">
        <f t="shared" ca="1" si="61"/>
        <v>60732571</v>
      </c>
      <c r="BH80" s="87">
        <f t="shared" ca="1" si="61"/>
        <v>0</v>
      </c>
      <c r="BI80" s="87">
        <f t="shared" ca="1" si="61"/>
        <v>0</v>
      </c>
      <c r="BJ80" s="87">
        <f t="shared" ca="1" si="61"/>
        <v>0</v>
      </c>
      <c r="BK80" s="87">
        <f t="shared" ca="1" si="61"/>
        <v>0</v>
      </c>
      <c r="BL80" s="87">
        <f t="shared" ca="1" si="61"/>
        <v>34892141</v>
      </c>
      <c r="BM80" s="87">
        <f t="shared" ca="1" si="61"/>
        <v>0</v>
      </c>
      <c r="BN80" s="87">
        <f t="shared" ca="1" si="61"/>
        <v>0</v>
      </c>
      <c r="BO80" s="87">
        <f t="shared" ca="1" si="61"/>
        <v>0</v>
      </c>
      <c r="BP80" s="87">
        <f t="shared" ca="1" si="61"/>
        <v>0</v>
      </c>
      <c r="BQ80" s="87">
        <f t="shared" ca="1" si="61"/>
        <v>0</v>
      </c>
      <c r="BR80" s="87">
        <f t="shared" ca="1" si="61"/>
        <v>0</v>
      </c>
      <c r="BS80" s="87">
        <f t="shared" ca="1" si="61"/>
        <v>0</v>
      </c>
      <c r="BT80" s="87">
        <f t="shared" ca="1" si="61"/>
        <v>0</v>
      </c>
      <c r="BU80" s="87">
        <f t="shared" ca="1" si="61"/>
        <v>0</v>
      </c>
      <c r="BV80" s="87">
        <f t="shared" ca="1" si="61"/>
        <v>0</v>
      </c>
      <c r="BW80" s="87">
        <f t="shared" ca="1" si="61"/>
        <v>0</v>
      </c>
      <c r="BX80" s="87">
        <f t="shared" ref="BX80:CO80" ca="1" si="62">SUM(BX76:BX79)</f>
        <v>0</v>
      </c>
      <c r="BY80" s="87">
        <f t="shared" ca="1" si="62"/>
        <v>0</v>
      </c>
      <c r="BZ80" s="87">
        <f t="shared" ca="1" si="62"/>
        <v>0</v>
      </c>
      <c r="CA80" s="87">
        <f t="shared" ca="1" si="62"/>
        <v>0</v>
      </c>
      <c r="CB80" s="87">
        <f t="shared" ca="1" si="62"/>
        <v>0</v>
      </c>
      <c r="CC80" s="87">
        <f t="shared" ca="1" si="62"/>
        <v>0</v>
      </c>
      <c r="CD80" s="87">
        <f t="shared" ca="1" si="62"/>
        <v>0</v>
      </c>
      <c r="CE80" s="87">
        <f t="shared" ca="1" si="62"/>
        <v>0</v>
      </c>
      <c r="CF80" s="87">
        <f t="shared" ca="1" si="62"/>
        <v>0</v>
      </c>
      <c r="CG80" s="87">
        <f t="shared" ca="1" si="62"/>
        <v>0</v>
      </c>
      <c r="CH80" s="87">
        <f t="shared" ca="1" si="62"/>
        <v>0</v>
      </c>
      <c r="CI80" s="87">
        <f t="shared" ca="1" si="62"/>
        <v>0</v>
      </c>
      <c r="CJ80" s="87">
        <f t="shared" ca="1" si="62"/>
        <v>0</v>
      </c>
      <c r="CK80" s="87">
        <f t="shared" ca="1" si="62"/>
        <v>0</v>
      </c>
      <c r="CL80" s="87">
        <f t="shared" ca="1" si="62"/>
        <v>0</v>
      </c>
      <c r="CM80" s="87">
        <f t="shared" ca="1" si="62"/>
        <v>0</v>
      </c>
      <c r="CN80" s="87">
        <f t="shared" ca="1" si="62"/>
        <v>0</v>
      </c>
      <c r="CO80" s="87">
        <f t="shared" ca="1" si="62"/>
        <v>0</v>
      </c>
    </row>
    <row r="81" spans="1:93" s="1" customFormat="1">
      <c r="D81" s="88"/>
      <c r="K81" s="88"/>
      <c r="W81" s="88"/>
    </row>
    <row r="82" spans="1:93">
      <c r="A82" t="s">
        <v>312</v>
      </c>
      <c r="B82" t="s">
        <v>92</v>
      </c>
      <c r="C82" t="s">
        <v>151</v>
      </c>
      <c r="D82" s="64">
        <v>42125</v>
      </c>
    </row>
    <row r="83" spans="1:93">
      <c r="C83" t="s">
        <v>176</v>
      </c>
      <c r="D83" s="64">
        <v>42979</v>
      </c>
    </row>
    <row r="84" spans="1:93">
      <c r="C84" t="s">
        <v>190</v>
      </c>
      <c r="D84" s="4">
        <v>0.04</v>
      </c>
    </row>
    <row r="85" spans="1:93">
      <c r="C85" s="2" t="s">
        <v>122</v>
      </c>
      <c r="D85" s="73">
        <f>D82</f>
        <v>42125</v>
      </c>
      <c r="E85" s="73">
        <f t="shared" ref="E85:AJ85" si="63">EDATE(D85,1)</f>
        <v>42156</v>
      </c>
      <c r="F85" s="73">
        <f t="shared" si="63"/>
        <v>42186</v>
      </c>
      <c r="G85" s="73">
        <f t="shared" si="63"/>
        <v>42217</v>
      </c>
      <c r="H85" s="73">
        <f t="shared" si="63"/>
        <v>42248</v>
      </c>
      <c r="I85" s="73">
        <f t="shared" si="63"/>
        <v>42278</v>
      </c>
      <c r="J85" s="73">
        <f t="shared" si="63"/>
        <v>42309</v>
      </c>
      <c r="K85" s="73">
        <f t="shared" si="63"/>
        <v>42339</v>
      </c>
      <c r="L85" s="73">
        <f t="shared" si="63"/>
        <v>42370</v>
      </c>
      <c r="M85" s="73">
        <f t="shared" si="63"/>
        <v>42401</v>
      </c>
      <c r="N85" s="73">
        <f t="shared" si="63"/>
        <v>42430</v>
      </c>
      <c r="O85" s="73">
        <f t="shared" si="63"/>
        <v>42461</v>
      </c>
      <c r="P85" s="73">
        <f t="shared" si="63"/>
        <v>42491</v>
      </c>
      <c r="Q85" s="73">
        <f t="shared" si="63"/>
        <v>42522</v>
      </c>
      <c r="R85" s="73">
        <f t="shared" si="63"/>
        <v>42552</v>
      </c>
      <c r="S85" s="73">
        <f t="shared" si="63"/>
        <v>42583</v>
      </c>
      <c r="T85" s="73">
        <f t="shared" si="63"/>
        <v>42614</v>
      </c>
      <c r="U85" s="73">
        <f t="shared" si="63"/>
        <v>42644</v>
      </c>
      <c r="V85" s="73">
        <f t="shared" si="63"/>
        <v>42675</v>
      </c>
      <c r="W85" s="73">
        <f t="shared" si="63"/>
        <v>42705</v>
      </c>
      <c r="X85" s="73">
        <f t="shared" si="63"/>
        <v>42736</v>
      </c>
      <c r="Y85" s="73">
        <f t="shared" si="63"/>
        <v>42767</v>
      </c>
      <c r="Z85" s="73">
        <f t="shared" si="63"/>
        <v>42795</v>
      </c>
      <c r="AA85" s="73">
        <f t="shared" si="63"/>
        <v>42826</v>
      </c>
      <c r="AB85" s="73">
        <f t="shared" si="63"/>
        <v>42856</v>
      </c>
      <c r="AC85" s="73">
        <f t="shared" si="63"/>
        <v>42887</v>
      </c>
      <c r="AD85" s="73">
        <f t="shared" si="63"/>
        <v>42917</v>
      </c>
      <c r="AE85" s="73">
        <f t="shared" si="63"/>
        <v>42948</v>
      </c>
      <c r="AF85" s="73">
        <f t="shared" si="63"/>
        <v>42979</v>
      </c>
      <c r="AG85" s="73">
        <f t="shared" si="63"/>
        <v>43009</v>
      </c>
      <c r="AH85" s="73">
        <f t="shared" si="63"/>
        <v>43040</v>
      </c>
      <c r="AI85" s="73">
        <f t="shared" si="63"/>
        <v>43070</v>
      </c>
      <c r="AJ85" s="73">
        <f t="shared" si="63"/>
        <v>43101</v>
      </c>
      <c r="AK85" s="73">
        <f t="shared" ref="AK85:BP85" si="64">EDATE(AJ85,1)</f>
        <v>43132</v>
      </c>
      <c r="AL85" s="73">
        <f t="shared" si="64"/>
        <v>43160</v>
      </c>
      <c r="AM85" s="73">
        <f t="shared" si="64"/>
        <v>43191</v>
      </c>
      <c r="AN85" s="73">
        <f t="shared" si="64"/>
        <v>43221</v>
      </c>
      <c r="AO85" s="73">
        <f t="shared" si="64"/>
        <v>43252</v>
      </c>
      <c r="AP85" s="73">
        <f t="shared" si="64"/>
        <v>43282</v>
      </c>
      <c r="AQ85" s="73">
        <f t="shared" si="64"/>
        <v>43313</v>
      </c>
      <c r="AR85" s="73">
        <f t="shared" si="64"/>
        <v>43344</v>
      </c>
      <c r="AS85" s="73">
        <f t="shared" si="64"/>
        <v>43374</v>
      </c>
      <c r="AT85" s="73">
        <f t="shared" si="64"/>
        <v>43405</v>
      </c>
      <c r="AU85" s="73">
        <f t="shared" si="64"/>
        <v>43435</v>
      </c>
      <c r="AV85" s="73">
        <f t="shared" si="64"/>
        <v>43466</v>
      </c>
      <c r="AW85" s="73">
        <f t="shared" si="64"/>
        <v>43497</v>
      </c>
      <c r="AX85" s="73">
        <f t="shared" si="64"/>
        <v>43525</v>
      </c>
      <c r="AY85" s="73">
        <f t="shared" si="64"/>
        <v>43556</v>
      </c>
      <c r="AZ85" s="73">
        <f t="shared" si="64"/>
        <v>43586</v>
      </c>
      <c r="BA85" s="73">
        <f t="shared" si="64"/>
        <v>43617</v>
      </c>
      <c r="BB85" s="73">
        <f t="shared" si="64"/>
        <v>43647</v>
      </c>
      <c r="BC85" s="73">
        <f t="shared" si="64"/>
        <v>43678</v>
      </c>
      <c r="BD85" s="73">
        <f t="shared" si="64"/>
        <v>43709</v>
      </c>
      <c r="BE85" s="73">
        <f t="shared" si="64"/>
        <v>43739</v>
      </c>
      <c r="BF85" s="73">
        <f t="shared" si="64"/>
        <v>43770</v>
      </c>
      <c r="BG85" s="73">
        <f t="shared" si="64"/>
        <v>43800</v>
      </c>
      <c r="BH85" s="73">
        <f t="shared" si="64"/>
        <v>43831</v>
      </c>
      <c r="BI85" s="73">
        <f t="shared" si="64"/>
        <v>43862</v>
      </c>
      <c r="BJ85" s="73">
        <f t="shared" si="64"/>
        <v>43891</v>
      </c>
      <c r="BK85" s="73">
        <f t="shared" si="64"/>
        <v>43922</v>
      </c>
      <c r="BL85" s="73">
        <f t="shared" si="64"/>
        <v>43952</v>
      </c>
      <c r="BM85" s="73">
        <f t="shared" si="64"/>
        <v>43983</v>
      </c>
      <c r="BN85" s="73">
        <f t="shared" si="64"/>
        <v>44013</v>
      </c>
      <c r="BO85" s="73">
        <f t="shared" si="64"/>
        <v>44044</v>
      </c>
      <c r="BP85" s="73">
        <f t="shared" si="64"/>
        <v>44075</v>
      </c>
      <c r="BQ85" s="73">
        <f t="shared" ref="BQ85:CO85" si="65">EDATE(BP85,1)</f>
        <v>44105</v>
      </c>
      <c r="BR85" s="73">
        <f t="shared" si="65"/>
        <v>44136</v>
      </c>
      <c r="BS85" s="73">
        <f t="shared" si="65"/>
        <v>44166</v>
      </c>
      <c r="BT85" s="73">
        <f t="shared" si="65"/>
        <v>44197</v>
      </c>
      <c r="BU85" s="73">
        <f t="shared" si="65"/>
        <v>44228</v>
      </c>
      <c r="BV85" s="73">
        <f t="shared" si="65"/>
        <v>44256</v>
      </c>
      <c r="BW85" s="73">
        <f t="shared" si="65"/>
        <v>44287</v>
      </c>
      <c r="BX85" s="73">
        <f t="shared" si="65"/>
        <v>44317</v>
      </c>
      <c r="BY85" s="73">
        <f t="shared" si="65"/>
        <v>44348</v>
      </c>
      <c r="BZ85" s="73">
        <f t="shared" si="65"/>
        <v>44378</v>
      </c>
      <c r="CA85" s="73">
        <f t="shared" si="65"/>
        <v>44409</v>
      </c>
      <c r="CB85" s="73">
        <f t="shared" si="65"/>
        <v>44440</v>
      </c>
      <c r="CC85" s="73">
        <f t="shared" si="65"/>
        <v>44470</v>
      </c>
      <c r="CD85" s="73">
        <f t="shared" si="65"/>
        <v>44501</v>
      </c>
      <c r="CE85" s="73">
        <f t="shared" si="65"/>
        <v>44531</v>
      </c>
      <c r="CF85" s="73">
        <f t="shared" si="65"/>
        <v>44562</v>
      </c>
      <c r="CG85" s="73">
        <f t="shared" si="65"/>
        <v>44593</v>
      </c>
      <c r="CH85" s="73">
        <f t="shared" si="65"/>
        <v>44621</v>
      </c>
      <c r="CI85" s="73">
        <f t="shared" si="65"/>
        <v>44652</v>
      </c>
      <c r="CJ85" s="73">
        <f t="shared" si="65"/>
        <v>44682</v>
      </c>
      <c r="CK85" s="73">
        <f t="shared" si="65"/>
        <v>44713</v>
      </c>
      <c r="CL85" s="73">
        <f t="shared" si="65"/>
        <v>44743</v>
      </c>
      <c r="CM85" s="73">
        <f t="shared" si="65"/>
        <v>44774</v>
      </c>
      <c r="CN85" s="73">
        <f t="shared" si="65"/>
        <v>44805</v>
      </c>
      <c r="CO85" s="73">
        <f t="shared" si="65"/>
        <v>44835</v>
      </c>
    </row>
    <row r="86" spans="1:93">
      <c r="C86" t="s">
        <v>19</v>
      </c>
      <c r="D86" s="74">
        <v>24822.720000000001</v>
      </c>
      <c r="E86" s="74">
        <v>24822.720000000001</v>
      </c>
      <c r="F86" s="74">
        <v>24822.720000000001</v>
      </c>
      <c r="G86" s="74">
        <v>24822.720000000001</v>
      </c>
      <c r="H86" s="74">
        <v>24822.720000000001</v>
      </c>
      <c r="I86" s="74">
        <v>24822.720000000001</v>
      </c>
      <c r="J86" s="74">
        <v>24822.720000000001</v>
      </c>
      <c r="K86" s="74">
        <v>24822.720000000001</v>
      </c>
      <c r="L86" s="74">
        <v>24822.720000000001</v>
      </c>
      <c r="M86" s="74">
        <v>24822.720000000001</v>
      </c>
      <c r="N86" s="74">
        <v>24822.720000000001</v>
      </c>
      <c r="O86" s="74">
        <v>24822.720000000001</v>
      </c>
      <c r="P86" s="74">
        <v>26063.856000000003</v>
      </c>
      <c r="Q86" s="74">
        <v>26063.856000000003</v>
      </c>
      <c r="R86" s="74">
        <v>26063.856000000003</v>
      </c>
      <c r="S86" s="74">
        <v>26063.856000000003</v>
      </c>
      <c r="T86" s="74">
        <v>26063.856000000003</v>
      </c>
      <c r="U86" s="74">
        <v>26063.856000000003</v>
      </c>
      <c r="V86" s="74">
        <v>26063.856000000003</v>
      </c>
      <c r="W86" s="74">
        <v>26063.856000000003</v>
      </c>
      <c r="X86" s="74">
        <v>26063.856000000003</v>
      </c>
      <c r="Y86" s="74">
        <v>26063.856000000003</v>
      </c>
      <c r="Z86" s="74">
        <v>26063.856000000003</v>
      </c>
      <c r="AA86" s="74">
        <v>26063.856000000003</v>
      </c>
      <c r="AB86" s="74">
        <v>28670.241600000008</v>
      </c>
      <c r="AC86" s="74">
        <v>28670.241600000008</v>
      </c>
      <c r="AD86" s="74">
        <v>28670.241600000008</v>
      </c>
      <c r="AE86" s="74">
        <v>28670.241600000008</v>
      </c>
      <c r="AF86" s="74">
        <v>28670.241600000008</v>
      </c>
      <c r="AG86" s="74">
        <v>0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</row>
    <row r="87" spans="1:93"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</row>
    <row r="88" spans="1:93">
      <c r="B88" t="s">
        <v>155</v>
      </c>
      <c r="C88" s="2" t="s">
        <v>122</v>
      </c>
      <c r="D88" s="73">
        <f>D85</f>
        <v>42125</v>
      </c>
      <c r="E88" s="73">
        <f t="shared" ref="E88:AJ88" si="66">EDATE(D88,1)</f>
        <v>42156</v>
      </c>
      <c r="F88" s="73">
        <f t="shared" si="66"/>
        <v>42186</v>
      </c>
      <c r="G88" s="73">
        <f t="shared" si="66"/>
        <v>42217</v>
      </c>
      <c r="H88" s="73">
        <f t="shared" si="66"/>
        <v>42248</v>
      </c>
      <c r="I88" s="73">
        <f t="shared" si="66"/>
        <v>42278</v>
      </c>
      <c r="J88" s="73">
        <f t="shared" si="66"/>
        <v>42309</v>
      </c>
      <c r="K88" s="73">
        <f t="shared" si="66"/>
        <v>42339</v>
      </c>
      <c r="L88" s="73">
        <f t="shared" si="66"/>
        <v>42370</v>
      </c>
      <c r="M88" s="73">
        <f t="shared" si="66"/>
        <v>42401</v>
      </c>
      <c r="N88" s="73">
        <f t="shared" si="66"/>
        <v>42430</v>
      </c>
      <c r="O88" s="73">
        <f t="shared" si="66"/>
        <v>42461</v>
      </c>
      <c r="P88" s="73">
        <f t="shared" si="66"/>
        <v>42491</v>
      </c>
      <c r="Q88" s="73">
        <f t="shared" si="66"/>
        <v>42522</v>
      </c>
      <c r="R88" s="73">
        <f t="shared" si="66"/>
        <v>42552</v>
      </c>
      <c r="S88" s="73">
        <f t="shared" si="66"/>
        <v>42583</v>
      </c>
      <c r="T88" s="73">
        <f t="shared" si="66"/>
        <v>42614</v>
      </c>
      <c r="U88" s="73">
        <f t="shared" si="66"/>
        <v>42644</v>
      </c>
      <c r="V88" s="73">
        <f t="shared" si="66"/>
        <v>42675</v>
      </c>
      <c r="W88" s="73">
        <f t="shared" si="66"/>
        <v>42705</v>
      </c>
      <c r="X88" s="73">
        <f t="shared" si="66"/>
        <v>42736</v>
      </c>
      <c r="Y88" s="73">
        <f t="shared" si="66"/>
        <v>42767</v>
      </c>
      <c r="Z88" s="73">
        <f t="shared" si="66"/>
        <v>42795</v>
      </c>
      <c r="AA88" s="73">
        <f t="shared" si="66"/>
        <v>42826</v>
      </c>
      <c r="AB88" s="73">
        <f t="shared" si="66"/>
        <v>42856</v>
      </c>
      <c r="AC88" s="73">
        <f t="shared" si="66"/>
        <v>42887</v>
      </c>
      <c r="AD88" s="73">
        <f t="shared" si="66"/>
        <v>42917</v>
      </c>
      <c r="AE88" s="73">
        <f t="shared" si="66"/>
        <v>42948</v>
      </c>
      <c r="AF88" s="73">
        <f t="shared" si="66"/>
        <v>42979</v>
      </c>
      <c r="AG88" s="73">
        <f t="shared" si="66"/>
        <v>43009</v>
      </c>
      <c r="AH88" s="73">
        <f t="shared" si="66"/>
        <v>43040</v>
      </c>
      <c r="AI88" s="73">
        <f t="shared" si="66"/>
        <v>43070</v>
      </c>
      <c r="AJ88" s="73">
        <f t="shared" si="66"/>
        <v>43101</v>
      </c>
      <c r="AK88" s="73">
        <f t="shared" ref="AK88:BP88" si="67">EDATE(AJ88,1)</f>
        <v>43132</v>
      </c>
      <c r="AL88" s="73">
        <f t="shared" si="67"/>
        <v>43160</v>
      </c>
      <c r="AM88" s="73">
        <f t="shared" si="67"/>
        <v>43191</v>
      </c>
      <c r="AN88" s="73">
        <f t="shared" si="67"/>
        <v>43221</v>
      </c>
      <c r="AO88" s="73">
        <f t="shared" si="67"/>
        <v>43252</v>
      </c>
      <c r="AP88" s="73">
        <f t="shared" si="67"/>
        <v>43282</v>
      </c>
      <c r="AQ88" s="73">
        <f t="shared" si="67"/>
        <v>43313</v>
      </c>
      <c r="AR88" s="73">
        <f t="shared" si="67"/>
        <v>43344</v>
      </c>
      <c r="AS88" s="73">
        <f t="shared" si="67"/>
        <v>43374</v>
      </c>
      <c r="AT88" s="73">
        <f t="shared" si="67"/>
        <v>43405</v>
      </c>
      <c r="AU88" s="73">
        <f t="shared" si="67"/>
        <v>43435</v>
      </c>
      <c r="AV88" s="73">
        <f t="shared" si="67"/>
        <v>43466</v>
      </c>
      <c r="AW88" s="73">
        <f t="shared" si="67"/>
        <v>43497</v>
      </c>
      <c r="AX88" s="73">
        <f t="shared" si="67"/>
        <v>43525</v>
      </c>
      <c r="AY88" s="73">
        <f t="shared" si="67"/>
        <v>43556</v>
      </c>
      <c r="AZ88" s="73">
        <f t="shared" si="67"/>
        <v>43586</v>
      </c>
      <c r="BA88" s="73">
        <f t="shared" si="67"/>
        <v>43617</v>
      </c>
      <c r="BB88" s="73">
        <f t="shared" si="67"/>
        <v>43647</v>
      </c>
      <c r="BC88" s="73">
        <f t="shared" si="67"/>
        <v>43678</v>
      </c>
      <c r="BD88" s="73">
        <f t="shared" si="67"/>
        <v>43709</v>
      </c>
      <c r="BE88" s="73">
        <f t="shared" si="67"/>
        <v>43739</v>
      </c>
      <c r="BF88" s="73">
        <f t="shared" si="67"/>
        <v>43770</v>
      </c>
      <c r="BG88" s="73">
        <f t="shared" si="67"/>
        <v>43800</v>
      </c>
      <c r="BH88" s="73">
        <f t="shared" si="67"/>
        <v>43831</v>
      </c>
      <c r="BI88" s="73">
        <f t="shared" si="67"/>
        <v>43862</v>
      </c>
      <c r="BJ88" s="73">
        <f t="shared" si="67"/>
        <v>43891</v>
      </c>
      <c r="BK88" s="73">
        <f t="shared" si="67"/>
        <v>43922</v>
      </c>
      <c r="BL88" s="73">
        <f t="shared" si="67"/>
        <v>43952</v>
      </c>
      <c r="BM88" s="73">
        <f t="shared" si="67"/>
        <v>43983</v>
      </c>
      <c r="BN88" s="73">
        <f t="shared" si="67"/>
        <v>44013</v>
      </c>
      <c r="BO88" s="73">
        <f t="shared" si="67"/>
        <v>44044</v>
      </c>
      <c r="BP88" s="73">
        <f t="shared" si="67"/>
        <v>44075</v>
      </c>
      <c r="BQ88" s="73">
        <f t="shared" ref="BQ88:CO88" si="68">EDATE(BP88,1)</f>
        <v>44105</v>
      </c>
      <c r="BR88" s="73">
        <f t="shared" si="68"/>
        <v>44136</v>
      </c>
      <c r="BS88" s="73">
        <f t="shared" si="68"/>
        <v>44166</v>
      </c>
      <c r="BT88" s="73">
        <f t="shared" si="68"/>
        <v>44197</v>
      </c>
      <c r="BU88" s="73">
        <f t="shared" si="68"/>
        <v>44228</v>
      </c>
      <c r="BV88" s="73">
        <f t="shared" si="68"/>
        <v>44256</v>
      </c>
      <c r="BW88" s="73">
        <f t="shared" si="68"/>
        <v>44287</v>
      </c>
      <c r="BX88" s="73">
        <f t="shared" si="68"/>
        <v>44317</v>
      </c>
      <c r="BY88" s="73">
        <f t="shared" si="68"/>
        <v>44348</v>
      </c>
      <c r="BZ88" s="73">
        <f t="shared" si="68"/>
        <v>44378</v>
      </c>
      <c r="CA88" s="73">
        <f t="shared" si="68"/>
        <v>44409</v>
      </c>
      <c r="CB88" s="73">
        <f t="shared" si="68"/>
        <v>44440</v>
      </c>
      <c r="CC88" s="73">
        <f t="shared" si="68"/>
        <v>44470</v>
      </c>
      <c r="CD88" s="73">
        <f t="shared" si="68"/>
        <v>44501</v>
      </c>
      <c r="CE88" s="73">
        <f t="shared" si="68"/>
        <v>44531</v>
      </c>
      <c r="CF88" s="73">
        <f t="shared" si="68"/>
        <v>44562</v>
      </c>
      <c r="CG88" s="73">
        <f t="shared" si="68"/>
        <v>44593</v>
      </c>
      <c r="CH88" s="73">
        <f t="shared" si="68"/>
        <v>44621</v>
      </c>
      <c r="CI88" s="73">
        <f t="shared" si="68"/>
        <v>44652</v>
      </c>
      <c r="CJ88" s="73">
        <f t="shared" si="68"/>
        <v>44682</v>
      </c>
      <c r="CK88" s="73">
        <f t="shared" si="68"/>
        <v>44713</v>
      </c>
      <c r="CL88" s="73">
        <f t="shared" si="68"/>
        <v>44743</v>
      </c>
      <c r="CM88" s="73">
        <f t="shared" si="68"/>
        <v>44774</v>
      </c>
      <c r="CN88" s="73">
        <f t="shared" si="68"/>
        <v>44805</v>
      </c>
      <c r="CO88" s="73">
        <f t="shared" si="68"/>
        <v>44835</v>
      </c>
    </row>
    <row r="89" spans="1:93">
      <c r="C89" t="s">
        <v>193</v>
      </c>
      <c r="D89" s="87">
        <f ca="1">IF(YEAR(D88)=YEAR($D$82),IF(MONTH(D88)=12,SUM(OFFSET(D86,0,(MONTH($D$82)-12)):D86),0),0)</f>
        <v>0</v>
      </c>
      <c r="E89" s="87">
        <f ca="1">IF(YEAR(E88)=YEAR($D$82),IF(MONTH(E88)=12,SUM(OFFSET(E86,0,(MONTH($D$82)-12)):E86),0),0)</f>
        <v>0</v>
      </c>
      <c r="F89" s="87">
        <f ca="1">IF(YEAR(F88)=YEAR($D$82),IF(MONTH(F88)=12,SUM(OFFSET(F86,0,(MONTH($D$82)-12)):F86),0),0)</f>
        <v>0</v>
      </c>
      <c r="G89" s="87">
        <f ca="1">IF(YEAR(G88)=YEAR($D$82),IF(MONTH(G88)=12,SUM(OFFSET(G86,0,(MONTH($D$82)-12)):G86),0),0)</f>
        <v>0</v>
      </c>
      <c r="H89" s="87">
        <f ca="1">IF(YEAR(H88)=YEAR($D$82),IF(MONTH(H88)=12,SUM(OFFSET(H86,0,(MONTH($D$82)-12)):H86),0),0)</f>
        <v>0</v>
      </c>
      <c r="I89" s="87">
        <f ca="1">IF(YEAR(I88)=YEAR($D$82),IF(MONTH(I88)=12,SUM(OFFSET(I86,0,(MONTH($D$82)-12)):I86),0),0)</f>
        <v>0</v>
      </c>
      <c r="J89" s="87">
        <f ca="1">IF(YEAR(J88)=YEAR($D$82),IF(MONTH(J88)=12,SUM(OFFSET(J86,0,(MONTH($D$82)-12)):J86),0),0)</f>
        <v>0</v>
      </c>
      <c r="K89" s="87">
        <f ca="1">IF(YEAR(K88)=YEAR($D$82),IF(MONTH(K88)=12,SUM(OFFSET(K86,0,(MONTH($D$82)-12)):K86),0),0)</f>
        <v>198581.76000000001</v>
      </c>
      <c r="L89" s="87">
        <f ca="1">IF(YEAR(L88)=YEAR($D$82),IF(MONTH(L88)=12,SUM(OFFSET(L86,0,(MONTH($D$82)-12)):L86),0),0)</f>
        <v>0</v>
      </c>
      <c r="M89" s="87">
        <f ca="1">IF(YEAR(M88)=YEAR($D$82),IF(MONTH(M88)=12,SUM(OFFSET(M86,0,(MONTH($D$82)-12)):M86),0),0)</f>
        <v>0</v>
      </c>
      <c r="N89" s="87">
        <f ca="1">IF(YEAR(N88)=YEAR($D$82),IF(MONTH(N88)=12,SUM(OFFSET(N86,0,(MONTH($D$82)-12)):N86),0),0)</f>
        <v>0</v>
      </c>
      <c r="O89" s="87">
        <f ca="1">IF(YEAR(O88)=YEAR($D$82),IF(MONTH(O88)=12,SUM(OFFSET(O86,0,(MONTH($D$82)-12)):O86),0),0)</f>
        <v>0</v>
      </c>
      <c r="P89" s="87">
        <f ca="1">IF(YEAR(P88)=YEAR($D$82),IF(MONTH(P88)=12,SUM(OFFSET(P86,0,(MONTH($D$82)-12)):P86),0),0)</f>
        <v>0</v>
      </c>
      <c r="Q89" s="87">
        <f ca="1">IF(YEAR(Q88)=YEAR($D$82),IF(MONTH(Q88)=12,SUM(OFFSET(Q86,0,(MONTH($D$82)-12)):Q86),0),0)</f>
        <v>0</v>
      </c>
      <c r="R89" s="87">
        <f ca="1">IF(YEAR(R88)=YEAR($D$82),IF(MONTH(R88)=12,SUM(OFFSET(R86,0,(MONTH($D$82)-12)):R86),0),0)</f>
        <v>0</v>
      </c>
      <c r="S89" s="87">
        <f ca="1">IF(YEAR(S88)=YEAR($D$82),IF(MONTH(S88)=12,SUM(OFFSET(S86,0,(MONTH($D$82)-12)):S86),0),0)</f>
        <v>0</v>
      </c>
      <c r="T89" s="87">
        <f ca="1">IF(YEAR(T88)=YEAR($D$82),IF(MONTH(T88)=12,SUM(OFFSET(T86,0,(MONTH($D$82)-12)):T86),0),0)</f>
        <v>0</v>
      </c>
      <c r="U89" s="87">
        <f ca="1">IF(YEAR(U88)=YEAR($D$82),IF(MONTH(U88)=12,SUM(OFFSET(U86,0,(MONTH($D$82)-12)):U86),0),0)</f>
        <v>0</v>
      </c>
      <c r="V89" s="87">
        <f ca="1">IF(YEAR(V88)=YEAR($D$82),IF(MONTH(V88)=12,SUM(OFFSET(V86,0,(MONTH($D$82)-12)):V86),0),0)</f>
        <v>0</v>
      </c>
      <c r="W89" s="87">
        <f ca="1">IF(YEAR(W88)=YEAR($D$82),IF(MONTH(W88)=12,SUM(OFFSET(W86,0,(MONTH($D$82)-12)):W86),0),0)</f>
        <v>0</v>
      </c>
      <c r="X89" s="87">
        <f ca="1">IF(YEAR(X88)=YEAR($D$82),IF(MONTH(X88)=12,SUM(OFFSET(X86,0,(MONTH($D$82)-12)):X86),0),0)</f>
        <v>0</v>
      </c>
      <c r="Y89" s="87">
        <f ca="1">IF(YEAR(Y88)=YEAR($D$82),IF(MONTH(Y88)=12,SUM(OFFSET(Y86,0,(MONTH($D$82)-12)):Y86),0),0)</f>
        <v>0</v>
      </c>
      <c r="Z89" s="87">
        <f ca="1">IF(YEAR(Z88)=YEAR($D$82),IF(MONTH(Z88)=12,SUM(OFFSET(Z86,0,(MONTH($D$82)-12)):Z86),0),0)</f>
        <v>0</v>
      </c>
      <c r="AA89" s="87">
        <f ca="1">IF(YEAR(AA88)=YEAR($D$82),IF(MONTH(AA88)=12,SUM(OFFSET(AA86,0,(MONTH($D$82)-12)):AA86),0),0)</f>
        <v>0</v>
      </c>
      <c r="AB89" s="87">
        <f ca="1">IF(YEAR(AB88)=YEAR($D$82),IF(MONTH(AB88)=12,SUM(OFFSET(AB86,0,(MONTH($D$82)-12)):AB86),0),0)</f>
        <v>0</v>
      </c>
      <c r="AC89" s="87">
        <f ca="1">IF(YEAR(AC88)=YEAR($D$82),IF(MONTH(AC88)=12,SUM(OFFSET(AC86,0,(MONTH($D$82)-12)):AC86),0),0)</f>
        <v>0</v>
      </c>
      <c r="AD89" s="87">
        <f ca="1">IF(YEAR(AD88)=YEAR($D$82),IF(MONTH(AD88)=12,SUM(OFFSET(AD86,0,(MONTH($D$82)-12)):AD86),0),0)</f>
        <v>0</v>
      </c>
      <c r="AE89" s="87">
        <f ca="1">IF(YEAR(AE88)=YEAR($D$82),IF(MONTH(AE88)=12,SUM(OFFSET(AE86,0,(MONTH($D$82)-12)):AE86),0),0)</f>
        <v>0</v>
      </c>
      <c r="AF89" s="87">
        <f ca="1">IF(YEAR(AF88)=YEAR($D$82),IF(MONTH(AF88)=12,SUM(OFFSET(AF86,0,(MONTH($D$82)-12)):AF86),0),0)</f>
        <v>0</v>
      </c>
      <c r="AG89" s="87">
        <f ca="1">IF(YEAR(AG88)=YEAR($D$82),IF(MONTH(AG88)=12,SUM(OFFSET(AG86,0,(MONTH($D$82)-12)):AG86),0),0)</f>
        <v>0</v>
      </c>
      <c r="AH89" s="87">
        <f ca="1">IF(YEAR(AH88)=YEAR($D$82),IF(MONTH(AH88)=12,SUM(OFFSET(AH86,0,(MONTH($D$82)-12)):AH86),0),0)</f>
        <v>0</v>
      </c>
      <c r="AI89" s="87">
        <f ca="1">IF(YEAR(AI88)=YEAR($D$82),IF(MONTH(AI88)=12,SUM(OFFSET(AI86,0,(MONTH($D$82)-12)):AI86),0),0)</f>
        <v>0</v>
      </c>
      <c r="AJ89" s="87">
        <f ca="1">IF(YEAR(AJ88)=YEAR($D$82),IF(MONTH(AJ88)=12,SUM(OFFSET(AJ86,0,(MONTH($D$82)-12)):AJ86),0),0)</f>
        <v>0</v>
      </c>
      <c r="AK89" s="87">
        <f ca="1">IF(YEAR(AK88)=YEAR($D$82),IF(MONTH(AK88)=12,SUM(OFFSET(AK86,0,(MONTH($D$82)-12)):AK86),0),0)</f>
        <v>0</v>
      </c>
      <c r="AL89" s="87">
        <f ca="1">IF(YEAR(AL88)=YEAR($D$82),IF(MONTH(AL88)=12,SUM(OFFSET(AL86,0,(MONTH($D$82)-12)):AL86),0),0)</f>
        <v>0</v>
      </c>
      <c r="AM89" s="87">
        <f ca="1">IF(YEAR(AM88)=YEAR($D$82),IF(MONTH(AM88)=12,SUM(OFFSET(AM86,0,(MONTH($D$82)-12)):AM86),0),0)</f>
        <v>0</v>
      </c>
      <c r="AN89" s="87">
        <f ca="1">IF(YEAR(AN88)=YEAR($D$82),IF(MONTH(AN88)=12,SUM(OFFSET(AN86,0,(MONTH($D$82)-12)):AN86),0),0)</f>
        <v>0</v>
      </c>
      <c r="AO89" s="87">
        <f ca="1">IF(YEAR(AO88)=YEAR($D$82),IF(MONTH(AO88)=12,SUM(OFFSET(AO86,0,(MONTH($D$82)-12)):AO86),0),0)</f>
        <v>0</v>
      </c>
      <c r="AP89" s="87">
        <f ca="1">IF(YEAR(AP88)=YEAR($D$82),IF(MONTH(AP88)=12,SUM(OFFSET(AP86,0,(MONTH($D$82)-12)):AP86),0),0)</f>
        <v>0</v>
      </c>
      <c r="AQ89" s="87">
        <f ca="1">IF(YEAR(AQ88)=YEAR($D$82),IF(MONTH(AQ88)=12,SUM(OFFSET(AQ86,0,(MONTH($D$82)-12)):AQ86),0),0)</f>
        <v>0</v>
      </c>
      <c r="AR89" s="87">
        <f ca="1">IF(YEAR(AR88)=YEAR($D$82),IF(MONTH(AR88)=12,SUM(OFFSET(AR86,0,(MONTH($D$82)-12)):AR86),0),0)</f>
        <v>0</v>
      </c>
      <c r="AS89" s="87">
        <f ca="1">IF(YEAR(AS88)=YEAR($D$82),IF(MONTH(AS88)=12,SUM(OFFSET(AS86,0,(MONTH($D$82)-12)):AS86),0),0)</f>
        <v>0</v>
      </c>
      <c r="AT89" s="87">
        <f ca="1">IF(YEAR(AT88)=YEAR($D$82),IF(MONTH(AT88)=12,SUM(OFFSET(AT86,0,(MONTH($D$82)-12)):AT86),0),0)</f>
        <v>0</v>
      </c>
      <c r="AU89" s="87">
        <f ca="1">IF(YEAR(AU88)=YEAR($D$82),IF(MONTH(AU88)=12,SUM(OFFSET(AU86,0,(MONTH($D$82)-12)):AU86),0),0)</f>
        <v>0</v>
      </c>
      <c r="AV89" s="87">
        <f ca="1">IF(YEAR(AV88)=YEAR($D$82),IF(MONTH(AV88)=12,SUM(OFFSET(AV86,0,(MONTH($D$82)-12)):AV86),0),0)</f>
        <v>0</v>
      </c>
      <c r="AW89" s="87">
        <f ca="1">IF(YEAR(AW88)=YEAR($D$82),IF(MONTH(AW88)=12,SUM(OFFSET(AW86,0,(MONTH($D$82)-12)):AW86),0),0)</f>
        <v>0</v>
      </c>
      <c r="AX89" s="87">
        <f ca="1">IF(YEAR(AX88)=YEAR($D$82),IF(MONTH(AX88)=12,SUM(OFFSET(AX86,0,(MONTH($D$82)-12)):AX86),0),0)</f>
        <v>0</v>
      </c>
      <c r="AY89" s="87">
        <f ca="1">IF(YEAR(AY88)=YEAR($D$82),IF(MONTH(AY88)=12,SUM(OFFSET(AY86,0,(MONTH($D$82)-12)):AY86),0),0)</f>
        <v>0</v>
      </c>
      <c r="AZ89" s="87">
        <f ca="1">IF(YEAR(AZ88)=YEAR($D$82),IF(MONTH(AZ88)=12,SUM(OFFSET(AZ86,0,(MONTH($D$82)-12)):AZ86),0),0)</f>
        <v>0</v>
      </c>
      <c r="BA89" s="87">
        <f ca="1">IF(YEAR(BA88)=YEAR($D$82),IF(MONTH(BA88)=12,SUM(OFFSET(BA86,0,(MONTH($D$82)-12)):BA86),0),0)</f>
        <v>0</v>
      </c>
      <c r="BB89" s="87">
        <f ca="1">IF(YEAR(BB88)=YEAR($D$82),IF(MONTH(BB88)=12,SUM(OFFSET(BB86,0,(MONTH($D$82)-12)):BB86),0),0)</f>
        <v>0</v>
      </c>
      <c r="BC89" s="87">
        <f ca="1">IF(YEAR(BC88)=YEAR($D$82),IF(MONTH(BC88)=12,SUM(OFFSET(BC86,0,(MONTH($D$82)-12)):BC86),0),0)</f>
        <v>0</v>
      </c>
      <c r="BD89" s="87">
        <f ca="1">IF(YEAR(BD88)=YEAR($D$82),IF(MONTH(BD88)=12,SUM(OFFSET(BD86,0,(MONTH($D$82)-12)):BD86),0),0)</f>
        <v>0</v>
      </c>
      <c r="BE89" s="87">
        <f ca="1">IF(YEAR(BE88)=YEAR($D$82),IF(MONTH(BE88)=12,SUM(OFFSET(BE86,0,(MONTH($D$82)-12)):BE86),0),0)</f>
        <v>0</v>
      </c>
      <c r="BF89" s="87">
        <f ca="1">IF(YEAR(BF88)=YEAR($D$82),IF(MONTH(BF88)=12,SUM(OFFSET(BF86,0,(MONTH($D$82)-12)):BF86),0),0)</f>
        <v>0</v>
      </c>
      <c r="BG89" s="87">
        <f ca="1">IF(YEAR(BG88)=YEAR($D$82),IF(MONTH(BG88)=12,SUM(OFFSET(BG86,0,(MONTH($D$82)-12)):BG86),0),0)</f>
        <v>0</v>
      </c>
      <c r="BH89" s="87">
        <f ca="1">IF(YEAR(BH88)=YEAR($D$82),IF(MONTH(BH88)=12,SUM(OFFSET(BH86,0,(MONTH($D$82)-12)):BH86),0),0)</f>
        <v>0</v>
      </c>
      <c r="BI89" s="87">
        <f ca="1">IF(YEAR(BI88)=YEAR($D$82),IF(MONTH(BI88)=12,SUM(OFFSET(BI86,0,(MONTH($D$82)-12)):BI86),0),0)</f>
        <v>0</v>
      </c>
      <c r="BJ89" s="87">
        <f ca="1">IF(YEAR(BJ88)=YEAR($D$82),IF(MONTH(BJ88)=12,SUM(OFFSET(BJ86,0,(MONTH($D$82)-12)):BJ86),0),0)</f>
        <v>0</v>
      </c>
      <c r="BK89" s="87">
        <f ca="1">IF(YEAR(BK88)=YEAR($D$82),IF(MONTH(BK88)=12,SUM(OFFSET(BK86,0,(MONTH($D$82)-12)):BK86),0),0)</f>
        <v>0</v>
      </c>
      <c r="BL89" s="87">
        <f ca="1">IF(YEAR(BL88)=YEAR($D$82),IF(MONTH(BL88)=12,SUM(OFFSET(BL86,0,(MONTH($D$82)-12)):BL86),0),0)</f>
        <v>0</v>
      </c>
      <c r="BM89" s="87">
        <f ca="1">IF(YEAR(BM88)=YEAR($D$82),IF(MONTH(BM88)=12,SUM(OFFSET(BM86,0,(MONTH($D$82)-12)):BM86),0),0)</f>
        <v>0</v>
      </c>
      <c r="BN89" s="87">
        <f ca="1">IF(YEAR(BN88)=YEAR($D$82),IF(MONTH(BN88)=12,SUM(OFFSET(BN86,0,(MONTH($D$82)-12)):BN86),0),0)</f>
        <v>0</v>
      </c>
      <c r="BO89" s="87">
        <f ca="1">IF(YEAR(BO88)=YEAR($D$82),IF(MONTH(BO88)=12,SUM(OFFSET(BO86,0,(MONTH($D$82)-12)):BO86),0),0)</f>
        <v>0</v>
      </c>
      <c r="BP89" s="87">
        <f ca="1">IF(YEAR(BP88)=YEAR($D$82),IF(MONTH(BP88)=12,SUM(OFFSET(BP86,0,(MONTH($D$82)-12)):BP86),0),0)</f>
        <v>0</v>
      </c>
      <c r="BQ89" s="87">
        <f ca="1">IF(YEAR(BQ88)=YEAR($D$82),IF(MONTH(BQ88)=12,SUM(OFFSET(BQ86,0,(MONTH($D$82)-12)):BQ86),0),0)</f>
        <v>0</v>
      </c>
      <c r="BR89" s="87">
        <f ca="1">IF(YEAR(BR88)=YEAR($D$82),IF(MONTH(BR88)=12,SUM(OFFSET(BR86,0,(MONTH($D$82)-12)):BR86),0),0)</f>
        <v>0</v>
      </c>
      <c r="BS89" s="87">
        <f ca="1">IF(YEAR(BS88)=YEAR($D$82),IF(MONTH(BS88)=12,SUM(OFFSET(BS86,0,(MONTH($D$82)-12)):BS86),0),0)</f>
        <v>0</v>
      </c>
      <c r="BT89" s="87">
        <f ca="1">IF(YEAR(BT88)=YEAR($D$82),IF(MONTH(BT88)=12,SUM(OFFSET(BT86,0,(MONTH($D$82)-12)):BT86),0),0)</f>
        <v>0</v>
      </c>
      <c r="BU89" s="87">
        <f ca="1">IF(YEAR(BU88)=YEAR($D$82),IF(MONTH(BU88)=12,SUM(OFFSET(BU86,0,(MONTH($D$82)-12)):BU86),0),0)</f>
        <v>0</v>
      </c>
      <c r="BV89" s="87">
        <f ca="1">IF(YEAR(BV88)=YEAR($D$82),IF(MONTH(BV88)=12,SUM(OFFSET(BV86,0,(MONTH($D$82)-12)):BV86),0),0)</f>
        <v>0</v>
      </c>
      <c r="BW89" s="87">
        <f ca="1">IF(YEAR(BW88)=YEAR($D$82),IF(MONTH(BW88)=12,SUM(OFFSET(BW86,0,(MONTH($D$82)-12)):BW86),0),0)</f>
        <v>0</v>
      </c>
      <c r="BX89" s="87">
        <f ca="1">IF(YEAR(BX88)=YEAR($D$82),IF(MONTH(BX88)=12,SUM(OFFSET(BX86,0,(MONTH($D$82)-12)):BX86),0),0)</f>
        <v>0</v>
      </c>
      <c r="BY89" s="87">
        <f ca="1">IF(YEAR(BY88)=YEAR($D$82),IF(MONTH(BY88)=12,SUM(OFFSET(BY86,0,(MONTH($D$82)-12)):BY86),0),0)</f>
        <v>0</v>
      </c>
      <c r="BZ89" s="87">
        <f ca="1">IF(YEAR(BZ88)=YEAR($D$82),IF(MONTH(BZ88)=12,SUM(OFFSET(BZ86,0,(MONTH($D$82)-12)):BZ86),0),0)</f>
        <v>0</v>
      </c>
      <c r="CA89" s="87">
        <f ca="1">IF(YEAR(CA88)=YEAR($D$82),IF(MONTH(CA88)=12,SUM(OFFSET(CA86,0,(MONTH($D$82)-12)):CA86),0),0)</f>
        <v>0</v>
      </c>
      <c r="CB89" s="87">
        <f ca="1">IF(YEAR(CB88)=YEAR($D$82),IF(MONTH(CB88)=12,SUM(OFFSET(CB86,0,(MONTH($D$82)-12)):CB86),0),0)</f>
        <v>0</v>
      </c>
      <c r="CC89" s="87">
        <f ca="1">IF(YEAR(CC88)=YEAR($D$82),IF(MONTH(CC88)=12,SUM(OFFSET(CC86,0,(MONTH($D$82)-12)):CC86),0),0)</f>
        <v>0</v>
      </c>
      <c r="CD89" s="87">
        <f ca="1">IF(YEAR(CD88)=YEAR($D$82),IF(MONTH(CD88)=12,SUM(OFFSET(CD86,0,(MONTH($D$82)-12)):CD86),0),0)</f>
        <v>0</v>
      </c>
      <c r="CE89" s="87">
        <f ca="1">IF(YEAR(CE88)=YEAR($D$82),IF(MONTH(CE88)=12,SUM(OFFSET(CE86,0,(MONTH($D$82)-12)):CE86),0),0)</f>
        <v>0</v>
      </c>
      <c r="CF89" s="87">
        <f ca="1">IF(YEAR(CF88)=YEAR($D$82),IF(MONTH(CF88)=12,SUM(OFFSET(CF86,0,(MONTH($D$82)-12)):CF86),0),0)</f>
        <v>0</v>
      </c>
      <c r="CG89" s="87">
        <f ca="1">IF(YEAR(CG88)=YEAR($D$82),IF(MONTH(CG88)=12,SUM(OFFSET(CG86,0,(MONTH($D$82)-12)):CG86),0),0)</f>
        <v>0</v>
      </c>
      <c r="CH89" s="87">
        <f ca="1">IF(YEAR(CH88)=YEAR($D$82),IF(MONTH(CH88)=12,SUM(OFFSET(CH86,0,(MONTH($D$82)-12)):CH86),0),0)</f>
        <v>0</v>
      </c>
      <c r="CI89" s="87">
        <f ca="1">IF(YEAR(CI88)=YEAR($D$82),IF(MONTH(CI88)=12,SUM(OFFSET(CI86,0,(MONTH($D$82)-12)):CI86),0),0)</f>
        <v>0</v>
      </c>
      <c r="CJ89" s="87">
        <f ca="1">IF(YEAR(CJ88)=YEAR($D$82),IF(MONTH(CJ88)=12,SUM(OFFSET(CJ86,0,(MONTH($D$82)-12)):CJ86),0),0)</f>
        <v>0</v>
      </c>
      <c r="CK89" s="87">
        <f ca="1">IF(YEAR(CK88)=YEAR($D$82),IF(MONTH(CK88)=12,SUM(OFFSET(CK86,0,(MONTH($D$82)-12)):CK86),0),0)</f>
        <v>0</v>
      </c>
      <c r="CL89" s="87">
        <f ca="1">IF(YEAR(CL88)=YEAR($D$82),IF(MONTH(CL88)=12,SUM(OFFSET(CL86,0,(MONTH($D$82)-12)):CL86),0),0)</f>
        <v>0</v>
      </c>
      <c r="CM89" s="87">
        <f ca="1">IF(YEAR(CM88)=YEAR($D$82),IF(MONTH(CM88)=12,SUM(OFFSET(CM86,0,(MONTH($D$82)-12)):CM86),0),0)</f>
        <v>0</v>
      </c>
      <c r="CN89" s="87">
        <f ca="1">IF(YEAR(CN88)=YEAR($D$82),IF(MONTH(CN88)=12,SUM(OFFSET(CN86,0,(MONTH($D$82)-12)):CN86),0),0)</f>
        <v>0</v>
      </c>
      <c r="CO89" s="87">
        <f ca="1">IF(YEAR(CO88)=YEAR($D$82),IF(MONTH(CO88)=12,SUM(OFFSET(CO86,0,(MONTH($D$82)-12)):CO86),0),0)</f>
        <v>0</v>
      </c>
    </row>
    <row r="90" spans="1:93">
      <c r="C90" t="s">
        <v>194</v>
      </c>
      <c r="D90" s="87">
        <f ca="1">IF(D88=$D$83,SUM(OFFSET(D86,0,-(MONTH($D$83)-1)):D86),0)</f>
        <v>0</v>
      </c>
      <c r="E90" s="87">
        <f ca="1">IF(E88=$D$83,SUM(OFFSET(E86,0,-(MONTH($D$83)-1)):E86),0)</f>
        <v>0</v>
      </c>
      <c r="F90" s="87">
        <f ca="1">IF(F88=$D$83,SUM(OFFSET(F86,0,-(MONTH($D$83)-1)):F86),0)</f>
        <v>0</v>
      </c>
      <c r="G90" s="87">
        <f ca="1">IF(G88=$D$83,SUM(OFFSET(G86,0,-(MONTH($D$83)-1)):G86),0)</f>
        <v>0</v>
      </c>
      <c r="H90" s="87">
        <f ca="1">IF(H88=$D$83,SUM(OFFSET(H86,0,-(MONTH($D$83)-1)):H86),0)</f>
        <v>0</v>
      </c>
      <c r="I90" s="87">
        <f ca="1">IF(I88=$D$83,SUM(OFFSET(I86,0,-(MONTH($D$83)-1)):I86),0)</f>
        <v>0</v>
      </c>
      <c r="J90" s="87">
        <f ca="1">IF(J88=$D$83,SUM(OFFSET(J86,0,-(MONTH($D$83)-1)):J86),0)</f>
        <v>0</v>
      </c>
      <c r="K90" s="87">
        <f ca="1">IF(K88=$D$83,SUM(OFFSET(K86,0,-(MONTH($D$83)-1)):K86),0)</f>
        <v>0</v>
      </c>
      <c r="L90" s="87">
        <f ca="1">IF(L88=$D$83,SUM(OFFSET(L86,0,-(MONTH($D$83)-1)):L86),0)</f>
        <v>0</v>
      </c>
      <c r="M90" s="87">
        <f ca="1">IF(M88=$D$83,SUM(OFFSET(M86,0,-(MONTH($D$83)-1)):M86),0)</f>
        <v>0</v>
      </c>
      <c r="N90" s="87">
        <f ca="1">IF(N88=$D$83,SUM(OFFSET(N86,0,-(MONTH($D$83)-1)):N86),0)</f>
        <v>0</v>
      </c>
      <c r="O90" s="87">
        <f ca="1">IF(O88=$D$83,SUM(OFFSET(O86,0,-(MONTH($D$83)-1)):O86),0)</f>
        <v>0</v>
      </c>
      <c r="P90" s="87">
        <f ca="1">IF(P88=$D$83,SUM(OFFSET(P86,0,-(MONTH($D$83)-1)):P86),0)</f>
        <v>0</v>
      </c>
      <c r="Q90" s="87">
        <f ca="1">IF(Q88=$D$83,SUM(OFFSET(Q86,0,-(MONTH($D$83)-1)):Q86),0)</f>
        <v>0</v>
      </c>
      <c r="R90" s="87">
        <f ca="1">IF(R88=$D$83,SUM(OFFSET(R86,0,-(MONTH($D$83)-1)):R86),0)</f>
        <v>0</v>
      </c>
      <c r="S90" s="87">
        <f ca="1">IF(S88=$D$83,SUM(OFFSET(S86,0,-(MONTH($D$83)-1)):S86),0)</f>
        <v>0</v>
      </c>
      <c r="T90" s="87">
        <f ca="1">IF(T88=$D$83,SUM(OFFSET(T86,0,-(MONTH($D$83)-1)):T86),0)</f>
        <v>0</v>
      </c>
      <c r="U90" s="87">
        <f ca="1">IF(U88=$D$83,SUM(OFFSET(U86,0,-(MONTH($D$83)-1)):U86),0)</f>
        <v>0</v>
      </c>
      <c r="V90" s="87">
        <f ca="1">IF(V88=$D$83,SUM(OFFSET(V86,0,-(MONTH($D$83)-1)):V86),0)</f>
        <v>0</v>
      </c>
      <c r="W90" s="87">
        <f ca="1">IF(W88=$D$83,SUM(OFFSET(W86,0,-(MONTH($D$83)-1)):W86),0)</f>
        <v>0</v>
      </c>
      <c r="X90" s="87">
        <f ca="1">IF(X88=$D$83,SUM(OFFSET(X86,0,-(MONTH($D$83)-1)):X86),0)</f>
        <v>0</v>
      </c>
      <c r="Y90" s="87">
        <f ca="1">IF(Y88=$D$83,SUM(OFFSET(Y86,0,-(MONTH($D$83)-1)):Y86),0)</f>
        <v>0</v>
      </c>
      <c r="Z90" s="87">
        <f ca="1">IF(Z88=$D$83,SUM(OFFSET(Z86,0,-(MONTH($D$83)-1)):Z86),0)</f>
        <v>0</v>
      </c>
      <c r="AA90" s="87">
        <f ca="1">IF(AA88=$D$83,SUM(OFFSET(AA86,0,-(MONTH($D$83)-1)):AA86),0)</f>
        <v>0</v>
      </c>
      <c r="AB90" s="87">
        <f ca="1">IF(AB88=$D$83,SUM(OFFSET(AB86,0,-(MONTH($D$83)-1)):AB86),0)</f>
        <v>0</v>
      </c>
      <c r="AC90" s="87">
        <f ca="1">IF(AC88=$D$83,SUM(OFFSET(AC86,0,-(MONTH($D$83)-1)):AC86),0)</f>
        <v>0</v>
      </c>
      <c r="AD90" s="87">
        <f ca="1">IF(AD88=$D$83,SUM(OFFSET(AD86,0,-(MONTH($D$83)-1)):AD86),0)</f>
        <v>0</v>
      </c>
      <c r="AE90" s="87">
        <f ca="1">IF(AE88=$D$83,SUM(OFFSET(AE86,0,-(MONTH($D$83)-1)):AE86),0)</f>
        <v>0</v>
      </c>
      <c r="AF90" s="87">
        <f ca="1">IF(AF88=$D$83,SUM(OFFSET(AF86,0,-(MONTH($D$83)-1)):AF86),0)</f>
        <v>247606.63200000004</v>
      </c>
      <c r="AG90" s="87">
        <f ca="1">IF(AG88=$D$83,SUM(OFFSET(AG86,0,-(MONTH($D$83)-1)):AG86),0)</f>
        <v>0</v>
      </c>
      <c r="AH90" s="87">
        <f ca="1">IF(AH88=$D$83,SUM(OFFSET(AH86,0,-(MONTH($D$83)-1)):AH86),0)</f>
        <v>0</v>
      </c>
      <c r="AI90" s="87">
        <f ca="1">IF(AI88=$D$83,SUM(OFFSET(AI86,0,-(MONTH($D$83)-1)):AI86),0)</f>
        <v>0</v>
      </c>
      <c r="AJ90" s="87">
        <f ca="1">IF(AJ88=$D$83,SUM(OFFSET(AJ86,0,-(MONTH($D$83)-1)):AJ86),0)</f>
        <v>0</v>
      </c>
      <c r="AK90" s="87">
        <f ca="1">IF(AK88=$D$83,SUM(OFFSET(AK86,0,-(MONTH($D$83)-1)):AK86),0)</f>
        <v>0</v>
      </c>
      <c r="AL90" s="87">
        <f ca="1">IF(AL88=$D$83,SUM(OFFSET(AL86,0,-(MONTH($D$83)-1)):AL86),0)</f>
        <v>0</v>
      </c>
      <c r="AM90" s="87">
        <f ca="1">IF(AM88=$D$83,SUM(OFFSET(AM86,0,-(MONTH($D$83)-1)):AM86),0)</f>
        <v>0</v>
      </c>
      <c r="AN90" s="87">
        <f ca="1">IF(AN88=$D$83,SUM(OFFSET(AN86,0,-(MONTH($D$83)-1)):AN86),0)</f>
        <v>0</v>
      </c>
      <c r="AO90" s="87">
        <f ca="1">IF(AO88=$D$83,SUM(OFFSET(AO86,0,-(MONTH($D$83)-1)):AO86),0)</f>
        <v>0</v>
      </c>
      <c r="AP90" s="87">
        <f ca="1">IF(AP88=$D$83,SUM(OFFSET(AP86,0,-(MONTH($D$83)-1)):AP86),0)</f>
        <v>0</v>
      </c>
      <c r="AQ90" s="87">
        <f ca="1">IF(AQ88=$D$83,SUM(OFFSET(AQ86,0,-(MONTH($D$83)-1)):AQ86),0)</f>
        <v>0</v>
      </c>
      <c r="AR90" s="87">
        <f ca="1">IF(AR88=$D$83,SUM(OFFSET(AR86,0,-(MONTH($D$83)-1)):AR86),0)</f>
        <v>0</v>
      </c>
      <c r="AS90" s="87">
        <f ca="1">IF(AS88=$D$83,SUM(OFFSET(AS86,0,-(MONTH($D$83)-1)):AS86),0)</f>
        <v>0</v>
      </c>
      <c r="AT90" s="87">
        <f ca="1">IF(AT88=$D$83,SUM(OFFSET(AT86,0,-(MONTH($D$83)-1)):AT86),0)</f>
        <v>0</v>
      </c>
      <c r="AU90" s="87">
        <f ca="1">IF(AU88=$D$83,SUM(OFFSET(AU86,0,-(MONTH($D$83)-1)):AU86),0)</f>
        <v>0</v>
      </c>
      <c r="AV90" s="87">
        <f ca="1">IF(AV88=$D$83,SUM(OFFSET(AV86,0,-(MONTH($D$83)-1)):AV86),0)</f>
        <v>0</v>
      </c>
      <c r="AW90" s="87">
        <f ca="1">IF(AW88=$D$83,SUM(OFFSET(AW86,0,-(MONTH($D$83)-1)):AW86),0)</f>
        <v>0</v>
      </c>
      <c r="AX90" s="87">
        <f ca="1">IF(AX88=$D$83,SUM(OFFSET(AX86,0,-(MONTH($D$83)-1)):AX86),0)</f>
        <v>0</v>
      </c>
      <c r="AY90" s="87">
        <f ca="1">IF(AY88=$D$83,SUM(OFFSET(AY86,0,-(MONTH($D$83)-1)):AY86),0)</f>
        <v>0</v>
      </c>
      <c r="AZ90" s="87">
        <f ca="1">IF(AZ88=$D$83,SUM(OFFSET(AZ86,0,-(MONTH($D$83)-1)):AZ86),0)</f>
        <v>0</v>
      </c>
      <c r="BA90" s="87">
        <f ca="1">IF(BA88=$D$83,SUM(OFFSET(BA86,0,-(MONTH($D$83)-1)):BA86),0)</f>
        <v>0</v>
      </c>
      <c r="BB90" s="87">
        <f ca="1">IF(BB88=$D$83,SUM(OFFSET(BB86,0,-(MONTH($D$83)-1)):BB86),0)</f>
        <v>0</v>
      </c>
      <c r="BC90" s="87">
        <f ca="1">IF(BC88=$D$83,SUM(OFFSET(BC86,0,-(MONTH($D$83)-1)):BC86),0)</f>
        <v>0</v>
      </c>
      <c r="BD90" s="87">
        <f ca="1">IF(BD88=$D$83,SUM(OFFSET(BD86,0,-(MONTH($D$83)-1)):BD86),0)</f>
        <v>0</v>
      </c>
      <c r="BE90" s="87">
        <f ca="1">IF(BE88=$D$83,SUM(OFFSET(BE86,0,-(MONTH($D$83)-1)):BE86),0)</f>
        <v>0</v>
      </c>
      <c r="BF90" s="87">
        <f ca="1">IF(BF88=$D$83,SUM(OFFSET(BF86,0,-(MONTH($D$83)-1)):BF86),0)</f>
        <v>0</v>
      </c>
      <c r="BG90" s="87">
        <f ca="1">IF(BG88=$D$83,SUM(OFFSET(BG86,0,-(MONTH($D$83)-1)):BG86),0)</f>
        <v>0</v>
      </c>
      <c r="BH90" s="87">
        <f ca="1">IF(BH88=$D$83,SUM(OFFSET(BH86,0,-(MONTH($D$83)-1)):BH86),0)</f>
        <v>0</v>
      </c>
      <c r="BI90" s="87">
        <f ca="1">IF(BI88=$D$83,SUM(OFFSET(BI86,0,-(MONTH($D$83)-1)):BI86),0)</f>
        <v>0</v>
      </c>
      <c r="BJ90" s="87">
        <f ca="1">IF(BJ88=$D$83,SUM(OFFSET(BJ86,0,-(MONTH($D$83)-1)):BJ86),0)</f>
        <v>0</v>
      </c>
      <c r="BK90" s="87">
        <f ca="1">IF(BK88=$D$83,SUM(OFFSET(BK86,0,-(MONTH($D$83)-1)):BK86),0)</f>
        <v>0</v>
      </c>
      <c r="BL90" s="87">
        <f ca="1">IF(BL88=$D$83,SUM(OFFSET(BL86,0,-(MONTH($D$83)-1)):BL86),0)</f>
        <v>0</v>
      </c>
      <c r="BM90" s="87">
        <f ca="1">IF(BM88=$D$83,SUM(OFFSET(BM86,0,-(MONTH($D$83)-1)):BM86),0)</f>
        <v>0</v>
      </c>
      <c r="BN90" s="87">
        <f ca="1">IF(BN88=$D$83,SUM(OFFSET(BN86,0,-(MONTH($D$83)-1)):BN86),0)</f>
        <v>0</v>
      </c>
      <c r="BO90" s="87">
        <f ca="1">IF(BO88=$D$83,SUM(OFFSET(BO86,0,-(MONTH($D$83)-1)):BO86),0)</f>
        <v>0</v>
      </c>
      <c r="BP90" s="87">
        <f ca="1">IF(BP88=$D$83,SUM(OFFSET(BP86,0,-(MONTH($D$83)-1)):BP86),0)</f>
        <v>0</v>
      </c>
      <c r="BQ90" s="87">
        <f ca="1">IF(BQ88=$D$83,SUM(OFFSET(BQ86,0,-(MONTH($D$83)-1)):BQ86),0)</f>
        <v>0</v>
      </c>
      <c r="BR90" s="87">
        <f ca="1">IF(BR88=$D$83,SUM(OFFSET(BR86,0,-(MONTH($D$83)-1)):BR86),0)</f>
        <v>0</v>
      </c>
      <c r="BS90" s="87">
        <f ca="1">IF(BS88=$D$83,SUM(OFFSET(BS86,0,-(MONTH($D$83)-1)):BS86),0)</f>
        <v>0</v>
      </c>
      <c r="BT90" s="87">
        <f ca="1">IF(BT88=$D$83,SUM(OFFSET(BT86,0,-(MONTH($D$83)-1)):BT86),0)</f>
        <v>0</v>
      </c>
      <c r="BU90" s="87">
        <f ca="1">IF(BU88=$D$83,SUM(OFFSET(BU86,0,-(MONTH($D$83)-1)):BU86),0)</f>
        <v>0</v>
      </c>
      <c r="BV90" s="87">
        <f ca="1">IF(BV88=$D$83,SUM(OFFSET(BV86,0,-(MONTH($D$83)-1)):BV86),0)</f>
        <v>0</v>
      </c>
      <c r="BW90" s="87">
        <f ca="1">IF(BW88=$D$83,SUM(OFFSET(BW86,0,-(MONTH($D$83)-1)):BW86),0)</f>
        <v>0</v>
      </c>
      <c r="BX90" s="87">
        <f ca="1">IF(BX88=$D$83,SUM(OFFSET(BX86,0,-(MONTH($D$83)-1)):BX86),0)</f>
        <v>0</v>
      </c>
      <c r="BY90" s="87">
        <f ca="1">IF(BY88=$D$83,SUM(OFFSET(BY86,0,-(MONTH($D$83)-1)):BY86),0)</f>
        <v>0</v>
      </c>
      <c r="BZ90" s="87">
        <f ca="1">IF(BZ88=$D$83,SUM(OFFSET(BZ86,0,-(MONTH($D$83)-1)):BZ86),0)</f>
        <v>0</v>
      </c>
      <c r="CA90" s="87">
        <f ca="1">IF(CA88=$D$83,SUM(OFFSET(CA86,0,-(MONTH($D$83)-1)):CA86),0)</f>
        <v>0</v>
      </c>
      <c r="CB90" s="87">
        <f ca="1">IF(CB88=$D$83,SUM(OFFSET(CB86,0,-(MONTH($D$83)-1)):CB86),0)</f>
        <v>0</v>
      </c>
      <c r="CC90" s="87">
        <f ca="1">IF(CC88=$D$83,SUM(OFFSET(CC86,0,-(MONTH($D$83)-1)):CC86),0)</f>
        <v>0</v>
      </c>
      <c r="CD90" s="87">
        <f ca="1">IF(CD88=$D$83,SUM(OFFSET(CD86,0,-(MONTH($D$83)-1)):CD86),0)</f>
        <v>0</v>
      </c>
      <c r="CE90" s="87">
        <f ca="1">IF(CE88=$D$83,SUM(OFFSET(CE86,0,-(MONTH($D$83)-1)):CE86),0)</f>
        <v>0</v>
      </c>
      <c r="CF90" s="87">
        <f ca="1">IF(CF88=$D$83,SUM(OFFSET(CF86,0,-(MONTH($D$83)-1)):CF86),0)</f>
        <v>0</v>
      </c>
      <c r="CG90" s="87">
        <f ca="1">IF(CG88=$D$83,SUM(OFFSET(CG86,0,-(MONTH($D$83)-1)):CG86),0)</f>
        <v>0</v>
      </c>
      <c r="CH90" s="87">
        <f ca="1">IF(CH88=$D$83,SUM(OFFSET(CH86,0,-(MONTH($D$83)-1)):CH86),0)</f>
        <v>0</v>
      </c>
      <c r="CI90" s="87">
        <f ca="1">IF(CI88=$D$83,SUM(OFFSET(CI86,0,-(MONTH($D$83)-1)):CI86),0)</f>
        <v>0</v>
      </c>
      <c r="CJ90" s="87">
        <f ca="1">IF(CJ88=$D$83,SUM(OFFSET(CJ86,0,-(MONTH($D$83)-1)):CJ86),0)</f>
        <v>0</v>
      </c>
      <c r="CK90" s="87">
        <f ca="1">IF(CK88=$D$83,SUM(OFFSET(CK86,0,-(MONTH($D$83)-1)):CK86),0)</f>
        <v>0</v>
      </c>
      <c r="CL90" s="87">
        <f ca="1">IF(CL88=$D$83,SUM(OFFSET(CL86,0,-(MONTH($D$83)-1)):CL86),0)</f>
        <v>0</v>
      </c>
      <c r="CM90" s="87">
        <f ca="1">IF(CM88=$D$83,SUM(OFFSET(CM86,0,-(MONTH($D$83)-1)):CM86),0)</f>
        <v>0</v>
      </c>
      <c r="CN90" s="87">
        <f ca="1">IF(CN88=$D$83,SUM(OFFSET(CN86,0,-(MONTH($D$83)-1)):CN86),0)</f>
        <v>0</v>
      </c>
      <c r="CO90" s="87">
        <f ca="1">IF(CO88=$D$83,SUM(OFFSET(CO86,0,-(MONTH($D$83)-1)):CO86),0)</f>
        <v>0</v>
      </c>
    </row>
    <row r="91" spans="1:93">
      <c r="C91" t="s">
        <v>195</v>
      </c>
      <c r="D91" s="20">
        <f ca="1">IF(D88=EDATE($D$83,12),SUM(OFFSET(D86,0,-11):D86),0)</f>
        <v>0</v>
      </c>
      <c r="E91" s="20">
        <f ca="1">IF(E88=EDATE($D$83,12),SUM(OFFSET(E86,0,-11):E86),0)</f>
        <v>0</v>
      </c>
      <c r="F91" s="20">
        <f ca="1">IF(F88=EDATE($D$83,12),SUM(OFFSET(F86,0,-11):F86),0)</f>
        <v>0</v>
      </c>
      <c r="G91" s="20">
        <f ca="1">IF(G88=EDATE($D$83,12),SUM(OFFSET(G86,0,-11):G86),0)</f>
        <v>0</v>
      </c>
      <c r="H91" s="20">
        <f ca="1">IF(H88=EDATE($D$83,12),SUM(OFFSET(H86,0,-11):H86),0)</f>
        <v>0</v>
      </c>
      <c r="I91" s="20">
        <f ca="1">IF(I88=EDATE($D$83,12),SUM(OFFSET(I86,0,-11):I86),0)</f>
        <v>0</v>
      </c>
      <c r="J91" s="20">
        <f ca="1">IF(J88=EDATE($D$83,12),SUM(OFFSET(J86,0,-11):J86),0)</f>
        <v>0</v>
      </c>
      <c r="K91" s="20">
        <f ca="1">IF(K88=EDATE($D$83,12),SUM(OFFSET(K86,0,-11):K86),0)</f>
        <v>0</v>
      </c>
      <c r="L91" s="20">
        <f ca="1">IF(L88=EDATE($D$83,12),SUM(OFFSET(L86,0,-11):L86),0)</f>
        <v>0</v>
      </c>
      <c r="M91" s="20">
        <f ca="1">IF(M88=EDATE($D$83,12),SUM(OFFSET(M86,0,-11):M86),0)</f>
        <v>0</v>
      </c>
      <c r="N91" s="20">
        <f ca="1">IF(N88=EDATE($D$83,12),SUM(OFFSET(N86,0,-11):N86),0)</f>
        <v>0</v>
      </c>
      <c r="O91" s="20">
        <f ca="1">IF(O88=EDATE($D$83,12),SUM(OFFSET(O86,0,-11):O86),0)</f>
        <v>0</v>
      </c>
      <c r="P91" s="20">
        <f ca="1">IF(P88=EDATE($D$83,12),SUM(OFFSET(P86,0,-11):P86),0)</f>
        <v>0</v>
      </c>
      <c r="Q91" s="20">
        <f ca="1">IF(Q88=EDATE($D$83,12),SUM(OFFSET(Q86,0,-11):Q86),0)</f>
        <v>0</v>
      </c>
      <c r="R91" s="20">
        <f ca="1">IF(R88=EDATE($D$83,12),SUM(OFFSET(R86,0,-11):R86),0)</f>
        <v>0</v>
      </c>
      <c r="S91" s="20">
        <f ca="1">IF(S88=EDATE($D$83,12),SUM(OFFSET(S86,0,-11):S86),0)</f>
        <v>0</v>
      </c>
      <c r="T91" s="20">
        <f ca="1">IF(T88=EDATE($D$83,12),SUM(OFFSET(T86,0,-11):T86),0)</f>
        <v>0</v>
      </c>
      <c r="U91" s="20">
        <f ca="1">IF(U88=EDATE($D$83,12),SUM(OFFSET(U86,0,-11):U86),0)</f>
        <v>0</v>
      </c>
      <c r="V91" s="20">
        <f ca="1">IF(V88=EDATE($D$83,12),SUM(OFFSET(V86,0,-11):V86),0)</f>
        <v>0</v>
      </c>
      <c r="W91" s="20">
        <f ca="1">IF(W88=EDATE($D$83,12),SUM(OFFSET(W86,0,-11):W86),0)</f>
        <v>0</v>
      </c>
      <c r="X91" s="20">
        <f ca="1">IF(X88=EDATE($D$83,12),SUM(OFFSET(X86,0,-11):X86),0)</f>
        <v>0</v>
      </c>
      <c r="Y91" s="20">
        <f ca="1">IF(Y88=EDATE($D$83,12),SUM(OFFSET(Y86,0,-11):Y86),0)</f>
        <v>0</v>
      </c>
      <c r="Z91" s="20">
        <f ca="1">IF(Z88=EDATE($D$83,12),SUM(OFFSET(Z86,0,-11):Z86),0)</f>
        <v>0</v>
      </c>
      <c r="AA91" s="20">
        <f ca="1">IF(AA88=EDATE($D$83,12),SUM(OFFSET(AA86,0,-11):AA86),0)</f>
        <v>0</v>
      </c>
      <c r="AB91" s="20">
        <f ca="1">IF(AB88=EDATE($D$83,12),SUM(OFFSET(AB86,0,-11):AB86),0)</f>
        <v>0</v>
      </c>
      <c r="AC91" s="20">
        <f ca="1">IF(AC88=EDATE($D$83,12),SUM(OFFSET(AC86,0,-11):AC86),0)</f>
        <v>0</v>
      </c>
      <c r="AD91" s="20">
        <f ca="1">IF(AD88=EDATE($D$83,12),SUM(OFFSET(AD86,0,-11):AD86),0)</f>
        <v>0</v>
      </c>
      <c r="AE91" s="20">
        <f ca="1">IF(AE88=EDATE($D$83,12),SUM(OFFSET(AE86,0,-11):AE86),0)</f>
        <v>0</v>
      </c>
      <c r="AF91" s="20">
        <f ca="1">IF(AF88=EDATE($D$83,12),SUM(OFFSET(AF86,0,-11):AF86),0)</f>
        <v>0</v>
      </c>
      <c r="AG91" s="20">
        <f ca="1">IF(AG88=EDATE($D$83,12),SUM(OFFSET(AG86,0,-11):AG86),0)</f>
        <v>0</v>
      </c>
      <c r="AH91" s="20">
        <f ca="1">IF(AH88=EDATE($D$83,12),SUM(OFFSET(AH86,0,-11):AH86),0)</f>
        <v>0</v>
      </c>
      <c r="AI91" s="20">
        <f ca="1">IF(AI88=EDATE($D$83,12),SUM(OFFSET(AI86,0,-11):AI86),0)</f>
        <v>0</v>
      </c>
      <c r="AJ91" s="20">
        <f ca="1">IF(AJ88=EDATE($D$83,12),SUM(OFFSET(AJ86,0,-11):AJ86),0)</f>
        <v>0</v>
      </c>
      <c r="AK91" s="20">
        <f ca="1">IF(AK88=EDATE($D$83,12),SUM(OFFSET(AK86,0,-11):AK86),0)</f>
        <v>0</v>
      </c>
      <c r="AL91" s="20">
        <f ca="1">IF(AL88=EDATE($D$83,12),SUM(OFFSET(AL86,0,-11):AL86),0)</f>
        <v>0</v>
      </c>
      <c r="AM91" s="20">
        <f ca="1">IF(AM88=EDATE($D$83,12),SUM(OFFSET(AM86,0,-11):AM86),0)</f>
        <v>0</v>
      </c>
      <c r="AN91" s="20">
        <f ca="1">IF(AN88=EDATE($D$83,12),SUM(OFFSET(AN86,0,-11):AN86),0)</f>
        <v>0</v>
      </c>
      <c r="AO91" s="20">
        <f ca="1">IF(AO88=EDATE($D$83,12),SUM(OFFSET(AO86,0,-11):AO86),0)</f>
        <v>0</v>
      </c>
      <c r="AP91" s="20">
        <f ca="1">IF(AP88=EDATE($D$83,12),SUM(OFFSET(AP86,0,-11):AP86),0)</f>
        <v>0</v>
      </c>
      <c r="AQ91" s="20">
        <f ca="1">IF(AQ88=EDATE($D$83,12),SUM(OFFSET(AQ86,0,-11):AQ86),0)</f>
        <v>0</v>
      </c>
      <c r="AR91" s="20">
        <f ca="1">IF(AR88=EDATE($D$83,12),SUM(OFFSET(AR86,0,-11):AR86),0)</f>
        <v>0</v>
      </c>
      <c r="AS91" s="20">
        <f ca="1">IF(AS88=EDATE($D$83,12),SUM(OFFSET(AS86,0,-11):AS86),0)</f>
        <v>0</v>
      </c>
      <c r="AT91" s="20">
        <f ca="1">IF(AT88=EDATE($D$83,12),SUM(OFFSET(AT86,0,-11):AT86),0)</f>
        <v>0</v>
      </c>
      <c r="AU91" s="20">
        <f ca="1">IF(AU88=EDATE($D$83,12),SUM(OFFSET(AU86,0,-11):AU86),0)</f>
        <v>0</v>
      </c>
      <c r="AV91" s="20">
        <f ca="1">IF(AV88=EDATE($D$83,12),SUM(OFFSET(AV86,0,-11):AV86),0)</f>
        <v>0</v>
      </c>
      <c r="AW91" s="20">
        <f ca="1">IF(AW88=EDATE($D$83,12),SUM(OFFSET(AW86,0,-11):AW86),0)</f>
        <v>0</v>
      </c>
      <c r="AX91" s="20">
        <f ca="1">IF(AX88=EDATE($D$83,12),SUM(OFFSET(AX86,0,-11):AX86),0)</f>
        <v>0</v>
      </c>
      <c r="AY91" s="20">
        <f ca="1">IF(AY88=EDATE($D$83,12),SUM(OFFSET(AY86,0,-11):AY86),0)</f>
        <v>0</v>
      </c>
      <c r="AZ91" s="20">
        <f ca="1">IF(AZ88=EDATE($D$83,12),SUM(OFFSET(AZ86,0,-11):AZ86),0)</f>
        <v>0</v>
      </c>
      <c r="BA91" s="20">
        <f ca="1">IF(BA88=EDATE($D$83,12),SUM(OFFSET(BA86,0,-11):BA86),0)</f>
        <v>0</v>
      </c>
      <c r="BB91" s="20">
        <f ca="1">IF(BB88=EDATE($D$83,12),SUM(OFFSET(BB86,0,-11):BB86),0)</f>
        <v>0</v>
      </c>
      <c r="BC91" s="20">
        <f ca="1">IF(BC88=EDATE($D$83,12),SUM(OFFSET(BC86,0,-11):BC86),0)</f>
        <v>0</v>
      </c>
      <c r="BD91" s="20">
        <f ca="1">IF(BD88=EDATE($D$83,12),SUM(OFFSET(BD86,0,-11):BD86),0)</f>
        <v>0</v>
      </c>
      <c r="BE91" s="20">
        <f ca="1">IF(BE88=EDATE($D$83,12),SUM(OFFSET(BE86,0,-11):BE86),0)</f>
        <v>0</v>
      </c>
      <c r="BF91" s="20">
        <f ca="1">IF(BF88=EDATE($D$83,12),SUM(OFFSET(BF86,0,-11):BF86),0)</f>
        <v>0</v>
      </c>
      <c r="BG91" s="20">
        <f ca="1">IF(BG88=EDATE($D$83,12),SUM(OFFSET(BG86,0,-11):BG86),0)</f>
        <v>0</v>
      </c>
      <c r="BH91" s="20">
        <f ca="1">IF(BH88=EDATE($D$83,12),SUM(OFFSET(BH86,0,-11):BH86),0)</f>
        <v>0</v>
      </c>
      <c r="BI91" s="20">
        <f ca="1">IF(BI88=EDATE($D$83,12),SUM(OFFSET(BI86,0,-11):BI86),0)</f>
        <v>0</v>
      </c>
      <c r="BJ91" s="20">
        <f ca="1">IF(BJ88=EDATE($D$83,12),SUM(OFFSET(BJ86,0,-11):BJ86),0)</f>
        <v>0</v>
      </c>
      <c r="BK91" s="20">
        <f ca="1">IF(BK88=EDATE($D$83,12),SUM(OFFSET(BK86,0,-11):BK86),0)</f>
        <v>0</v>
      </c>
      <c r="BL91" s="20">
        <f ca="1">IF(BL88=EDATE($D$83,12),SUM(OFFSET(BL86,0,-11):BL86),0)</f>
        <v>0</v>
      </c>
      <c r="BM91" s="20">
        <f ca="1">IF(BM88=EDATE($D$83,12),SUM(OFFSET(BM86,0,-11):BM86),0)</f>
        <v>0</v>
      </c>
      <c r="BN91" s="20">
        <f ca="1">IF(BN88=EDATE($D$83,12),SUM(OFFSET(BN86,0,-11):BN86),0)</f>
        <v>0</v>
      </c>
      <c r="BO91" s="20">
        <f ca="1">IF(BO88=EDATE($D$83,12),SUM(OFFSET(BO86,0,-11):BO86),0)</f>
        <v>0</v>
      </c>
      <c r="BP91" s="20">
        <f ca="1">IF(BP88=EDATE($D$83,12),SUM(OFFSET(BP86,0,-11):BP86),0)</f>
        <v>0</v>
      </c>
      <c r="BQ91" s="20">
        <f ca="1">IF(BQ88=EDATE($D$83,12),SUM(OFFSET(BQ86,0,-11):BQ86),0)</f>
        <v>0</v>
      </c>
      <c r="BR91" s="20">
        <f ca="1">IF(BR88=EDATE($D$83,12),SUM(OFFSET(BR86,0,-11):BR86),0)</f>
        <v>0</v>
      </c>
      <c r="BS91" s="20">
        <f ca="1">IF(BS88=EDATE($D$83,12),SUM(OFFSET(BS86,0,-11):BS86),0)</f>
        <v>0</v>
      </c>
      <c r="BT91" s="20">
        <f ca="1">IF(BT88=EDATE($D$83,12),SUM(OFFSET(BT86,0,-11):BT86),0)</f>
        <v>0</v>
      </c>
      <c r="BU91" s="20">
        <f ca="1">IF(BU88=EDATE($D$83,12),SUM(OFFSET(BU86,0,-11):BU86),0)</f>
        <v>0</v>
      </c>
      <c r="BV91" s="20">
        <f ca="1">IF(BV88=EDATE($D$83,12),SUM(OFFSET(BV86,0,-11):BV86),0)</f>
        <v>0</v>
      </c>
      <c r="BW91" s="20">
        <f ca="1">IF(BW88=EDATE($D$83,12),SUM(OFFSET(BW86,0,-11):BW86),0)</f>
        <v>0</v>
      </c>
      <c r="BX91" s="20">
        <f ca="1">IF(BX88=EDATE($D$83,12),SUM(OFFSET(BX86,0,-11):BX86),0)</f>
        <v>0</v>
      </c>
      <c r="BY91" s="20">
        <f ca="1">IF(BY88=EDATE($D$83,12),SUM(OFFSET(BY86,0,-11):BY86),0)</f>
        <v>0</v>
      </c>
      <c r="BZ91" s="20">
        <f ca="1">IF(BZ88=EDATE($D$83,12),SUM(OFFSET(BZ86,0,-11):BZ86),0)</f>
        <v>0</v>
      </c>
      <c r="CA91" s="20">
        <f ca="1">IF(CA88=EDATE($D$83,12),SUM(OFFSET(CA86,0,-11):CA86),0)</f>
        <v>0</v>
      </c>
      <c r="CB91" s="20">
        <f ca="1">IF(CB88=EDATE($D$83,12),SUM(OFFSET(CB86,0,-11):CB86),0)</f>
        <v>0</v>
      </c>
      <c r="CC91" s="20">
        <f ca="1">IF(CC88=EDATE($D$83,12),SUM(OFFSET(CC86,0,-11):CC86),0)</f>
        <v>0</v>
      </c>
      <c r="CD91" s="20">
        <f ca="1">IF(CD88=EDATE($D$83,12),SUM(OFFSET(CD86,0,-11):CD86),0)</f>
        <v>0</v>
      </c>
      <c r="CE91" s="20">
        <f ca="1">IF(CE88=EDATE($D$83,12),SUM(OFFSET(CE86,0,-11):CE86),0)</f>
        <v>0</v>
      </c>
      <c r="CF91" s="20">
        <f ca="1">IF(CF88=EDATE($D$83,12),SUM(OFFSET(CF86,0,-11):CF86),0)</f>
        <v>0</v>
      </c>
      <c r="CG91" s="20">
        <f ca="1">IF(CG88=EDATE($D$83,12),SUM(OFFSET(CG86,0,-11):CG86),0)</f>
        <v>0</v>
      </c>
      <c r="CH91" s="20">
        <f ca="1">IF(CH88=EDATE($D$83,12),SUM(OFFSET(CH86,0,-11):CH86),0)</f>
        <v>0</v>
      </c>
      <c r="CI91" s="20">
        <f ca="1">IF(CI88=EDATE($D$83,12),SUM(OFFSET(CI86,0,-11):CI86),0)</f>
        <v>0</v>
      </c>
      <c r="CJ91" s="20">
        <f ca="1">IF(CJ88=EDATE($D$83,12),SUM(OFFSET(CJ86,0,-11):CJ86),0)</f>
        <v>0</v>
      </c>
      <c r="CK91" s="20">
        <f ca="1">IF(CK88=EDATE($D$83,12),SUM(OFFSET(CK86,0,-11):CK86),0)</f>
        <v>0</v>
      </c>
      <c r="CL91" s="20">
        <f ca="1">IF(CL88=EDATE($D$83,12),SUM(OFFSET(CL86,0,-11):CL86),0)</f>
        <v>0</v>
      </c>
      <c r="CM91" s="20">
        <f ca="1">IF(CM88=EDATE($D$83,12),SUM(OFFSET(CM86,0,-11):CM86),0)</f>
        <v>0</v>
      </c>
      <c r="CN91" s="20">
        <f ca="1">IF(CN88=EDATE($D$83,12),SUM(OFFSET(CN86,0,-11):CN86),0)</f>
        <v>0</v>
      </c>
      <c r="CO91" s="20">
        <f ca="1">IF(CO88=EDATE($D$83,12),SUM(OFFSET(CO86,0,-11):CO86),0)</f>
        <v>0</v>
      </c>
    </row>
    <row r="92" spans="1:93">
      <c r="C92" t="s">
        <v>196</v>
      </c>
      <c r="D92" s="87">
        <f ca="1">IF(AND(YEAR(D88)&gt;YEAR($D$82),YEAR(D88)&lt;YEAR($D$83)),IF(MONTH(D88)=12,SUM(OFFSET(D86,0,-11):D86),0),0)</f>
        <v>0</v>
      </c>
      <c r="E92" s="87">
        <f ca="1">IF(AND(YEAR(E88)&gt;YEAR($D$82),YEAR(E88)&lt;YEAR($D$83)),IF(MONTH(E88)=12,SUM(OFFSET(E86,0,-11):E86),0),0)</f>
        <v>0</v>
      </c>
      <c r="F92" s="87">
        <f ca="1">IF(AND(YEAR(F88)&gt;YEAR($D$82),YEAR(F88)&lt;YEAR($D$83)),IF(MONTH(F88)=12,SUM(OFFSET(F86,0,-11):F86),0),0)</f>
        <v>0</v>
      </c>
      <c r="G92" s="87">
        <f ca="1">IF(AND(YEAR(G88)&gt;YEAR($D$82),YEAR(G88)&lt;YEAR($D$83)),IF(MONTH(G88)=12,SUM(OFFSET(G86,0,-11):G86),0),0)</f>
        <v>0</v>
      </c>
      <c r="H92" s="87">
        <f ca="1">IF(AND(YEAR(H88)&gt;YEAR($D$82),YEAR(H88)&lt;YEAR($D$83)),IF(MONTH(H88)=12,SUM(OFFSET(H86,0,-11):H86),0),0)</f>
        <v>0</v>
      </c>
      <c r="I92" s="87">
        <f ca="1">IF(AND(YEAR(I88)&gt;YEAR($D$82),YEAR(I88)&lt;YEAR($D$83)),IF(MONTH(I88)=12,SUM(OFFSET(I86,0,-11):I86),0),0)</f>
        <v>0</v>
      </c>
      <c r="J92" s="87">
        <f ca="1">IF(AND(YEAR(J88)&gt;YEAR($D$82),YEAR(J88)&lt;YEAR($D$83)),IF(MONTH(J88)=12,SUM(OFFSET(J86,0,-11):J86),0),0)</f>
        <v>0</v>
      </c>
      <c r="K92" s="87">
        <f ca="1">IF(AND(YEAR(K88)&gt;YEAR($D$82),YEAR(K88)&lt;YEAR($D$83)),IF(MONTH(K88)=12,SUM(OFFSET(K86,0,-11):K86),0),0)</f>
        <v>0</v>
      </c>
      <c r="L92" s="87">
        <f ca="1">IF(AND(YEAR(L88)&gt;YEAR($D$82),YEAR(L88)&lt;YEAR($D$83)),IF(MONTH(L88)=12,SUM(OFFSET(L86,0,-11):L86),0),0)</f>
        <v>0</v>
      </c>
      <c r="M92" s="87">
        <f ca="1">IF(AND(YEAR(M88)&gt;YEAR($D$82),YEAR(M88)&lt;YEAR($D$83)),IF(MONTH(M88)=12,SUM(OFFSET(M86,0,-11):M86),0),0)</f>
        <v>0</v>
      </c>
      <c r="N92" s="87">
        <f ca="1">IF(AND(YEAR(N88)&gt;YEAR($D$82),YEAR(N88)&lt;YEAR($D$83)),IF(MONTH(N88)=12,SUM(OFFSET(N86,0,-11):N86),0),0)</f>
        <v>0</v>
      </c>
      <c r="O92" s="87">
        <f ca="1">IF(AND(YEAR(O88)&gt;YEAR($D$82),YEAR(O88)&lt;YEAR($D$83)),IF(MONTH(O88)=12,SUM(OFFSET(O86,0,-11):O86),0),0)</f>
        <v>0</v>
      </c>
      <c r="P92" s="87">
        <f ca="1">IF(AND(YEAR(P88)&gt;YEAR($D$82),YEAR(P88)&lt;YEAR($D$83)),IF(MONTH(P88)=12,SUM(OFFSET(P86,0,-11):P86),0),0)</f>
        <v>0</v>
      </c>
      <c r="Q92" s="87">
        <f ca="1">IF(AND(YEAR(Q88)&gt;YEAR($D$82),YEAR(Q88)&lt;YEAR($D$83)),IF(MONTH(Q88)=12,SUM(OFFSET(Q86,0,-11):Q86),0),0)</f>
        <v>0</v>
      </c>
      <c r="R92" s="87">
        <f ca="1">IF(AND(YEAR(R88)&gt;YEAR($D$82),YEAR(R88)&lt;YEAR($D$83)),IF(MONTH(R88)=12,SUM(OFFSET(R86,0,-11):R86),0),0)</f>
        <v>0</v>
      </c>
      <c r="S92" s="87">
        <f ca="1">IF(AND(YEAR(S88)&gt;YEAR($D$82),YEAR(S88)&lt;YEAR($D$83)),IF(MONTH(S88)=12,SUM(OFFSET(S86,0,-11):S86),0),0)</f>
        <v>0</v>
      </c>
      <c r="T92" s="87">
        <f ca="1">IF(AND(YEAR(T88)&gt;YEAR($D$82),YEAR(T88)&lt;YEAR($D$83)),IF(MONTH(T88)=12,SUM(OFFSET(T86,0,-11):T86),0),0)</f>
        <v>0</v>
      </c>
      <c r="U92" s="87">
        <f ca="1">IF(AND(YEAR(U88)&gt;YEAR($D$82),YEAR(U88)&lt;YEAR($D$83)),IF(MONTH(U88)=12,SUM(OFFSET(U86,0,-11):U86),0),0)</f>
        <v>0</v>
      </c>
      <c r="V92" s="87">
        <f ca="1">IF(AND(YEAR(V88)&gt;YEAR($D$82),YEAR(V88)&lt;YEAR($D$83)),IF(MONTH(V88)=12,SUM(OFFSET(V86,0,-11):V86),0),0)</f>
        <v>0</v>
      </c>
      <c r="W92" s="87">
        <f ca="1">IF(AND(YEAR(W88)&gt;YEAR($D$82),YEAR(W88)&lt;YEAR($D$83)),IF(MONTH(W88)=12,SUM(OFFSET(W86,0,-11):W86),0),0)</f>
        <v>307801.72800000006</v>
      </c>
      <c r="X92" s="87">
        <f ca="1">IF(AND(YEAR(X88)&gt;YEAR($D$82),YEAR(X88)&lt;YEAR($D$83)),IF(MONTH(X88)=12,SUM(OFFSET(X86,0,-11):X86),0),0)</f>
        <v>0</v>
      </c>
      <c r="Y92" s="87">
        <f ca="1">IF(AND(YEAR(Y88)&gt;YEAR($D$82),YEAR(Y88)&lt;YEAR($D$83)),IF(MONTH(Y88)=12,SUM(OFFSET(Y86,0,-11):Y86),0),0)</f>
        <v>0</v>
      </c>
      <c r="Z92" s="87">
        <f ca="1">IF(AND(YEAR(Z88)&gt;YEAR($D$82),YEAR(Z88)&lt;YEAR($D$83)),IF(MONTH(Z88)=12,SUM(OFFSET(Z86,0,-11):Z86),0),0)</f>
        <v>0</v>
      </c>
      <c r="AA92" s="87">
        <f ca="1">IF(AND(YEAR(AA88)&gt;YEAR($D$82),YEAR(AA88)&lt;YEAR($D$83)),IF(MONTH(AA88)=12,SUM(OFFSET(AA86,0,-11):AA86),0),0)</f>
        <v>0</v>
      </c>
      <c r="AB92" s="87">
        <f ca="1">IF(AND(YEAR(AB88)&gt;YEAR($D$82),YEAR(AB88)&lt;YEAR($D$83)),IF(MONTH(AB88)=12,SUM(OFFSET(AB86,0,-11):AB86),0),0)</f>
        <v>0</v>
      </c>
      <c r="AC92" s="87">
        <f ca="1">IF(AND(YEAR(AC88)&gt;YEAR($D$82),YEAR(AC88)&lt;YEAR($D$83)),IF(MONTH(AC88)=12,SUM(OFFSET(AC86,0,-11):AC86),0),0)</f>
        <v>0</v>
      </c>
      <c r="AD92" s="87">
        <f ca="1">IF(AND(YEAR(AD88)&gt;YEAR($D$82),YEAR(AD88)&lt;YEAR($D$83)),IF(MONTH(AD88)=12,SUM(OFFSET(AD86,0,-11):AD86),0),0)</f>
        <v>0</v>
      </c>
      <c r="AE92" s="87">
        <f ca="1">IF(AND(YEAR(AE88)&gt;YEAR($D$82),YEAR(AE88)&lt;YEAR($D$83)),IF(MONTH(AE88)=12,SUM(OFFSET(AE86,0,-11):AE86),0),0)</f>
        <v>0</v>
      </c>
      <c r="AF92" s="87">
        <f ca="1">IF(AND(YEAR(AF88)&gt;YEAR($D$82),YEAR(AF88)&lt;YEAR($D$83)),IF(MONTH(AF88)=12,SUM(OFFSET(AF86,0,-11):AF86),0),0)</f>
        <v>0</v>
      </c>
      <c r="AG92" s="87">
        <f ca="1">IF(AND(YEAR(AG88)&gt;YEAR($D$82),YEAR(AG88)&lt;YEAR($D$83)),IF(MONTH(AG88)=12,SUM(OFFSET(AG86,0,-11):AG86),0),0)</f>
        <v>0</v>
      </c>
      <c r="AH92" s="87">
        <f ca="1">IF(AND(YEAR(AH88)&gt;YEAR($D$82),YEAR(AH88)&lt;YEAR($D$83)),IF(MONTH(AH88)=12,SUM(OFFSET(AH86,0,-11):AH86),0),0)</f>
        <v>0</v>
      </c>
      <c r="AI92" s="87">
        <f ca="1">IF(AND(YEAR(AI88)&gt;YEAR($D$82),YEAR(AI88)&lt;YEAR($D$83)),IF(MONTH(AI88)=12,SUM(OFFSET(AI86,0,-11):AI86),0),0)</f>
        <v>0</v>
      </c>
      <c r="AJ92" s="87">
        <f ca="1">IF(AND(YEAR(AJ88)&gt;YEAR($D$82),YEAR(AJ88)&lt;YEAR($D$83)),IF(MONTH(AJ88)=12,SUM(OFFSET(AJ86,0,-11):AJ86),0),0)</f>
        <v>0</v>
      </c>
      <c r="AK92" s="87">
        <f ca="1">IF(AND(YEAR(AK88)&gt;YEAR($D$82),YEAR(AK88)&lt;YEAR($D$83)),IF(MONTH(AK88)=12,SUM(OFFSET(AK86,0,-11):AK86),0),0)</f>
        <v>0</v>
      </c>
      <c r="AL92" s="87">
        <f ca="1">IF(AND(YEAR(AL88)&gt;YEAR($D$82),YEAR(AL88)&lt;YEAR($D$83)),IF(MONTH(AL88)=12,SUM(OFFSET(AL86,0,-11):AL86),0),0)</f>
        <v>0</v>
      </c>
      <c r="AM92" s="87">
        <f ca="1">IF(AND(YEAR(AM88)&gt;YEAR($D$82),YEAR(AM88)&lt;YEAR($D$83)),IF(MONTH(AM88)=12,SUM(OFFSET(AM86,0,-11):AM86),0),0)</f>
        <v>0</v>
      </c>
      <c r="AN92" s="87">
        <f ca="1">IF(AND(YEAR(AN88)&gt;YEAR($D$82),YEAR(AN88)&lt;YEAR($D$83)),IF(MONTH(AN88)=12,SUM(OFFSET(AN86,0,-11):AN86),0),0)</f>
        <v>0</v>
      </c>
      <c r="AO92" s="87">
        <f ca="1">IF(AND(YEAR(AO88)&gt;YEAR($D$82),YEAR(AO88)&lt;YEAR($D$83)),IF(MONTH(AO88)=12,SUM(OFFSET(AO86,0,-11):AO86),0),0)</f>
        <v>0</v>
      </c>
      <c r="AP92" s="87">
        <f ca="1">IF(AND(YEAR(AP88)&gt;YEAR($D$82),YEAR(AP88)&lt;YEAR($D$83)),IF(MONTH(AP88)=12,SUM(OFFSET(AP86,0,-11):AP86),0),0)</f>
        <v>0</v>
      </c>
      <c r="AQ92" s="87">
        <f ca="1">IF(AND(YEAR(AQ88)&gt;YEAR($D$82),YEAR(AQ88)&lt;YEAR($D$83)),IF(MONTH(AQ88)=12,SUM(OFFSET(AQ86,0,-11):AQ86),0),0)</f>
        <v>0</v>
      </c>
      <c r="AR92" s="87">
        <f ca="1">IF(AND(YEAR(AR88)&gt;YEAR($D$82),YEAR(AR88)&lt;YEAR($D$83)),IF(MONTH(AR88)=12,SUM(OFFSET(AR86,0,-11):AR86),0),0)</f>
        <v>0</v>
      </c>
      <c r="AS92" s="87">
        <f ca="1">IF(AND(YEAR(AS88)&gt;YEAR($D$82),YEAR(AS88)&lt;YEAR($D$83)),IF(MONTH(AS88)=12,SUM(OFFSET(AS86,0,-11):AS86),0),0)</f>
        <v>0</v>
      </c>
      <c r="AT92" s="87">
        <f ca="1">IF(AND(YEAR(AT88)&gt;YEAR($D$82),YEAR(AT88)&lt;YEAR($D$83)),IF(MONTH(AT88)=12,SUM(OFFSET(AT86,0,-11):AT86),0),0)</f>
        <v>0</v>
      </c>
      <c r="AU92" s="87">
        <f ca="1">IF(AND(YEAR(AU88)&gt;YEAR($D$82),YEAR(AU88)&lt;YEAR($D$83)),IF(MONTH(AU88)=12,SUM(OFFSET(AU86,0,-11):AU86),0),0)</f>
        <v>0</v>
      </c>
      <c r="AV92" s="87">
        <f ca="1">IF(AND(YEAR(AV88)&gt;YEAR($D$82),YEAR(AV88)&lt;YEAR($D$83)),IF(MONTH(AV88)=12,SUM(OFFSET(AV86,0,-11):AV86),0),0)</f>
        <v>0</v>
      </c>
      <c r="AW92" s="87">
        <f ca="1">IF(AND(YEAR(AW88)&gt;YEAR($D$82),YEAR(AW88)&lt;YEAR($D$83)),IF(MONTH(AW88)=12,SUM(OFFSET(AW86,0,-11):AW86),0),0)</f>
        <v>0</v>
      </c>
      <c r="AX92" s="87">
        <f ca="1">IF(AND(YEAR(AX88)&gt;YEAR($D$82),YEAR(AX88)&lt;YEAR($D$83)),IF(MONTH(AX88)=12,SUM(OFFSET(AX86,0,-11):AX86),0),0)</f>
        <v>0</v>
      </c>
      <c r="AY92" s="87">
        <f ca="1">IF(AND(YEAR(AY88)&gt;YEAR($D$82),YEAR(AY88)&lt;YEAR($D$83)),IF(MONTH(AY88)=12,SUM(OFFSET(AY86,0,-11):AY86),0),0)</f>
        <v>0</v>
      </c>
      <c r="AZ92" s="87">
        <f ca="1">IF(AND(YEAR(AZ88)&gt;YEAR($D$82),YEAR(AZ88)&lt;YEAR($D$83)),IF(MONTH(AZ88)=12,SUM(OFFSET(AZ86,0,-11):AZ86),0),0)</f>
        <v>0</v>
      </c>
      <c r="BA92" s="87">
        <f ca="1">IF(AND(YEAR(BA88)&gt;YEAR($D$82),YEAR(BA88)&lt;YEAR($D$83)),IF(MONTH(BA88)=12,SUM(OFFSET(BA86,0,-11):BA86),0),0)</f>
        <v>0</v>
      </c>
      <c r="BB92" s="87">
        <f ca="1">IF(AND(YEAR(BB88)&gt;YEAR($D$82),YEAR(BB88)&lt;YEAR($D$83)),IF(MONTH(BB88)=12,SUM(OFFSET(BB86,0,-11):BB86),0),0)</f>
        <v>0</v>
      </c>
      <c r="BC92" s="87">
        <f ca="1">IF(AND(YEAR(BC88)&gt;YEAR($D$82),YEAR(BC88)&lt;YEAR($D$83)),IF(MONTH(BC88)=12,SUM(OFFSET(BC86,0,-11):BC86),0),0)</f>
        <v>0</v>
      </c>
      <c r="BD92" s="87">
        <f ca="1">IF(AND(YEAR(BD88)&gt;YEAR($D$82),YEAR(BD88)&lt;YEAR($D$83)),IF(MONTH(BD88)=12,SUM(OFFSET(BD86,0,-11):BD86),0),0)</f>
        <v>0</v>
      </c>
      <c r="BE92" s="87">
        <f ca="1">IF(AND(YEAR(BE88)&gt;YEAR($D$82),YEAR(BE88)&lt;YEAR($D$83)),IF(MONTH(BE88)=12,SUM(OFFSET(BE86,0,-11):BE86),0),0)</f>
        <v>0</v>
      </c>
      <c r="BF92" s="87">
        <f ca="1">IF(AND(YEAR(BF88)&gt;YEAR($D$82),YEAR(BF88)&lt;YEAR($D$83)),IF(MONTH(BF88)=12,SUM(OFFSET(BF86,0,-11):BF86),0),0)</f>
        <v>0</v>
      </c>
      <c r="BG92" s="87">
        <f ca="1">IF(AND(YEAR(BG88)&gt;YEAR($D$82),YEAR(BG88)&lt;YEAR($D$83)),IF(MONTH(BG88)=12,SUM(OFFSET(BG86,0,-11):BG86),0),0)</f>
        <v>0</v>
      </c>
      <c r="BH92" s="87">
        <f ca="1">IF(AND(YEAR(BH88)&gt;YEAR($D$82),YEAR(BH88)&lt;YEAR($D$83)),IF(MONTH(BH88)=12,SUM(OFFSET(BH86,0,-11):BH86),0),0)</f>
        <v>0</v>
      </c>
      <c r="BI92" s="87">
        <f ca="1">IF(AND(YEAR(BI88)&gt;YEAR($D$82),YEAR(BI88)&lt;YEAR($D$83)),IF(MONTH(BI88)=12,SUM(OFFSET(BI86,0,-11):BI86),0),0)</f>
        <v>0</v>
      </c>
      <c r="BJ92" s="87">
        <f ca="1">IF(AND(YEAR(BJ88)&gt;YEAR($D$82),YEAR(BJ88)&lt;YEAR($D$83)),IF(MONTH(BJ88)=12,SUM(OFFSET(BJ86,0,-11):BJ86),0),0)</f>
        <v>0</v>
      </c>
      <c r="BK92" s="87">
        <f ca="1">IF(AND(YEAR(BK88)&gt;YEAR($D$82),YEAR(BK88)&lt;YEAR($D$83)),IF(MONTH(BK88)=12,SUM(OFFSET(BK86,0,-11):BK86),0),0)</f>
        <v>0</v>
      </c>
      <c r="BL92" s="87">
        <f ca="1">IF(AND(YEAR(BL88)&gt;YEAR($D$82),YEAR(BL88)&lt;YEAR($D$83)),IF(MONTH(BL88)=12,SUM(OFFSET(BL86,0,-11):BL86),0),0)</f>
        <v>0</v>
      </c>
      <c r="BM92" s="87">
        <f ca="1">IF(AND(YEAR(BM88)&gt;YEAR($D$82),YEAR(BM88)&lt;YEAR($D$83)),IF(MONTH(BM88)=12,SUM(OFFSET(BM86,0,-11):BM86),0),0)</f>
        <v>0</v>
      </c>
      <c r="BN92" s="87">
        <f ca="1">IF(AND(YEAR(BN88)&gt;YEAR($D$82),YEAR(BN88)&lt;YEAR($D$83)),IF(MONTH(BN88)=12,SUM(OFFSET(BN86,0,-11):BN86),0),0)</f>
        <v>0</v>
      </c>
      <c r="BO92" s="87">
        <f ca="1">IF(AND(YEAR(BO88)&gt;YEAR($D$82),YEAR(BO88)&lt;YEAR($D$83)),IF(MONTH(BO88)=12,SUM(OFFSET(BO86,0,-11):BO86),0),0)</f>
        <v>0</v>
      </c>
      <c r="BP92" s="87">
        <f ca="1">IF(AND(YEAR(BP88)&gt;YEAR($D$82),YEAR(BP88)&lt;YEAR($D$83)),IF(MONTH(BP88)=12,SUM(OFFSET(BP86,0,-11):BP86),0),0)</f>
        <v>0</v>
      </c>
      <c r="BQ92" s="87">
        <f ca="1">IF(AND(YEAR(BQ88)&gt;YEAR($D$82),YEAR(BQ88)&lt;YEAR($D$83)),IF(MONTH(BQ88)=12,SUM(OFFSET(BQ86,0,-11):BQ86),0),0)</f>
        <v>0</v>
      </c>
      <c r="BR92" s="87">
        <f ca="1">IF(AND(YEAR(BR88)&gt;YEAR($D$82),YEAR(BR88)&lt;YEAR($D$83)),IF(MONTH(BR88)=12,SUM(OFFSET(BR86,0,-11):BR86),0),0)</f>
        <v>0</v>
      </c>
      <c r="BS92" s="87">
        <f ca="1">IF(AND(YEAR(BS88)&gt;YEAR($D$82),YEAR(BS88)&lt;YEAR($D$83)),IF(MONTH(BS88)=12,SUM(OFFSET(BS86,0,-11):BS86),0),0)</f>
        <v>0</v>
      </c>
      <c r="BT92" s="87">
        <f ca="1">IF(AND(YEAR(BT88)&gt;YEAR($D$82),YEAR(BT88)&lt;YEAR($D$83)),IF(MONTH(BT88)=12,SUM(OFFSET(BT86,0,-11):BT86),0),0)</f>
        <v>0</v>
      </c>
      <c r="BU92" s="87">
        <f ca="1">IF(AND(YEAR(BU88)&gt;YEAR($D$82),YEAR(BU88)&lt;YEAR($D$83)),IF(MONTH(BU88)=12,SUM(OFFSET(BU86,0,-11):BU86),0),0)</f>
        <v>0</v>
      </c>
      <c r="BV92" s="87">
        <f ca="1">IF(AND(YEAR(BV88)&gt;YEAR($D$82),YEAR(BV88)&lt;YEAR($D$83)),IF(MONTH(BV88)=12,SUM(OFFSET(BV86,0,-11):BV86),0),0)</f>
        <v>0</v>
      </c>
      <c r="BW92" s="87">
        <f ca="1">IF(AND(YEAR(BW88)&gt;YEAR($D$82),YEAR(BW88)&lt;YEAR($D$83)),IF(MONTH(BW88)=12,SUM(OFFSET(BW86,0,-11):BW86),0),0)</f>
        <v>0</v>
      </c>
      <c r="BX92" s="87">
        <f ca="1">IF(AND(YEAR(BX88)&gt;YEAR($D$82),YEAR(BX88)&lt;YEAR($D$83)),IF(MONTH(BX88)=12,SUM(OFFSET(BX86,0,-11):BX86),0),0)</f>
        <v>0</v>
      </c>
      <c r="BY92" s="87">
        <f ca="1">IF(AND(YEAR(BY88)&gt;YEAR($D$82),YEAR(BY88)&lt;YEAR($D$83)),IF(MONTH(BY88)=12,SUM(OFFSET(BY86,0,-11):BY86),0),0)</f>
        <v>0</v>
      </c>
      <c r="BZ92" s="87">
        <f ca="1">IF(AND(YEAR(BZ88)&gt;YEAR($D$82),YEAR(BZ88)&lt;YEAR($D$83)),IF(MONTH(BZ88)=12,SUM(OFFSET(BZ86,0,-11):BZ86),0),0)</f>
        <v>0</v>
      </c>
      <c r="CA92" s="87">
        <f ca="1">IF(AND(YEAR(CA88)&gt;YEAR($D$82),YEAR(CA88)&lt;YEAR($D$83)),IF(MONTH(CA88)=12,SUM(OFFSET(CA86,0,-11):CA86),0),0)</f>
        <v>0</v>
      </c>
      <c r="CB92" s="87">
        <f ca="1">IF(AND(YEAR(CB88)&gt;YEAR($D$82),YEAR(CB88)&lt;YEAR($D$83)),IF(MONTH(CB88)=12,SUM(OFFSET(CB86,0,-11):CB86),0),0)</f>
        <v>0</v>
      </c>
      <c r="CC92" s="87">
        <f ca="1">IF(AND(YEAR(CC88)&gt;YEAR($D$82),YEAR(CC88)&lt;YEAR($D$83)),IF(MONTH(CC88)=12,SUM(OFFSET(CC86,0,-11):CC86),0),0)</f>
        <v>0</v>
      </c>
      <c r="CD92" s="87">
        <f ca="1">IF(AND(YEAR(CD88)&gt;YEAR($D$82),YEAR(CD88)&lt;YEAR($D$83)),IF(MONTH(CD88)=12,SUM(OFFSET(CD86,0,-11):CD86),0),0)</f>
        <v>0</v>
      </c>
      <c r="CE92" s="87">
        <f ca="1">IF(AND(YEAR(CE88)&gt;YEAR($D$82),YEAR(CE88)&lt;YEAR($D$83)),IF(MONTH(CE88)=12,SUM(OFFSET(CE86,0,-11):CE86),0),0)</f>
        <v>0</v>
      </c>
      <c r="CF92" s="87">
        <f ca="1">IF(AND(YEAR(CF88)&gt;YEAR($D$82),YEAR(CF88)&lt;YEAR($D$83)),IF(MONTH(CF88)=12,SUM(OFFSET(CF86,0,-11):CF86),0),0)</f>
        <v>0</v>
      </c>
      <c r="CG92" s="87">
        <f ca="1">IF(AND(YEAR(CG88)&gt;YEAR($D$82),YEAR(CG88)&lt;YEAR($D$83)),IF(MONTH(CG88)=12,SUM(OFFSET(CG86,0,-11):CG86),0),0)</f>
        <v>0</v>
      </c>
      <c r="CH92" s="87">
        <f ca="1">IF(AND(YEAR(CH88)&gt;YEAR($D$82),YEAR(CH88)&lt;YEAR($D$83)),IF(MONTH(CH88)=12,SUM(OFFSET(CH86,0,-11):CH86),0),0)</f>
        <v>0</v>
      </c>
      <c r="CI92" s="87">
        <f ca="1">IF(AND(YEAR(CI88)&gt;YEAR($D$82),YEAR(CI88)&lt;YEAR($D$83)),IF(MONTH(CI88)=12,SUM(OFFSET(CI86,0,-11):CI86),0),0)</f>
        <v>0</v>
      </c>
      <c r="CJ92" s="87">
        <f ca="1">IF(AND(YEAR(CJ88)&gt;YEAR($D$82),YEAR(CJ88)&lt;YEAR($D$83)),IF(MONTH(CJ88)=12,SUM(OFFSET(CJ86,0,-11):CJ86),0),0)</f>
        <v>0</v>
      </c>
      <c r="CK92" s="87">
        <f ca="1">IF(AND(YEAR(CK88)&gt;YEAR($D$82),YEAR(CK88)&lt;YEAR($D$83)),IF(MONTH(CK88)=12,SUM(OFFSET(CK86,0,-11):CK86),0),0)</f>
        <v>0</v>
      </c>
      <c r="CL92" s="87">
        <f ca="1">IF(AND(YEAR(CL88)&gt;YEAR($D$82),YEAR(CL88)&lt;YEAR($D$83)),IF(MONTH(CL88)=12,SUM(OFFSET(CL86,0,-11):CL86),0),0)</f>
        <v>0</v>
      </c>
      <c r="CM92" s="87">
        <f ca="1">IF(AND(YEAR(CM88)&gt;YEAR($D$82),YEAR(CM88)&lt;YEAR($D$83)),IF(MONTH(CM88)=12,SUM(OFFSET(CM86,0,-11):CM86),0),0)</f>
        <v>0</v>
      </c>
      <c r="CN92" s="87">
        <f ca="1">IF(AND(YEAR(CN88)&gt;YEAR($D$82),YEAR(CN88)&lt;YEAR($D$83)),IF(MONTH(CN88)=12,SUM(OFFSET(CN86,0,-11):CN86),0),0)</f>
        <v>0</v>
      </c>
      <c r="CO92" s="87">
        <f ca="1">IF(AND(YEAR(CO88)&gt;YEAR($D$82),YEAR(CO88)&lt;YEAR($D$83)),IF(MONTH(CO88)=12,SUM(OFFSET(CO86,0,-11):CO86),0),0)</f>
        <v>0</v>
      </c>
    </row>
    <row r="93" spans="1:93">
      <c r="B93" t="s">
        <v>91</v>
      </c>
      <c r="C93" t="s">
        <v>35</v>
      </c>
      <c r="D93" s="87">
        <f ca="1">SUM(D89:D92)</f>
        <v>0</v>
      </c>
      <c r="E93" s="87">
        <f t="shared" ref="E93:BP93" ca="1" si="69">SUM(E89:E92)</f>
        <v>0</v>
      </c>
      <c r="F93" s="87">
        <f t="shared" ca="1" si="69"/>
        <v>0</v>
      </c>
      <c r="G93" s="87">
        <f t="shared" ca="1" si="69"/>
        <v>0</v>
      </c>
      <c r="H93" s="87">
        <f t="shared" ca="1" si="69"/>
        <v>0</v>
      </c>
      <c r="I93" s="87">
        <f t="shared" ca="1" si="69"/>
        <v>0</v>
      </c>
      <c r="J93" s="87">
        <f t="shared" ca="1" si="69"/>
        <v>0</v>
      </c>
      <c r="K93" s="87">
        <f t="shared" ca="1" si="69"/>
        <v>198581.76000000001</v>
      </c>
      <c r="L93" s="87">
        <f t="shared" ca="1" si="69"/>
        <v>0</v>
      </c>
      <c r="M93" s="87">
        <f t="shared" ca="1" si="69"/>
        <v>0</v>
      </c>
      <c r="N93" s="87">
        <f t="shared" ca="1" si="69"/>
        <v>0</v>
      </c>
      <c r="O93" s="87">
        <f t="shared" ca="1" si="69"/>
        <v>0</v>
      </c>
      <c r="P93" s="87">
        <f t="shared" ca="1" si="69"/>
        <v>0</v>
      </c>
      <c r="Q93" s="87">
        <f t="shared" ca="1" si="69"/>
        <v>0</v>
      </c>
      <c r="R93" s="87">
        <f t="shared" ca="1" si="69"/>
        <v>0</v>
      </c>
      <c r="S93" s="87">
        <f t="shared" ca="1" si="69"/>
        <v>0</v>
      </c>
      <c r="T93" s="87">
        <f t="shared" ca="1" si="69"/>
        <v>0</v>
      </c>
      <c r="U93" s="87">
        <f t="shared" ca="1" si="69"/>
        <v>0</v>
      </c>
      <c r="V93" s="87">
        <f t="shared" ca="1" si="69"/>
        <v>0</v>
      </c>
      <c r="W93" s="87">
        <f t="shared" ca="1" si="69"/>
        <v>307801.72800000006</v>
      </c>
      <c r="X93" s="87">
        <f t="shared" ca="1" si="69"/>
        <v>0</v>
      </c>
      <c r="Y93" s="87">
        <f t="shared" ca="1" si="69"/>
        <v>0</v>
      </c>
      <c r="Z93" s="87">
        <f t="shared" ca="1" si="69"/>
        <v>0</v>
      </c>
      <c r="AA93" s="87">
        <f t="shared" ca="1" si="69"/>
        <v>0</v>
      </c>
      <c r="AB93" s="87">
        <f t="shared" ca="1" si="69"/>
        <v>0</v>
      </c>
      <c r="AC93" s="87">
        <f t="shared" ca="1" si="69"/>
        <v>0</v>
      </c>
      <c r="AD93" s="87">
        <f t="shared" ca="1" si="69"/>
        <v>0</v>
      </c>
      <c r="AE93" s="87">
        <f t="shared" ca="1" si="69"/>
        <v>0</v>
      </c>
      <c r="AF93" s="87">
        <f t="shared" ca="1" si="69"/>
        <v>247606.63200000004</v>
      </c>
      <c r="AG93" s="87">
        <f t="shared" ca="1" si="69"/>
        <v>0</v>
      </c>
      <c r="AH93" s="87">
        <f t="shared" ca="1" si="69"/>
        <v>0</v>
      </c>
      <c r="AI93" s="87">
        <f t="shared" ca="1" si="69"/>
        <v>0</v>
      </c>
      <c r="AJ93" s="87">
        <f t="shared" ca="1" si="69"/>
        <v>0</v>
      </c>
      <c r="AK93" s="87">
        <f t="shared" ca="1" si="69"/>
        <v>0</v>
      </c>
      <c r="AL93" s="87">
        <f t="shared" ca="1" si="69"/>
        <v>0</v>
      </c>
      <c r="AM93" s="87">
        <f t="shared" ca="1" si="69"/>
        <v>0</v>
      </c>
      <c r="AN93" s="87">
        <f t="shared" ca="1" si="69"/>
        <v>0</v>
      </c>
      <c r="AO93" s="87">
        <f t="shared" ca="1" si="69"/>
        <v>0</v>
      </c>
      <c r="AP93" s="87">
        <f t="shared" ca="1" si="69"/>
        <v>0</v>
      </c>
      <c r="AQ93" s="87">
        <f t="shared" ca="1" si="69"/>
        <v>0</v>
      </c>
      <c r="AR93" s="87">
        <f t="shared" ca="1" si="69"/>
        <v>0</v>
      </c>
      <c r="AS93" s="87">
        <f t="shared" ca="1" si="69"/>
        <v>0</v>
      </c>
      <c r="AT93" s="87">
        <f t="shared" ca="1" si="69"/>
        <v>0</v>
      </c>
      <c r="AU93" s="87">
        <f t="shared" ca="1" si="69"/>
        <v>0</v>
      </c>
      <c r="AV93" s="87">
        <f t="shared" ca="1" si="69"/>
        <v>0</v>
      </c>
      <c r="AW93" s="87">
        <f t="shared" ca="1" si="69"/>
        <v>0</v>
      </c>
      <c r="AX93" s="87">
        <f t="shared" ca="1" si="69"/>
        <v>0</v>
      </c>
      <c r="AY93" s="87">
        <f t="shared" ca="1" si="69"/>
        <v>0</v>
      </c>
      <c r="AZ93" s="87">
        <f t="shared" ca="1" si="69"/>
        <v>0</v>
      </c>
      <c r="BA93" s="87">
        <f t="shared" ca="1" si="69"/>
        <v>0</v>
      </c>
      <c r="BB93" s="87">
        <f t="shared" ca="1" si="69"/>
        <v>0</v>
      </c>
      <c r="BC93" s="87">
        <f t="shared" ca="1" si="69"/>
        <v>0</v>
      </c>
      <c r="BD93" s="87">
        <f t="shared" ca="1" si="69"/>
        <v>0</v>
      </c>
      <c r="BE93" s="87">
        <f t="shared" ca="1" si="69"/>
        <v>0</v>
      </c>
      <c r="BF93" s="87">
        <f t="shared" ca="1" si="69"/>
        <v>0</v>
      </c>
      <c r="BG93" s="87">
        <f t="shared" ca="1" si="69"/>
        <v>0</v>
      </c>
      <c r="BH93" s="87">
        <f t="shared" ca="1" si="69"/>
        <v>0</v>
      </c>
      <c r="BI93" s="87">
        <f t="shared" ca="1" si="69"/>
        <v>0</v>
      </c>
      <c r="BJ93" s="87">
        <f t="shared" ca="1" si="69"/>
        <v>0</v>
      </c>
      <c r="BK93" s="87">
        <f t="shared" ca="1" si="69"/>
        <v>0</v>
      </c>
      <c r="BL93" s="87">
        <f t="shared" ca="1" si="69"/>
        <v>0</v>
      </c>
      <c r="BM93" s="87">
        <f t="shared" ca="1" si="69"/>
        <v>0</v>
      </c>
      <c r="BN93" s="87">
        <f t="shared" ca="1" si="69"/>
        <v>0</v>
      </c>
      <c r="BO93" s="87">
        <f t="shared" ca="1" si="69"/>
        <v>0</v>
      </c>
      <c r="BP93" s="87">
        <f t="shared" ca="1" si="69"/>
        <v>0</v>
      </c>
      <c r="BQ93" s="87">
        <f t="shared" ref="BQ93:CO93" ca="1" si="70">SUM(BQ89:BQ92)</f>
        <v>0</v>
      </c>
      <c r="BR93" s="87">
        <f t="shared" ca="1" si="70"/>
        <v>0</v>
      </c>
      <c r="BS93" s="87">
        <f t="shared" ca="1" si="70"/>
        <v>0</v>
      </c>
      <c r="BT93" s="87">
        <f t="shared" ca="1" si="70"/>
        <v>0</v>
      </c>
      <c r="BU93" s="87">
        <f t="shared" ca="1" si="70"/>
        <v>0</v>
      </c>
      <c r="BV93" s="87">
        <f t="shared" ca="1" si="70"/>
        <v>0</v>
      </c>
      <c r="BW93" s="87">
        <f t="shared" ca="1" si="70"/>
        <v>0</v>
      </c>
      <c r="BX93" s="87">
        <f t="shared" ca="1" si="70"/>
        <v>0</v>
      </c>
      <c r="BY93" s="87">
        <f t="shared" ca="1" si="70"/>
        <v>0</v>
      </c>
      <c r="BZ93" s="87">
        <f t="shared" ca="1" si="70"/>
        <v>0</v>
      </c>
      <c r="CA93" s="87">
        <f t="shared" ca="1" si="70"/>
        <v>0</v>
      </c>
      <c r="CB93" s="87">
        <f t="shared" ca="1" si="70"/>
        <v>0</v>
      </c>
      <c r="CC93" s="87">
        <f t="shared" ca="1" si="70"/>
        <v>0</v>
      </c>
      <c r="CD93" s="87">
        <f t="shared" ca="1" si="70"/>
        <v>0</v>
      </c>
      <c r="CE93" s="87">
        <f t="shared" ca="1" si="70"/>
        <v>0</v>
      </c>
      <c r="CF93" s="87">
        <f t="shared" ca="1" si="70"/>
        <v>0</v>
      </c>
      <c r="CG93" s="87">
        <f t="shared" ca="1" si="70"/>
        <v>0</v>
      </c>
      <c r="CH93" s="87">
        <f t="shared" ca="1" si="70"/>
        <v>0</v>
      </c>
      <c r="CI93" s="87">
        <f t="shared" ca="1" si="70"/>
        <v>0</v>
      </c>
      <c r="CJ93" s="87">
        <f t="shared" ca="1" si="70"/>
        <v>0</v>
      </c>
      <c r="CK93" s="87">
        <f t="shared" ca="1" si="70"/>
        <v>0</v>
      </c>
      <c r="CL93" s="87">
        <f t="shared" ca="1" si="70"/>
        <v>0</v>
      </c>
      <c r="CM93" s="87">
        <f t="shared" ca="1" si="70"/>
        <v>0</v>
      </c>
      <c r="CN93" s="87">
        <f t="shared" ca="1" si="70"/>
        <v>0</v>
      </c>
      <c r="CO93" s="87">
        <f t="shared" ca="1" si="70"/>
        <v>0</v>
      </c>
    </row>
    <row r="95" spans="1:93">
      <c r="B95" t="s">
        <v>91</v>
      </c>
      <c r="C95" s="2" t="s">
        <v>122</v>
      </c>
      <c r="D95" s="73">
        <f>D85</f>
        <v>42125</v>
      </c>
      <c r="E95" s="73">
        <f t="shared" ref="E95:AJ95" si="71">EDATE(D95,1)</f>
        <v>42156</v>
      </c>
      <c r="F95" s="73">
        <f t="shared" si="71"/>
        <v>42186</v>
      </c>
      <c r="G95" s="73">
        <f t="shared" si="71"/>
        <v>42217</v>
      </c>
      <c r="H95" s="73">
        <f t="shared" si="71"/>
        <v>42248</v>
      </c>
      <c r="I95" s="73">
        <f t="shared" si="71"/>
        <v>42278</v>
      </c>
      <c r="J95" s="73">
        <f t="shared" si="71"/>
        <v>42309</v>
      </c>
      <c r="K95" s="73">
        <f t="shared" si="71"/>
        <v>42339</v>
      </c>
      <c r="L95" s="73">
        <f t="shared" si="71"/>
        <v>42370</v>
      </c>
      <c r="M95" s="73">
        <f t="shared" si="71"/>
        <v>42401</v>
      </c>
      <c r="N95" s="73">
        <f t="shared" si="71"/>
        <v>42430</v>
      </c>
      <c r="O95" s="73">
        <f t="shared" si="71"/>
        <v>42461</v>
      </c>
      <c r="P95" s="73">
        <f t="shared" si="71"/>
        <v>42491</v>
      </c>
      <c r="Q95" s="73">
        <f t="shared" si="71"/>
        <v>42522</v>
      </c>
      <c r="R95" s="73">
        <f t="shared" si="71"/>
        <v>42552</v>
      </c>
      <c r="S95" s="73">
        <f t="shared" si="71"/>
        <v>42583</v>
      </c>
      <c r="T95" s="73">
        <f t="shared" si="71"/>
        <v>42614</v>
      </c>
      <c r="U95" s="73">
        <f t="shared" si="71"/>
        <v>42644</v>
      </c>
      <c r="V95" s="73">
        <f t="shared" si="71"/>
        <v>42675</v>
      </c>
      <c r="W95" s="73">
        <f t="shared" si="71"/>
        <v>42705</v>
      </c>
      <c r="X95" s="73">
        <f t="shared" si="71"/>
        <v>42736</v>
      </c>
      <c r="Y95" s="73">
        <f t="shared" si="71"/>
        <v>42767</v>
      </c>
      <c r="Z95" s="73">
        <f t="shared" si="71"/>
        <v>42795</v>
      </c>
      <c r="AA95" s="73">
        <f t="shared" si="71"/>
        <v>42826</v>
      </c>
      <c r="AB95" s="73">
        <f t="shared" si="71"/>
        <v>42856</v>
      </c>
      <c r="AC95" s="73">
        <f t="shared" si="71"/>
        <v>42887</v>
      </c>
      <c r="AD95" s="73">
        <f t="shared" si="71"/>
        <v>42917</v>
      </c>
      <c r="AE95" s="73">
        <f t="shared" si="71"/>
        <v>42948</v>
      </c>
      <c r="AF95" s="73">
        <f t="shared" si="71"/>
        <v>42979</v>
      </c>
      <c r="AG95" s="73">
        <f t="shared" si="71"/>
        <v>43009</v>
      </c>
      <c r="AH95" s="73">
        <f t="shared" si="71"/>
        <v>43040</v>
      </c>
      <c r="AI95" s="73">
        <f t="shared" si="71"/>
        <v>43070</v>
      </c>
      <c r="AJ95" s="73">
        <f t="shared" si="71"/>
        <v>43101</v>
      </c>
      <c r="AK95" s="73">
        <f t="shared" ref="AK95:BP95" si="72">EDATE(AJ95,1)</f>
        <v>43132</v>
      </c>
      <c r="AL95" s="73">
        <f t="shared" si="72"/>
        <v>43160</v>
      </c>
      <c r="AM95" s="73">
        <f t="shared" si="72"/>
        <v>43191</v>
      </c>
      <c r="AN95" s="73">
        <f t="shared" si="72"/>
        <v>43221</v>
      </c>
      <c r="AO95" s="73">
        <f t="shared" si="72"/>
        <v>43252</v>
      </c>
      <c r="AP95" s="73">
        <f t="shared" si="72"/>
        <v>43282</v>
      </c>
      <c r="AQ95" s="73">
        <f t="shared" si="72"/>
        <v>43313</v>
      </c>
      <c r="AR95" s="73">
        <f t="shared" si="72"/>
        <v>43344</v>
      </c>
      <c r="AS95" s="73">
        <f t="shared" si="72"/>
        <v>43374</v>
      </c>
      <c r="AT95" s="73">
        <f t="shared" si="72"/>
        <v>43405</v>
      </c>
      <c r="AU95" s="73">
        <f t="shared" si="72"/>
        <v>43435</v>
      </c>
      <c r="AV95" s="73">
        <f t="shared" si="72"/>
        <v>43466</v>
      </c>
      <c r="AW95" s="73">
        <f t="shared" si="72"/>
        <v>43497</v>
      </c>
      <c r="AX95" s="73">
        <f t="shared" si="72"/>
        <v>43525</v>
      </c>
      <c r="AY95" s="73">
        <f t="shared" si="72"/>
        <v>43556</v>
      </c>
      <c r="AZ95" s="73">
        <f t="shared" si="72"/>
        <v>43586</v>
      </c>
      <c r="BA95" s="73">
        <f t="shared" si="72"/>
        <v>43617</v>
      </c>
      <c r="BB95" s="73">
        <f t="shared" si="72"/>
        <v>43647</v>
      </c>
      <c r="BC95" s="73">
        <f t="shared" si="72"/>
        <v>43678</v>
      </c>
      <c r="BD95" s="73">
        <f t="shared" si="72"/>
        <v>43709</v>
      </c>
      <c r="BE95" s="73">
        <f t="shared" si="72"/>
        <v>43739</v>
      </c>
      <c r="BF95" s="73">
        <f t="shared" si="72"/>
        <v>43770</v>
      </c>
      <c r="BG95" s="73">
        <f t="shared" si="72"/>
        <v>43800</v>
      </c>
      <c r="BH95" s="73">
        <f t="shared" si="72"/>
        <v>43831</v>
      </c>
      <c r="BI95" s="73">
        <f t="shared" si="72"/>
        <v>43862</v>
      </c>
      <c r="BJ95" s="73">
        <f t="shared" si="72"/>
        <v>43891</v>
      </c>
      <c r="BK95" s="73">
        <f t="shared" si="72"/>
        <v>43922</v>
      </c>
      <c r="BL95" s="73">
        <f t="shared" si="72"/>
        <v>43952</v>
      </c>
      <c r="BM95" s="73">
        <f t="shared" si="72"/>
        <v>43983</v>
      </c>
      <c r="BN95" s="73">
        <f t="shared" si="72"/>
        <v>44013</v>
      </c>
      <c r="BO95" s="73">
        <f t="shared" si="72"/>
        <v>44044</v>
      </c>
      <c r="BP95" s="73">
        <f t="shared" si="72"/>
        <v>44075</v>
      </c>
      <c r="BQ95" s="73">
        <f t="shared" ref="BQ95:CO95" si="73">EDATE(BP95,1)</f>
        <v>44105</v>
      </c>
      <c r="BR95" s="73">
        <f t="shared" si="73"/>
        <v>44136</v>
      </c>
      <c r="BS95" s="73">
        <f t="shared" si="73"/>
        <v>44166</v>
      </c>
      <c r="BT95" s="73">
        <f t="shared" si="73"/>
        <v>44197</v>
      </c>
      <c r="BU95" s="73">
        <f t="shared" si="73"/>
        <v>44228</v>
      </c>
      <c r="BV95" s="73">
        <f t="shared" si="73"/>
        <v>44256</v>
      </c>
      <c r="BW95" s="73">
        <f t="shared" si="73"/>
        <v>44287</v>
      </c>
      <c r="BX95" s="73">
        <f t="shared" si="73"/>
        <v>44317</v>
      </c>
      <c r="BY95" s="73">
        <f t="shared" si="73"/>
        <v>44348</v>
      </c>
      <c r="BZ95" s="73">
        <f t="shared" si="73"/>
        <v>44378</v>
      </c>
      <c r="CA95" s="73">
        <f t="shared" si="73"/>
        <v>44409</v>
      </c>
      <c r="CB95" s="73">
        <f t="shared" si="73"/>
        <v>44440</v>
      </c>
      <c r="CC95" s="73">
        <f t="shared" si="73"/>
        <v>44470</v>
      </c>
      <c r="CD95" s="73">
        <f t="shared" si="73"/>
        <v>44501</v>
      </c>
      <c r="CE95" s="73">
        <f t="shared" si="73"/>
        <v>44531</v>
      </c>
      <c r="CF95" s="73">
        <f t="shared" si="73"/>
        <v>44562</v>
      </c>
      <c r="CG95" s="73">
        <f t="shared" si="73"/>
        <v>44593</v>
      </c>
      <c r="CH95" s="73">
        <f t="shared" si="73"/>
        <v>44621</v>
      </c>
      <c r="CI95" s="73">
        <f t="shared" si="73"/>
        <v>44652</v>
      </c>
      <c r="CJ95" s="73">
        <f t="shared" si="73"/>
        <v>44682</v>
      </c>
      <c r="CK95" s="73">
        <f t="shared" si="73"/>
        <v>44713</v>
      </c>
      <c r="CL95" s="73">
        <f t="shared" si="73"/>
        <v>44743</v>
      </c>
      <c r="CM95" s="73">
        <f t="shared" si="73"/>
        <v>44774</v>
      </c>
      <c r="CN95" s="73">
        <f t="shared" si="73"/>
        <v>44805</v>
      </c>
      <c r="CO95" s="73">
        <f t="shared" si="73"/>
        <v>44835</v>
      </c>
    </row>
    <row r="96" spans="1:93">
      <c r="C96" t="s">
        <v>35</v>
      </c>
      <c r="D96" s="87">
        <f t="shared" ref="D96:AI96" si="74">IF(D95&gt;EDATE($D$83,12),0,$D$84*D86)</f>
        <v>992.90880000000004</v>
      </c>
      <c r="E96" s="87">
        <f t="shared" si="74"/>
        <v>992.90880000000004</v>
      </c>
      <c r="F96" s="87">
        <f t="shared" si="74"/>
        <v>992.90880000000004</v>
      </c>
      <c r="G96" s="87">
        <f t="shared" si="74"/>
        <v>992.90880000000004</v>
      </c>
      <c r="H96" s="87">
        <f t="shared" si="74"/>
        <v>992.90880000000004</v>
      </c>
      <c r="I96" s="87">
        <f t="shared" si="74"/>
        <v>992.90880000000004</v>
      </c>
      <c r="J96" s="87">
        <f t="shared" si="74"/>
        <v>992.90880000000004</v>
      </c>
      <c r="K96" s="87">
        <f t="shared" si="74"/>
        <v>992.90880000000004</v>
      </c>
      <c r="L96" s="87">
        <f t="shared" si="74"/>
        <v>992.90880000000004</v>
      </c>
      <c r="M96" s="87">
        <f t="shared" si="74"/>
        <v>992.90880000000004</v>
      </c>
      <c r="N96" s="87">
        <f t="shared" si="74"/>
        <v>992.90880000000004</v>
      </c>
      <c r="O96" s="87">
        <f t="shared" si="74"/>
        <v>992.90880000000004</v>
      </c>
      <c r="P96" s="87">
        <f t="shared" si="74"/>
        <v>1042.5542400000002</v>
      </c>
      <c r="Q96" s="87">
        <f t="shared" si="74"/>
        <v>1042.5542400000002</v>
      </c>
      <c r="R96" s="87">
        <f t="shared" si="74"/>
        <v>1042.5542400000002</v>
      </c>
      <c r="S96" s="87">
        <f t="shared" si="74"/>
        <v>1042.5542400000002</v>
      </c>
      <c r="T96" s="87">
        <f t="shared" si="74"/>
        <v>1042.5542400000002</v>
      </c>
      <c r="U96" s="87">
        <f t="shared" si="74"/>
        <v>1042.5542400000002</v>
      </c>
      <c r="V96" s="87">
        <f t="shared" si="74"/>
        <v>1042.5542400000002</v>
      </c>
      <c r="W96" s="87">
        <f t="shared" si="74"/>
        <v>1042.5542400000002</v>
      </c>
      <c r="X96" s="87">
        <f t="shared" si="74"/>
        <v>1042.5542400000002</v>
      </c>
      <c r="Y96" s="87">
        <f t="shared" si="74"/>
        <v>1042.5542400000002</v>
      </c>
      <c r="Z96" s="87">
        <f t="shared" si="74"/>
        <v>1042.5542400000002</v>
      </c>
      <c r="AA96" s="87">
        <f t="shared" si="74"/>
        <v>1042.5542400000002</v>
      </c>
      <c r="AB96" s="87">
        <f t="shared" si="74"/>
        <v>1146.8096640000003</v>
      </c>
      <c r="AC96" s="87">
        <f t="shared" si="74"/>
        <v>1146.8096640000003</v>
      </c>
      <c r="AD96" s="87">
        <f t="shared" si="74"/>
        <v>1146.8096640000003</v>
      </c>
      <c r="AE96" s="87">
        <f t="shared" si="74"/>
        <v>1146.8096640000003</v>
      </c>
      <c r="AF96" s="87">
        <f t="shared" si="74"/>
        <v>1146.8096640000003</v>
      </c>
      <c r="AG96" s="87">
        <f t="shared" si="74"/>
        <v>0</v>
      </c>
      <c r="AH96" s="87">
        <f t="shared" si="74"/>
        <v>0</v>
      </c>
      <c r="AI96" s="87">
        <f t="shared" si="74"/>
        <v>0</v>
      </c>
      <c r="AJ96" s="87">
        <f t="shared" ref="AJ96:BO96" si="75">IF(AJ95&gt;EDATE($D$83,12),0,$D$84*AJ86)</f>
        <v>0</v>
      </c>
      <c r="AK96" s="87">
        <f t="shared" si="75"/>
        <v>0</v>
      </c>
      <c r="AL96" s="87">
        <f t="shared" si="75"/>
        <v>0</v>
      </c>
      <c r="AM96" s="87">
        <f t="shared" si="75"/>
        <v>0</v>
      </c>
      <c r="AN96" s="87">
        <f t="shared" si="75"/>
        <v>0</v>
      </c>
      <c r="AO96" s="87">
        <f t="shared" si="75"/>
        <v>0</v>
      </c>
      <c r="AP96" s="87">
        <f t="shared" si="75"/>
        <v>0</v>
      </c>
      <c r="AQ96" s="87">
        <f t="shared" si="75"/>
        <v>0</v>
      </c>
      <c r="AR96" s="87">
        <f t="shared" si="75"/>
        <v>0</v>
      </c>
      <c r="AS96" s="87">
        <f t="shared" si="75"/>
        <v>0</v>
      </c>
      <c r="AT96" s="87">
        <f t="shared" si="75"/>
        <v>0</v>
      </c>
      <c r="AU96" s="87">
        <f t="shared" si="75"/>
        <v>0</v>
      </c>
      <c r="AV96" s="87">
        <f t="shared" si="75"/>
        <v>0</v>
      </c>
      <c r="AW96" s="87">
        <f t="shared" si="75"/>
        <v>0</v>
      </c>
      <c r="AX96" s="87">
        <f t="shared" si="75"/>
        <v>0</v>
      </c>
      <c r="AY96" s="87">
        <f t="shared" si="75"/>
        <v>0</v>
      </c>
      <c r="AZ96" s="87">
        <f t="shared" si="75"/>
        <v>0</v>
      </c>
      <c r="BA96" s="87">
        <f t="shared" si="75"/>
        <v>0</v>
      </c>
      <c r="BB96" s="87">
        <f t="shared" si="75"/>
        <v>0</v>
      </c>
      <c r="BC96" s="87">
        <f t="shared" si="75"/>
        <v>0</v>
      </c>
      <c r="BD96" s="87">
        <f t="shared" si="75"/>
        <v>0</v>
      </c>
      <c r="BE96" s="87">
        <f t="shared" si="75"/>
        <v>0</v>
      </c>
      <c r="BF96" s="87">
        <f t="shared" si="75"/>
        <v>0</v>
      </c>
      <c r="BG96" s="87">
        <f t="shared" si="75"/>
        <v>0</v>
      </c>
      <c r="BH96" s="87">
        <f t="shared" si="75"/>
        <v>0</v>
      </c>
      <c r="BI96" s="87">
        <f t="shared" si="75"/>
        <v>0</v>
      </c>
      <c r="BJ96" s="87">
        <f t="shared" si="75"/>
        <v>0</v>
      </c>
      <c r="BK96" s="87">
        <f t="shared" si="75"/>
        <v>0</v>
      </c>
      <c r="BL96" s="87">
        <f t="shared" si="75"/>
        <v>0</v>
      </c>
      <c r="BM96" s="87">
        <f t="shared" si="75"/>
        <v>0</v>
      </c>
      <c r="BN96" s="87">
        <f t="shared" si="75"/>
        <v>0</v>
      </c>
      <c r="BO96" s="87">
        <f t="shared" si="75"/>
        <v>0</v>
      </c>
      <c r="BP96" s="87">
        <f t="shared" ref="BP96:CO96" si="76">IF(BP95&gt;EDATE($D$83,12),0,$D$84*BP86)</f>
        <v>0</v>
      </c>
      <c r="BQ96" s="87">
        <f t="shared" si="76"/>
        <v>0</v>
      </c>
      <c r="BR96" s="87">
        <f t="shared" si="76"/>
        <v>0</v>
      </c>
      <c r="BS96" s="87">
        <f t="shared" si="76"/>
        <v>0</v>
      </c>
      <c r="BT96" s="87">
        <f t="shared" si="76"/>
        <v>0</v>
      </c>
      <c r="BU96" s="87">
        <f t="shared" si="76"/>
        <v>0</v>
      </c>
      <c r="BV96" s="87">
        <f t="shared" si="76"/>
        <v>0</v>
      </c>
      <c r="BW96" s="87">
        <f t="shared" si="76"/>
        <v>0</v>
      </c>
      <c r="BX96" s="87">
        <f t="shared" si="76"/>
        <v>0</v>
      </c>
      <c r="BY96" s="87">
        <f t="shared" si="76"/>
        <v>0</v>
      </c>
      <c r="BZ96" s="87">
        <f t="shared" si="76"/>
        <v>0</v>
      </c>
      <c r="CA96" s="87">
        <f t="shared" si="76"/>
        <v>0</v>
      </c>
      <c r="CB96" s="87">
        <f t="shared" si="76"/>
        <v>0</v>
      </c>
      <c r="CC96" s="87">
        <f t="shared" si="76"/>
        <v>0</v>
      </c>
      <c r="CD96" s="87">
        <f t="shared" si="76"/>
        <v>0</v>
      </c>
      <c r="CE96" s="87">
        <f t="shared" si="76"/>
        <v>0</v>
      </c>
      <c r="CF96" s="87">
        <f t="shared" si="76"/>
        <v>0</v>
      </c>
      <c r="CG96" s="87">
        <f t="shared" si="76"/>
        <v>0</v>
      </c>
      <c r="CH96" s="87">
        <f t="shared" si="76"/>
        <v>0</v>
      </c>
      <c r="CI96" s="87">
        <f t="shared" si="76"/>
        <v>0</v>
      </c>
      <c r="CJ96" s="87">
        <f t="shared" si="76"/>
        <v>0</v>
      </c>
      <c r="CK96" s="87">
        <f t="shared" si="76"/>
        <v>0</v>
      </c>
      <c r="CL96" s="87">
        <f t="shared" si="76"/>
        <v>0</v>
      </c>
      <c r="CM96" s="87">
        <f t="shared" si="76"/>
        <v>0</v>
      </c>
      <c r="CN96" s="87">
        <f t="shared" si="76"/>
        <v>0</v>
      </c>
      <c r="CO96" s="87">
        <f t="shared" si="76"/>
        <v>0</v>
      </c>
    </row>
    <row r="97" spans="1:93" s="1" customFormat="1">
      <c r="D97" s="86"/>
    </row>
    <row r="98" spans="1:93">
      <c r="A98" t="s">
        <v>313</v>
      </c>
      <c r="B98" s="2" t="s">
        <v>92</v>
      </c>
      <c r="C98" t="s">
        <v>167</v>
      </c>
      <c r="D98" s="64">
        <v>42125</v>
      </c>
    </row>
    <row r="99" spans="1:93">
      <c r="C99" t="s">
        <v>153</v>
      </c>
      <c r="D99" s="64">
        <v>42979</v>
      </c>
    </row>
    <row r="100" spans="1:93">
      <c r="C100" t="s">
        <v>168</v>
      </c>
      <c r="D100" s="66">
        <f>YEAR(D98)</f>
        <v>2015</v>
      </c>
      <c r="E100">
        <f>D100+1</f>
        <v>2016</v>
      </c>
      <c r="F100">
        <f t="shared" ref="F100:M100" si="77">E100+1</f>
        <v>2017</v>
      </c>
      <c r="G100">
        <f t="shared" si="77"/>
        <v>2018</v>
      </c>
      <c r="H100">
        <f t="shared" si="77"/>
        <v>2019</v>
      </c>
      <c r="I100">
        <f t="shared" si="77"/>
        <v>2020</v>
      </c>
      <c r="J100">
        <f t="shared" si="77"/>
        <v>2021</v>
      </c>
      <c r="K100">
        <f t="shared" si="77"/>
        <v>2022</v>
      </c>
      <c r="L100">
        <f t="shared" si="77"/>
        <v>2023</v>
      </c>
      <c r="M100">
        <f t="shared" si="77"/>
        <v>2024</v>
      </c>
    </row>
    <row r="101" spans="1:93">
      <c r="C101" t="s">
        <v>35</v>
      </c>
      <c r="D101" s="56">
        <v>12000</v>
      </c>
      <c r="E101" s="56">
        <v>12000</v>
      </c>
      <c r="F101" s="56">
        <v>12000</v>
      </c>
      <c r="G101" s="56">
        <v>12000</v>
      </c>
      <c r="H101" s="56">
        <v>12000</v>
      </c>
      <c r="I101" s="56">
        <v>12000</v>
      </c>
      <c r="J101" s="56">
        <v>12000</v>
      </c>
      <c r="K101" s="56">
        <v>12000</v>
      </c>
      <c r="L101" s="56">
        <v>12000</v>
      </c>
      <c r="M101" s="56">
        <v>12000</v>
      </c>
    </row>
    <row r="102" spans="1:93">
      <c r="D102" s="58"/>
    </row>
    <row r="103" spans="1:93">
      <c r="B103" t="s">
        <v>91</v>
      </c>
      <c r="C103" s="2" t="s">
        <v>122</v>
      </c>
      <c r="D103" s="73">
        <f>D98</f>
        <v>42125</v>
      </c>
      <c r="E103" s="73">
        <f t="shared" ref="E103:AJ103" si="78">EDATE(D103,1)</f>
        <v>42156</v>
      </c>
      <c r="F103" s="73">
        <f t="shared" si="78"/>
        <v>42186</v>
      </c>
      <c r="G103" s="73">
        <f t="shared" si="78"/>
        <v>42217</v>
      </c>
      <c r="H103" s="73">
        <f t="shared" si="78"/>
        <v>42248</v>
      </c>
      <c r="I103" s="73">
        <f t="shared" si="78"/>
        <v>42278</v>
      </c>
      <c r="J103" s="73">
        <f t="shared" si="78"/>
        <v>42309</v>
      </c>
      <c r="K103" s="73">
        <f t="shared" si="78"/>
        <v>42339</v>
      </c>
      <c r="L103" s="73">
        <f t="shared" si="78"/>
        <v>42370</v>
      </c>
      <c r="M103" s="73">
        <f t="shared" si="78"/>
        <v>42401</v>
      </c>
      <c r="N103" s="73">
        <f t="shared" si="78"/>
        <v>42430</v>
      </c>
      <c r="O103" s="73">
        <f t="shared" si="78"/>
        <v>42461</v>
      </c>
      <c r="P103" s="73">
        <f t="shared" si="78"/>
        <v>42491</v>
      </c>
      <c r="Q103" s="73">
        <f t="shared" si="78"/>
        <v>42522</v>
      </c>
      <c r="R103" s="73">
        <f t="shared" si="78"/>
        <v>42552</v>
      </c>
      <c r="S103" s="73">
        <f t="shared" si="78"/>
        <v>42583</v>
      </c>
      <c r="T103" s="73">
        <f t="shared" si="78"/>
        <v>42614</v>
      </c>
      <c r="U103" s="73">
        <f t="shared" si="78"/>
        <v>42644</v>
      </c>
      <c r="V103" s="73">
        <f t="shared" si="78"/>
        <v>42675</v>
      </c>
      <c r="W103" s="73">
        <f t="shared" si="78"/>
        <v>42705</v>
      </c>
      <c r="X103" s="73">
        <f t="shared" si="78"/>
        <v>42736</v>
      </c>
      <c r="Y103" s="73">
        <f t="shared" si="78"/>
        <v>42767</v>
      </c>
      <c r="Z103" s="73">
        <f t="shared" si="78"/>
        <v>42795</v>
      </c>
      <c r="AA103" s="73">
        <f t="shared" si="78"/>
        <v>42826</v>
      </c>
      <c r="AB103" s="73">
        <f t="shared" si="78"/>
        <v>42856</v>
      </c>
      <c r="AC103" s="73">
        <f t="shared" si="78"/>
        <v>42887</v>
      </c>
      <c r="AD103" s="73">
        <f t="shared" si="78"/>
        <v>42917</v>
      </c>
      <c r="AE103" s="73">
        <f t="shared" si="78"/>
        <v>42948</v>
      </c>
      <c r="AF103" s="73">
        <f t="shared" si="78"/>
        <v>42979</v>
      </c>
      <c r="AG103" s="73">
        <f t="shared" si="78"/>
        <v>43009</v>
      </c>
      <c r="AH103" s="73">
        <f t="shared" si="78"/>
        <v>43040</v>
      </c>
      <c r="AI103" s="73">
        <f t="shared" si="78"/>
        <v>43070</v>
      </c>
      <c r="AJ103" s="73">
        <f t="shared" si="78"/>
        <v>43101</v>
      </c>
      <c r="AK103" s="73">
        <f t="shared" ref="AK103:BP103" si="79">EDATE(AJ103,1)</f>
        <v>43132</v>
      </c>
      <c r="AL103" s="73">
        <f t="shared" si="79"/>
        <v>43160</v>
      </c>
      <c r="AM103" s="73">
        <f t="shared" si="79"/>
        <v>43191</v>
      </c>
      <c r="AN103" s="73">
        <f t="shared" si="79"/>
        <v>43221</v>
      </c>
      <c r="AO103" s="73">
        <f t="shared" si="79"/>
        <v>43252</v>
      </c>
      <c r="AP103" s="73">
        <f t="shared" si="79"/>
        <v>43282</v>
      </c>
      <c r="AQ103" s="73">
        <f t="shared" si="79"/>
        <v>43313</v>
      </c>
      <c r="AR103" s="73">
        <f t="shared" si="79"/>
        <v>43344</v>
      </c>
      <c r="AS103" s="73">
        <f t="shared" si="79"/>
        <v>43374</v>
      </c>
      <c r="AT103" s="73">
        <f t="shared" si="79"/>
        <v>43405</v>
      </c>
      <c r="AU103" s="73">
        <f t="shared" si="79"/>
        <v>43435</v>
      </c>
      <c r="AV103" s="73">
        <f t="shared" si="79"/>
        <v>43466</v>
      </c>
      <c r="AW103" s="73">
        <f t="shared" si="79"/>
        <v>43497</v>
      </c>
      <c r="AX103" s="73">
        <f t="shared" si="79"/>
        <v>43525</v>
      </c>
      <c r="AY103" s="73">
        <f t="shared" si="79"/>
        <v>43556</v>
      </c>
      <c r="AZ103" s="73">
        <f t="shared" si="79"/>
        <v>43586</v>
      </c>
      <c r="BA103" s="73">
        <f t="shared" si="79"/>
        <v>43617</v>
      </c>
      <c r="BB103" s="73">
        <f t="shared" si="79"/>
        <v>43647</v>
      </c>
      <c r="BC103" s="73">
        <f t="shared" si="79"/>
        <v>43678</v>
      </c>
      <c r="BD103" s="73">
        <f t="shared" si="79"/>
        <v>43709</v>
      </c>
      <c r="BE103" s="73">
        <f t="shared" si="79"/>
        <v>43739</v>
      </c>
      <c r="BF103" s="73">
        <f t="shared" si="79"/>
        <v>43770</v>
      </c>
      <c r="BG103" s="73">
        <f t="shared" si="79"/>
        <v>43800</v>
      </c>
      <c r="BH103" s="73">
        <f t="shared" si="79"/>
        <v>43831</v>
      </c>
      <c r="BI103" s="73">
        <f t="shared" si="79"/>
        <v>43862</v>
      </c>
      <c r="BJ103" s="73">
        <f t="shared" si="79"/>
        <v>43891</v>
      </c>
      <c r="BK103" s="73">
        <f t="shared" si="79"/>
        <v>43922</v>
      </c>
      <c r="BL103" s="73">
        <f t="shared" si="79"/>
        <v>43952</v>
      </c>
      <c r="BM103" s="73">
        <f t="shared" si="79"/>
        <v>43983</v>
      </c>
      <c r="BN103" s="73">
        <f t="shared" si="79"/>
        <v>44013</v>
      </c>
      <c r="BO103" s="73">
        <f t="shared" si="79"/>
        <v>44044</v>
      </c>
      <c r="BP103" s="73">
        <f t="shared" si="79"/>
        <v>44075</v>
      </c>
      <c r="BQ103" s="73">
        <f t="shared" ref="BQ103:CO103" si="80">EDATE(BP103,1)</f>
        <v>44105</v>
      </c>
      <c r="BR103" s="73">
        <f t="shared" si="80"/>
        <v>44136</v>
      </c>
      <c r="BS103" s="73">
        <f t="shared" si="80"/>
        <v>44166</v>
      </c>
      <c r="BT103" s="73">
        <f t="shared" si="80"/>
        <v>44197</v>
      </c>
      <c r="BU103" s="73">
        <f t="shared" si="80"/>
        <v>44228</v>
      </c>
      <c r="BV103" s="73">
        <f t="shared" si="80"/>
        <v>44256</v>
      </c>
      <c r="BW103" s="73">
        <f t="shared" si="80"/>
        <v>44287</v>
      </c>
      <c r="BX103" s="73">
        <f t="shared" si="80"/>
        <v>44317</v>
      </c>
      <c r="BY103" s="73">
        <f t="shared" si="80"/>
        <v>44348</v>
      </c>
      <c r="BZ103" s="73">
        <f t="shared" si="80"/>
        <v>44378</v>
      </c>
      <c r="CA103" s="73">
        <f t="shared" si="80"/>
        <v>44409</v>
      </c>
      <c r="CB103" s="73">
        <f t="shared" si="80"/>
        <v>44440</v>
      </c>
      <c r="CC103" s="73">
        <f t="shared" si="80"/>
        <v>44470</v>
      </c>
      <c r="CD103" s="73">
        <f t="shared" si="80"/>
        <v>44501</v>
      </c>
      <c r="CE103" s="73">
        <f t="shared" si="80"/>
        <v>44531</v>
      </c>
      <c r="CF103" s="73">
        <f t="shared" si="80"/>
        <v>44562</v>
      </c>
      <c r="CG103" s="73">
        <f t="shared" si="80"/>
        <v>44593</v>
      </c>
      <c r="CH103" s="73">
        <f t="shared" si="80"/>
        <v>44621</v>
      </c>
      <c r="CI103" s="73">
        <f t="shared" si="80"/>
        <v>44652</v>
      </c>
      <c r="CJ103" s="73">
        <f t="shared" si="80"/>
        <v>44682</v>
      </c>
      <c r="CK103" s="73">
        <f t="shared" si="80"/>
        <v>44713</v>
      </c>
      <c r="CL103" s="73">
        <f t="shared" si="80"/>
        <v>44743</v>
      </c>
      <c r="CM103" s="73">
        <f t="shared" si="80"/>
        <v>44774</v>
      </c>
      <c r="CN103" s="73">
        <f t="shared" si="80"/>
        <v>44805</v>
      </c>
      <c r="CO103" s="73">
        <f t="shared" si="80"/>
        <v>44835</v>
      </c>
    </row>
    <row r="104" spans="1:93">
      <c r="C104" t="s">
        <v>35</v>
      </c>
      <c r="D104" s="81">
        <f t="shared" ref="D104:BP104" ca="1" si="81">IF(D103&gt;EDATE($D$99,12),0,IF(YEAR(D103)=$D$100,$D$101/(13-MONTH($D$98)),OFFSET($D$101,0,YEAR(D103)-$D$100)/12))</f>
        <v>1500</v>
      </c>
      <c r="E104" s="81">
        <f t="shared" ca="1" si="81"/>
        <v>1500</v>
      </c>
      <c r="F104" s="81">
        <f t="shared" ca="1" si="81"/>
        <v>1500</v>
      </c>
      <c r="G104" s="81">
        <f t="shared" ca="1" si="81"/>
        <v>1500</v>
      </c>
      <c r="H104" s="81">
        <f t="shared" ca="1" si="81"/>
        <v>1500</v>
      </c>
      <c r="I104" s="81">
        <f t="shared" ca="1" si="81"/>
        <v>1500</v>
      </c>
      <c r="J104" s="81">
        <f t="shared" ca="1" si="81"/>
        <v>1500</v>
      </c>
      <c r="K104" s="81">
        <f t="shared" ca="1" si="81"/>
        <v>1500</v>
      </c>
      <c r="L104" s="81">
        <f t="shared" ca="1" si="81"/>
        <v>1000</v>
      </c>
      <c r="M104" s="81">
        <f t="shared" ca="1" si="81"/>
        <v>1000</v>
      </c>
      <c r="N104" s="81">
        <f t="shared" ca="1" si="81"/>
        <v>1000</v>
      </c>
      <c r="O104" s="81">
        <f t="shared" ca="1" si="81"/>
        <v>1000</v>
      </c>
      <c r="P104" s="81">
        <f t="shared" ca="1" si="81"/>
        <v>1000</v>
      </c>
      <c r="Q104" s="81">
        <f t="shared" ca="1" si="81"/>
        <v>1000</v>
      </c>
      <c r="R104" s="81">
        <f t="shared" ca="1" si="81"/>
        <v>1000</v>
      </c>
      <c r="S104" s="81">
        <f t="shared" ca="1" si="81"/>
        <v>1000</v>
      </c>
      <c r="T104" s="81">
        <f t="shared" ca="1" si="81"/>
        <v>1000</v>
      </c>
      <c r="U104" s="81">
        <f t="shared" ca="1" si="81"/>
        <v>1000</v>
      </c>
      <c r="V104" s="81">
        <f t="shared" ca="1" si="81"/>
        <v>1000</v>
      </c>
      <c r="W104" s="81">
        <f t="shared" ca="1" si="81"/>
        <v>1000</v>
      </c>
      <c r="X104" s="81">
        <f t="shared" ca="1" si="81"/>
        <v>1000</v>
      </c>
      <c r="Y104" s="81">
        <f t="shared" ca="1" si="81"/>
        <v>1000</v>
      </c>
      <c r="Z104" s="81">
        <f t="shared" ca="1" si="81"/>
        <v>1000</v>
      </c>
      <c r="AA104" s="81">
        <f t="shared" ca="1" si="81"/>
        <v>1000</v>
      </c>
      <c r="AB104" s="81">
        <f t="shared" ca="1" si="81"/>
        <v>1000</v>
      </c>
      <c r="AC104" s="81">
        <f t="shared" ca="1" si="81"/>
        <v>1000</v>
      </c>
      <c r="AD104" s="81">
        <f t="shared" ca="1" si="81"/>
        <v>1000</v>
      </c>
      <c r="AE104" s="81">
        <f t="shared" ca="1" si="81"/>
        <v>1000</v>
      </c>
      <c r="AF104" s="81">
        <f t="shared" ca="1" si="81"/>
        <v>1000</v>
      </c>
      <c r="AG104" s="81">
        <f t="shared" ca="1" si="81"/>
        <v>1000</v>
      </c>
      <c r="AH104" s="81">
        <f t="shared" ca="1" si="81"/>
        <v>1000</v>
      </c>
      <c r="AI104" s="81">
        <f t="shared" ca="1" si="81"/>
        <v>1000</v>
      </c>
      <c r="AJ104" s="81">
        <f t="shared" ca="1" si="81"/>
        <v>1000</v>
      </c>
      <c r="AK104" s="81">
        <f t="shared" ca="1" si="81"/>
        <v>1000</v>
      </c>
      <c r="AL104" s="81">
        <f t="shared" ca="1" si="81"/>
        <v>1000</v>
      </c>
      <c r="AM104" s="81">
        <f t="shared" ca="1" si="81"/>
        <v>1000</v>
      </c>
      <c r="AN104" s="81">
        <f t="shared" ca="1" si="81"/>
        <v>1000</v>
      </c>
      <c r="AO104" s="81">
        <f t="shared" ca="1" si="81"/>
        <v>1000</v>
      </c>
      <c r="AP104" s="81">
        <f t="shared" ca="1" si="81"/>
        <v>1000</v>
      </c>
      <c r="AQ104" s="81">
        <f t="shared" ca="1" si="81"/>
        <v>1000</v>
      </c>
      <c r="AR104" s="81">
        <f t="shared" ca="1" si="81"/>
        <v>1000</v>
      </c>
      <c r="AS104" s="81">
        <f t="shared" ca="1" si="81"/>
        <v>0</v>
      </c>
      <c r="AT104" s="81">
        <f t="shared" ca="1" si="81"/>
        <v>0</v>
      </c>
      <c r="AU104" s="81">
        <f t="shared" ca="1" si="81"/>
        <v>0</v>
      </c>
      <c r="AV104" s="81">
        <f t="shared" ca="1" si="81"/>
        <v>0</v>
      </c>
      <c r="AW104" s="81">
        <f t="shared" ca="1" si="81"/>
        <v>0</v>
      </c>
      <c r="AX104" s="81">
        <f t="shared" ca="1" si="81"/>
        <v>0</v>
      </c>
      <c r="AY104" s="81">
        <f t="shared" ca="1" si="81"/>
        <v>0</v>
      </c>
      <c r="AZ104" s="81">
        <f t="shared" ca="1" si="81"/>
        <v>0</v>
      </c>
      <c r="BA104" s="81">
        <f t="shared" ca="1" si="81"/>
        <v>0</v>
      </c>
      <c r="BB104" s="81">
        <f t="shared" ca="1" si="81"/>
        <v>0</v>
      </c>
      <c r="BC104" s="81">
        <f t="shared" ca="1" si="81"/>
        <v>0</v>
      </c>
      <c r="BD104" s="81">
        <f t="shared" ca="1" si="81"/>
        <v>0</v>
      </c>
      <c r="BE104" s="81">
        <f t="shared" ca="1" si="81"/>
        <v>0</v>
      </c>
      <c r="BF104" s="81">
        <f t="shared" ca="1" si="81"/>
        <v>0</v>
      </c>
      <c r="BG104" s="81">
        <f t="shared" ca="1" si="81"/>
        <v>0</v>
      </c>
      <c r="BH104" s="81">
        <f t="shared" ca="1" si="81"/>
        <v>0</v>
      </c>
      <c r="BI104" s="81">
        <f t="shared" ca="1" si="81"/>
        <v>0</v>
      </c>
      <c r="BJ104" s="81">
        <f t="shared" ca="1" si="81"/>
        <v>0</v>
      </c>
      <c r="BK104" s="81">
        <f t="shared" ca="1" si="81"/>
        <v>0</v>
      </c>
      <c r="BL104" s="81">
        <f t="shared" ca="1" si="81"/>
        <v>0</v>
      </c>
      <c r="BM104" s="81">
        <f t="shared" ca="1" si="81"/>
        <v>0</v>
      </c>
      <c r="BN104" s="81">
        <f t="shared" ca="1" si="81"/>
        <v>0</v>
      </c>
      <c r="BO104" s="81">
        <f t="shared" ca="1" si="81"/>
        <v>0</v>
      </c>
      <c r="BP104" s="81">
        <f t="shared" ca="1" si="81"/>
        <v>0</v>
      </c>
      <c r="BQ104" s="81">
        <f t="shared" ref="BQ104:CO104" ca="1" si="82">IF(BQ103&gt;EDATE($D$99,12),0,IF(YEAR(BQ103)=$D$100,$D$101/(13-MONTH($D$98)),OFFSET($D$101,0,YEAR(BQ103)-$D$100)/12))</f>
        <v>0</v>
      </c>
      <c r="BR104" s="81">
        <f t="shared" ca="1" si="82"/>
        <v>0</v>
      </c>
      <c r="BS104" s="81">
        <f t="shared" ca="1" si="82"/>
        <v>0</v>
      </c>
      <c r="BT104" s="81">
        <f t="shared" ca="1" si="82"/>
        <v>0</v>
      </c>
      <c r="BU104" s="81">
        <f t="shared" ca="1" si="82"/>
        <v>0</v>
      </c>
      <c r="BV104" s="81">
        <f t="shared" ca="1" si="82"/>
        <v>0</v>
      </c>
      <c r="BW104" s="81">
        <f t="shared" ca="1" si="82"/>
        <v>0</v>
      </c>
      <c r="BX104" s="81">
        <f t="shared" ca="1" si="82"/>
        <v>0</v>
      </c>
      <c r="BY104" s="81">
        <f t="shared" ca="1" si="82"/>
        <v>0</v>
      </c>
      <c r="BZ104" s="81">
        <f t="shared" ca="1" si="82"/>
        <v>0</v>
      </c>
      <c r="CA104" s="81">
        <f t="shared" ca="1" si="82"/>
        <v>0</v>
      </c>
      <c r="CB104" s="81">
        <f t="shared" ca="1" si="82"/>
        <v>0</v>
      </c>
      <c r="CC104" s="81">
        <f t="shared" ca="1" si="82"/>
        <v>0</v>
      </c>
      <c r="CD104" s="81">
        <f t="shared" ca="1" si="82"/>
        <v>0</v>
      </c>
      <c r="CE104" s="81">
        <f t="shared" ca="1" si="82"/>
        <v>0</v>
      </c>
      <c r="CF104" s="81">
        <f t="shared" ca="1" si="82"/>
        <v>0</v>
      </c>
      <c r="CG104" s="81">
        <f t="shared" ca="1" si="82"/>
        <v>0</v>
      </c>
      <c r="CH104" s="81">
        <f t="shared" ca="1" si="82"/>
        <v>0</v>
      </c>
      <c r="CI104" s="81">
        <f t="shared" ca="1" si="82"/>
        <v>0</v>
      </c>
      <c r="CJ104" s="81">
        <f t="shared" ca="1" si="82"/>
        <v>0</v>
      </c>
      <c r="CK104" s="81">
        <f t="shared" ca="1" si="82"/>
        <v>0</v>
      </c>
      <c r="CL104" s="81">
        <f t="shared" ca="1" si="82"/>
        <v>0</v>
      </c>
      <c r="CM104" s="81">
        <f t="shared" ca="1" si="82"/>
        <v>0</v>
      </c>
      <c r="CN104" s="81">
        <f t="shared" ca="1" si="82"/>
        <v>0</v>
      </c>
      <c r="CO104" s="81">
        <f t="shared" ca="1" si="82"/>
        <v>0</v>
      </c>
    </row>
    <row r="105" spans="1:93" s="1" customFormat="1">
      <c r="D105" s="86"/>
    </row>
    <row r="106" spans="1:93">
      <c r="A106" t="s">
        <v>314</v>
      </c>
      <c r="B106" t="s">
        <v>92</v>
      </c>
      <c r="C106" t="s">
        <v>151</v>
      </c>
      <c r="D106" s="64">
        <v>42125</v>
      </c>
    </row>
    <row r="107" spans="1:93">
      <c r="C107" t="s">
        <v>176</v>
      </c>
      <c r="D107" s="64">
        <v>43952</v>
      </c>
    </row>
    <row r="108" spans="1:93">
      <c r="C108" t="s">
        <v>182</v>
      </c>
      <c r="D108" s="4">
        <v>0.15</v>
      </c>
    </row>
    <row r="109" spans="1:93">
      <c r="C109" t="s">
        <v>183</v>
      </c>
      <c r="D109" s="4">
        <v>0.1</v>
      </c>
    </row>
    <row r="110" spans="1:93">
      <c r="C110" s="2" t="s">
        <v>122</v>
      </c>
      <c r="D110" s="73">
        <f>D106</f>
        <v>42125</v>
      </c>
      <c r="E110" s="73">
        <f t="shared" ref="E110:AJ110" si="83">EDATE(D110,1)</f>
        <v>42156</v>
      </c>
      <c r="F110" s="73">
        <f t="shared" si="83"/>
        <v>42186</v>
      </c>
      <c r="G110" s="73">
        <f t="shared" si="83"/>
        <v>42217</v>
      </c>
      <c r="H110" s="73">
        <f t="shared" si="83"/>
        <v>42248</v>
      </c>
      <c r="I110" s="73">
        <f t="shared" si="83"/>
        <v>42278</v>
      </c>
      <c r="J110" s="73">
        <f t="shared" si="83"/>
        <v>42309</v>
      </c>
      <c r="K110" s="73">
        <f t="shared" si="83"/>
        <v>42339</v>
      </c>
      <c r="L110" s="73">
        <f t="shared" si="83"/>
        <v>42370</v>
      </c>
      <c r="M110" s="73">
        <f t="shared" si="83"/>
        <v>42401</v>
      </c>
      <c r="N110" s="73">
        <f t="shared" si="83"/>
        <v>42430</v>
      </c>
      <c r="O110" s="73">
        <f t="shared" si="83"/>
        <v>42461</v>
      </c>
      <c r="P110" s="73">
        <f t="shared" si="83"/>
        <v>42491</v>
      </c>
      <c r="Q110" s="73">
        <f t="shared" si="83"/>
        <v>42522</v>
      </c>
      <c r="R110" s="73">
        <f t="shared" si="83"/>
        <v>42552</v>
      </c>
      <c r="S110" s="73">
        <f t="shared" si="83"/>
        <v>42583</v>
      </c>
      <c r="T110" s="73">
        <f t="shared" si="83"/>
        <v>42614</v>
      </c>
      <c r="U110" s="73">
        <f t="shared" si="83"/>
        <v>42644</v>
      </c>
      <c r="V110" s="73">
        <f t="shared" si="83"/>
        <v>42675</v>
      </c>
      <c r="W110" s="73">
        <f t="shared" si="83"/>
        <v>42705</v>
      </c>
      <c r="X110" s="73">
        <f t="shared" si="83"/>
        <v>42736</v>
      </c>
      <c r="Y110" s="73">
        <f t="shared" si="83"/>
        <v>42767</v>
      </c>
      <c r="Z110" s="73">
        <f t="shared" si="83"/>
        <v>42795</v>
      </c>
      <c r="AA110" s="73">
        <f t="shared" si="83"/>
        <v>42826</v>
      </c>
      <c r="AB110" s="73">
        <f t="shared" si="83"/>
        <v>42856</v>
      </c>
      <c r="AC110" s="73">
        <f t="shared" si="83"/>
        <v>42887</v>
      </c>
      <c r="AD110" s="73">
        <f t="shared" si="83"/>
        <v>42917</v>
      </c>
      <c r="AE110" s="73">
        <f t="shared" si="83"/>
        <v>42948</v>
      </c>
      <c r="AF110" s="73">
        <f t="shared" si="83"/>
        <v>42979</v>
      </c>
      <c r="AG110" s="73">
        <f t="shared" si="83"/>
        <v>43009</v>
      </c>
      <c r="AH110" s="73">
        <f t="shared" si="83"/>
        <v>43040</v>
      </c>
      <c r="AI110" s="73">
        <f t="shared" si="83"/>
        <v>43070</v>
      </c>
      <c r="AJ110" s="73">
        <f t="shared" si="83"/>
        <v>43101</v>
      </c>
      <c r="AK110" s="73">
        <f t="shared" ref="AK110:BP110" si="84">EDATE(AJ110,1)</f>
        <v>43132</v>
      </c>
      <c r="AL110" s="73">
        <f t="shared" si="84"/>
        <v>43160</v>
      </c>
      <c r="AM110" s="73">
        <f t="shared" si="84"/>
        <v>43191</v>
      </c>
      <c r="AN110" s="73">
        <f t="shared" si="84"/>
        <v>43221</v>
      </c>
      <c r="AO110" s="73">
        <f t="shared" si="84"/>
        <v>43252</v>
      </c>
      <c r="AP110" s="73">
        <f t="shared" si="84"/>
        <v>43282</v>
      </c>
      <c r="AQ110" s="73">
        <f t="shared" si="84"/>
        <v>43313</v>
      </c>
      <c r="AR110" s="73">
        <f t="shared" si="84"/>
        <v>43344</v>
      </c>
      <c r="AS110" s="73">
        <f t="shared" si="84"/>
        <v>43374</v>
      </c>
      <c r="AT110" s="73">
        <f t="shared" si="84"/>
        <v>43405</v>
      </c>
      <c r="AU110" s="73">
        <f t="shared" si="84"/>
        <v>43435</v>
      </c>
      <c r="AV110" s="73">
        <f t="shared" si="84"/>
        <v>43466</v>
      </c>
      <c r="AW110" s="73">
        <f t="shared" si="84"/>
        <v>43497</v>
      </c>
      <c r="AX110" s="73">
        <f t="shared" si="84"/>
        <v>43525</v>
      </c>
      <c r="AY110" s="73">
        <f t="shared" si="84"/>
        <v>43556</v>
      </c>
      <c r="AZ110" s="73">
        <f t="shared" si="84"/>
        <v>43586</v>
      </c>
      <c r="BA110" s="73">
        <f t="shared" si="84"/>
        <v>43617</v>
      </c>
      <c r="BB110" s="73">
        <f t="shared" si="84"/>
        <v>43647</v>
      </c>
      <c r="BC110" s="73">
        <f t="shared" si="84"/>
        <v>43678</v>
      </c>
      <c r="BD110" s="73">
        <f t="shared" si="84"/>
        <v>43709</v>
      </c>
      <c r="BE110" s="73">
        <f t="shared" si="84"/>
        <v>43739</v>
      </c>
      <c r="BF110" s="73">
        <f t="shared" si="84"/>
        <v>43770</v>
      </c>
      <c r="BG110" s="73">
        <f t="shared" si="84"/>
        <v>43800</v>
      </c>
      <c r="BH110" s="73">
        <f t="shared" si="84"/>
        <v>43831</v>
      </c>
      <c r="BI110" s="73">
        <f t="shared" si="84"/>
        <v>43862</v>
      </c>
      <c r="BJ110" s="73">
        <f t="shared" si="84"/>
        <v>43891</v>
      </c>
      <c r="BK110" s="73">
        <f t="shared" si="84"/>
        <v>43922</v>
      </c>
      <c r="BL110" s="73">
        <f t="shared" si="84"/>
        <v>43952</v>
      </c>
      <c r="BM110" s="73">
        <f t="shared" si="84"/>
        <v>43983</v>
      </c>
      <c r="BN110" s="73">
        <f t="shared" si="84"/>
        <v>44013</v>
      </c>
      <c r="BO110" s="73">
        <f t="shared" si="84"/>
        <v>44044</v>
      </c>
      <c r="BP110" s="73">
        <f t="shared" si="84"/>
        <v>44075</v>
      </c>
      <c r="BQ110" s="73">
        <f t="shared" ref="BQ110:CO110" si="85">EDATE(BP110,1)</f>
        <v>44105</v>
      </c>
      <c r="BR110" s="73">
        <f t="shared" si="85"/>
        <v>44136</v>
      </c>
      <c r="BS110" s="73">
        <f t="shared" si="85"/>
        <v>44166</v>
      </c>
      <c r="BT110" s="73">
        <f t="shared" si="85"/>
        <v>44197</v>
      </c>
      <c r="BU110" s="73">
        <f t="shared" si="85"/>
        <v>44228</v>
      </c>
      <c r="BV110" s="73">
        <f t="shared" si="85"/>
        <v>44256</v>
      </c>
      <c r="BW110" s="73">
        <f t="shared" si="85"/>
        <v>44287</v>
      </c>
      <c r="BX110" s="73">
        <f t="shared" si="85"/>
        <v>44317</v>
      </c>
      <c r="BY110" s="73">
        <f t="shared" si="85"/>
        <v>44348</v>
      </c>
      <c r="BZ110" s="73">
        <f t="shared" si="85"/>
        <v>44378</v>
      </c>
      <c r="CA110" s="73">
        <f t="shared" si="85"/>
        <v>44409</v>
      </c>
      <c r="CB110" s="73">
        <f t="shared" si="85"/>
        <v>44440</v>
      </c>
      <c r="CC110" s="73">
        <f t="shared" si="85"/>
        <v>44470</v>
      </c>
      <c r="CD110" s="73">
        <f t="shared" si="85"/>
        <v>44501</v>
      </c>
      <c r="CE110" s="73">
        <f t="shared" si="85"/>
        <v>44531</v>
      </c>
      <c r="CF110" s="73">
        <f t="shared" si="85"/>
        <v>44562</v>
      </c>
      <c r="CG110" s="73">
        <f t="shared" si="85"/>
        <v>44593</v>
      </c>
      <c r="CH110" s="73">
        <f t="shared" si="85"/>
        <v>44621</v>
      </c>
      <c r="CI110" s="73">
        <f t="shared" si="85"/>
        <v>44652</v>
      </c>
      <c r="CJ110" s="73">
        <f t="shared" si="85"/>
        <v>44682</v>
      </c>
      <c r="CK110" s="73">
        <f t="shared" si="85"/>
        <v>44713</v>
      </c>
      <c r="CL110" s="73">
        <f t="shared" si="85"/>
        <v>44743</v>
      </c>
      <c r="CM110" s="73">
        <f t="shared" si="85"/>
        <v>44774</v>
      </c>
      <c r="CN110" s="73">
        <f t="shared" si="85"/>
        <v>44805</v>
      </c>
      <c r="CO110" s="73">
        <f t="shared" si="85"/>
        <v>44835</v>
      </c>
    </row>
    <row r="111" spans="1:93">
      <c r="C111" t="s">
        <v>177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4520254</v>
      </c>
      <c r="AO111" s="3">
        <v>0</v>
      </c>
      <c r="AP111" s="3">
        <v>0</v>
      </c>
      <c r="AQ111" s="3">
        <v>0</v>
      </c>
      <c r="AR111" s="3">
        <v>1843294</v>
      </c>
      <c r="AS111" s="3">
        <v>1843294</v>
      </c>
      <c r="AT111" s="3">
        <v>1843294</v>
      </c>
      <c r="AU111" s="3">
        <v>4520254</v>
      </c>
      <c r="AV111" s="3">
        <v>4520254</v>
      </c>
      <c r="AW111" s="3">
        <v>4520254</v>
      </c>
      <c r="AX111" s="3">
        <v>4520254</v>
      </c>
      <c r="AY111" s="3">
        <v>4520254</v>
      </c>
      <c r="AZ111" s="3">
        <v>4629092</v>
      </c>
      <c r="BA111" s="3">
        <v>0</v>
      </c>
      <c r="BB111" s="3">
        <v>0</v>
      </c>
      <c r="BC111" s="3">
        <v>0</v>
      </c>
      <c r="BD111" s="3">
        <v>1898593</v>
      </c>
      <c r="BE111" s="3">
        <v>1898593</v>
      </c>
      <c r="BF111" s="3">
        <v>1898593</v>
      </c>
      <c r="BG111" s="3">
        <v>4629092</v>
      </c>
      <c r="BH111" s="3">
        <v>4629092</v>
      </c>
      <c r="BI111" s="3">
        <v>4629092</v>
      </c>
      <c r="BJ111" s="3">
        <v>4629092</v>
      </c>
      <c r="BK111" s="3">
        <v>4629092</v>
      </c>
      <c r="BL111" s="3">
        <v>4740660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>
      <c r="C112" t="s">
        <v>185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  <c r="V112" s="74">
        <v>0</v>
      </c>
      <c r="W112" s="74">
        <v>0</v>
      </c>
      <c r="X112" s="74">
        <v>0</v>
      </c>
      <c r="Y112" s="74">
        <v>0</v>
      </c>
      <c r="Z112" s="74">
        <v>0</v>
      </c>
      <c r="AA112" s="74">
        <v>0</v>
      </c>
      <c r="AB112" s="74">
        <v>0</v>
      </c>
      <c r="AC112" s="74">
        <v>0</v>
      </c>
      <c r="AD112" s="74">
        <v>0</v>
      </c>
      <c r="AE112" s="74">
        <v>0</v>
      </c>
      <c r="AF112" s="74">
        <v>0</v>
      </c>
      <c r="AG112" s="74">
        <v>0</v>
      </c>
      <c r="AH112" s="74">
        <v>0</v>
      </c>
      <c r="AI112" s="74">
        <v>0</v>
      </c>
      <c r="AJ112" s="74">
        <v>0</v>
      </c>
      <c r="AK112" s="74">
        <v>0</v>
      </c>
      <c r="AL112" s="74">
        <v>0</v>
      </c>
      <c r="AM112" s="74">
        <v>0</v>
      </c>
      <c r="AN112" s="74">
        <v>666667</v>
      </c>
      <c r="AO112" s="3">
        <v>666667</v>
      </c>
      <c r="AP112" s="3">
        <v>666667</v>
      </c>
      <c r="AQ112" s="3">
        <v>666667</v>
      </c>
      <c r="AR112" s="3">
        <v>666667</v>
      </c>
      <c r="AS112" s="3">
        <v>666667</v>
      </c>
      <c r="AT112" s="3">
        <v>666667</v>
      </c>
      <c r="AU112" s="3">
        <v>666667</v>
      </c>
      <c r="AV112" s="3">
        <v>666667</v>
      </c>
      <c r="AW112" s="3">
        <v>666667</v>
      </c>
      <c r="AX112" s="3">
        <v>666667</v>
      </c>
      <c r="AY112" s="3">
        <v>666667</v>
      </c>
      <c r="AZ112" s="3">
        <v>673333</v>
      </c>
      <c r="BA112" s="3">
        <v>673333</v>
      </c>
      <c r="BB112" s="3">
        <v>673333</v>
      </c>
      <c r="BC112" s="3">
        <v>673333</v>
      </c>
      <c r="BD112" s="3">
        <v>673333</v>
      </c>
      <c r="BE112" s="3">
        <v>673333</v>
      </c>
      <c r="BF112" s="3">
        <v>673333</v>
      </c>
      <c r="BG112" s="3">
        <v>673333</v>
      </c>
      <c r="BH112" s="3">
        <v>673333</v>
      </c>
      <c r="BI112" s="3">
        <v>673333</v>
      </c>
      <c r="BJ112" s="3">
        <v>673333</v>
      </c>
      <c r="BK112" s="3">
        <v>673333</v>
      </c>
      <c r="BL112" s="3">
        <v>680067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>
      <c r="C113" t="s">
        <v>186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  <c r="V113" s="74">
        <v>0</v>
      </c>
      <c r="W113" s="74">
        <v>0</v>
      </c>
      <c r="X113" s="74">
        <v>0</v>
      </c>
      <c r="Y113" s="74">
        <v>0</v>
      </c>
      <c r="Z113" s="74">
        <v>0</v>
      </c>
      <c r="AA113" s="74">
        <v>0</v>
      </c>
      <c r="AB113" s="74">
        <v>0</v>
      </c>
      <c r="AC113" s="74">
        <v>0</v>
      </c>
      <c r="AD113" s="74">
        <v>0</v>
      </c>
      <c r="AE113" s="74">
        <v>0</v>
      </c>
      <c r="AF113" s="74">
        <v>0</v>
      </c>
      <c r="AG113" s="74">
        <v>0</v>
      </c>
      <c r="AH113" s="74">
        <v>0</v>
      </c>
      <c r="AI113" s="74">
        <v>0</v>
      </c>
      <c r="AJ113" s="74">
        <v>0</v>
      </c>
      <c r="AK113" s="74">
        <v>0</v>
      </c>
      <c r="AL113" s="74">
        <v>0</v>
      </c>
      <c r="AM113" s="74">
        <v>0</v>
      </c>
      <c r="AN113" s="74">
        <v>1250000</v>
      </c>
      <c r="AO113" s="3">
        <v>1250000</v>
      </c>
      <c r="AP113" s="3">
        <v>1250000</v>
      </c>
      <c r="AQ113" s="3">
        <v>1250000</v>
      </c>
      <c r="AR113" s="3">
        <v>1250000</v>
      </c>
      <c r="AS113" s="3">
        <v>1250000</v>
      </c>
      <c r="AT113" s="3">
        <v>1250000</v>
      </c>
      <c r="AU113" s="3">
        <v>1250000</v>
      </c>
      <c r="AV113" s="3">
        <v>1250000</v>
      </c>
      <c r="AW113" s="3">
        <v>1250000</v>
      </c>
      <c r="AX113" s="3">
        <v>1250000</v>
      </c>
      <c r="AY113" s="3">
        <v>1250000</v>
      </c>
      <c r="AZ113" s="3">
        <v>1262500</v>
      </c>
      <c r="BA113" s="3">
        <v>1262500</v>
      </c>
      <c r="BB113" s="3">
        <v>1262500</v>
      </c>
      <c r="BC113" s="3">
        <v>1262500</v>
      </c>
      <c r="BD113" s="3">
        <v>1262500</v>
      </c>
      <c r="BE113" s="3">
        <v>1262500</v>
      </c>
      <c r="BF113" s="3">
        <v>1262500</v>
      </c>
      <c r="BG113" s="3">
        <v>1262500</v>
      </c>
      <c r="BH113" s="3">
        <v>1262500</v>
      </c>
      <c r="BI113" s="3">
        <v>1262500</v>
      </c>
      <c r="BJ113" s="3">
        <v>1262500</v>
      </c>
      <c r="BK113" s="3">
        <v>1262500</v>
      </c>
      <c r="BL113" s="3">
        <v>1275125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>
      <c r="C114" t="s">
        <v>191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243360</v>
      </c>
      <c r="AO114" s="3">
        <v>243360</v>
      </c>
      <c r="AP114" s="3">
        <v>243360</v>
      </c>
      <c r="AQ114" s="3">
        <v>243360</v>
      </c>
      <c r="AR114" s="3">
        <v>243360</v>
      </c>
      <c r="AS114" s="3">
        <v>243360</v>
      </c>
      <c r="AT114" s="3">
        <v>243360</v>
      </c>
      <c r="AU114" s="3">
        <v>243360</v>
      </c>
      <c r="AV114" s="3">
        <v>243360</v>
      </c>
      <c r="AW114" s="3">
        <v>243360</v>
      </c>
      <c r="AX114" s="3">
        <v>243360</v>
      </c>
      <c r="AY114" s="3">
        <v>243360</v>
      </c>
      <c r="AZ114" s="3">
        <v>255528</v>
      </c>
      <c r="BA114" s="3">
        <v>255528</v>
      </c>
      <c r="BB114" s="3">
        <v>255528</v>
      </c>
      <c r="BC114" s="3">
        <v>255528</v>
      </c>
      <c r="BD114" s="3">
        <v>255528</v>
      </c>
      <c r="BE114" s="3">
        <v>255528</v>
      </c>
      <c r="BF114" s="3">
        <v>255528</v>
      </c>
      <c r="BG114" s="3">
        <v>255528</v>
      </c>
      <c r="BH114" s="3">
        <v>255528</v>
      </c>
      <c r="BI114" s="3">
        <v>255528</v>
      </c>
      <c r="BJ114" s="3">
        <v>255528</v>
      </c>
      <c r="BK114" s="3">
        <v>255528</v>
      </c>
      <c r="BL114" s="3">
        <v>268304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>
      <c r="C115" t="s">
        <v>159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74">
        <v>0</v>
      </c>
      <c r="X115" s="74">
        <v>0</v>
      </c>
      <c r="Y115" s="74">
        <v>0</v>
      </c>
      <c r="Z115" s="74">
        <v>0</v>
      </c>
      <c r="AA115" s="74">
        <v>0</v>
      </c>
      <c r="AB115" s="74">
        <v>0</v>
      </c>
      <c r="AC115" s="74">
        <v>0</v>
      </c>
      <c r="AD115" s="74">
        <v>0</v>
      </c>
      <c r="AE115" s="74">
        <v>0</v>
      </c>
      <c r="AF115" s="74">
        <v>0</v>
      </c>
      <c r="AG115" s="74">
        <v>0</v>
      </c>
      <c r="AH115" s="74">
        <v>0</v>
      </c>
      <c r="AI115" s="74">
        <v>0</v>
      </c>
      <c r="AJ115" s="74">
        <v>0</v>
      </c>
      <c r="AK115" s="74">
        <v>0</v>
      </c>
      <c r="AL115" s="74">
        <v>0</v>
      </c>
      <c r="AM115" s="74">
        <v>0</v>
      </c>
      <c r="AN115" s="74">
        <v>124722</v>
      </c>
      <c r="AO115" s="74">
        <v>124722</v>
      </c>
      <c r="AP115" s="74">
        <v>124722</v>
      </c>
      <c r="AQ115" s="74">
        <v>124722</v>
      </c>
      <c r="AR115" s="74">
        <v>124722</v>
      </c>
      <c r="AS115" s="74">
        <v>124722</v>
      </c>
      <c r="AT115" s="74">
        <v>124722</v>
      </c>
      <c r="AU115" s="74">
        <v>124722</v>
      </c>
      <c r="AV115" s="74">
        <v>124722</v>
      </c>
      <c r="AW115" s="74">
        <v>124722</v>
      </c>
      <c r="AX115" s="74">
        <v>124722</v>
      </c>
      <c r="AY115" s="74">
        <v>124722</v>
      </c>
      <c r="AZ115" s="74">
        <v>128464</v>
      </c>
      <c r="BA115" s="74">
        <v>128464</v>
      </c>
      <c r="BB115" s="74">
        <v>128464</v>
      </c>
      <c r="BC115" s="74">
        <v>128464</v>
      </c>
      <c r="BD115" s="74">
        <v>128464</v>
      </c>
      <c r="BE115" s="74">
        <v>128464</v>
      </c>
      <c r="BF115" s="74">
        <v>128464</v>
      </c>
      <c r="BG115" s="74">
        <v>128464</v>
      </c>
      <c r="BH115" s="74">
        <v>128464</v>
      </c>
      <c r="BI115" s="74">
        <v>128464</v>
      </c>
      <c r="BJ115" s="74">
        <v>128464</v>
      </c>
      <c r="BK115" s="74">
        <v>128464</v>
      </c>
      <c r="BL115" s="74">
        <v>132318</v>
      </c>
      <c r="BM115" s="74">
        <v>0</v>
      </c>
      <c r="BN115" s="74">
        <v>0</v>
      </c>
      <c r="BO115" s="74">
        <v>0</v>
      </c>
      <c r="BP115" s="74">
        <v>0</v>
      </c>
      <c r="BQ115" s="74">
        <v>0</v>
      </c>
      <c r="BR115" s="74">
        <v>0</v>
      </c>
      <c r="BS115" s="74">
        <v>0</v>
      </c>
      <c r="BT115" s="74">
        <v>0</v>
      </c>
      <c r="BU115" s="74">
        <v>0</v>
      </c>
      <c r="BV115" s="74">
        <v>0</v>
      </c>
      <c r="BW115" s="74">
        <v>0</v>
      </c>
      <c r="BX115" s="74">
        <v>0</v>
      </c>
      <c r="BY115" s="74">
        <v>0</v>
      </c>
      <c r="BZ115" s="74">
        <v>0</v>
      </c>
      <c r="CA115" s="74">
        <v>0</v>
      </c>
      <c r="CB115" s="74">
        <v>0</v>
      </c>
      <c r="CC115" s="74">
        <v>0</v>
      </c>
      <c r="CD115" s="74">
        <v>0</v>
      </c>
      <c r="CE115" s="74">
        <v>0</v>
      </c>
      <c r="CF115" s="74">
        <v>0</v>
      </c>
      <c r="CG115" s="74">
        <v>0</v>
      </c>
      <c r="CH115" s="74">
        <v>0</v>
      </c>
      <c r="CI115" s="74">
        <v>0</v>
      </c>
      <c r="CJ115" s="74">
        <v>0</v>
      </c>
      <c r="CK115" s="74">
        <v>0</v>
      </c>
      <c r="CL115" s="74">
        <v>0</v>
      </c>
      <c r="CM115" s="74">
        <v>0</v>
      </c>
      <c r="CN115" s="74">
        <v>0</v>
      </c>
      <c r="CO115" s="74">
        <v>0</v>
      </c>
    </row>
    <row r="116" spans="1:93">
      <c r="C116" t="s">
        <v>35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74">
        <v>0</v>
      </c>
      <c r="X116" s="74">
        <v>0</v>
      </c>
      <c r="Y116" s="74">
        <v>0</v>
      </c>
      <c r="Z116" s="74">
        <v>0</v>
      </c>
      <c r="AA116" s="74">
        <v>0</v>
      </c>
      <c r="AB116" s="74">
        <v>0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32848377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60732571</v>
      </c>
      <c r="BH116" s="3">
        <v>0</v>
      </c>
      <c r="BI116" s="3">
        <v>0</v>
      </c>
      <c r="BJ116" s="3">
        <v>0</v>
      </c>
      <c r="BK116" s="3">
        <v>0</v>
      </c>
      <c r="BL116" s="3">
        <v>34892141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74">
        <v>0</v>
      </c>
      <c r="BV116" s="74">
        <v>0</v>
      </c>
      <c r="BW116" s="74">
        <v>0</v>
      </c>
      <c r="BX116" s="74">
        <v>0</v>
      </c>
      <c r="BY116" s="74">
        <v>0</v>
      </c>
      <c r="BZ116" s="74">
        <v>0</v>
      </c>
      <c r="CA116" s="74">
        <v>0</v>
      </c>
      <c r="CB116" s="74">
        <v>0</v>
      </c>
      <c r="CC116" s="74">
        <v>0</v>
      </c>
      <c r="CD116" s="74">
        <v>0</v>
      </c>
      <c r="CE116" s="74">
        <v>0</v>
      </c>
      <c r="CF116" s="74">
        <v>0</v>
      </c>
      <c r="CG116" s="74">
        <v>0</v>
      </c>
      <c r="CH116" s="74">
        <v>0</v>
      </c>
      <c r="CI116" s="74">
        <v>0</v>
      </c>
      <c r="CJ116" s="74">
        <v>0</v>
      </c>
      <c r="CK116" s="74">
        <v>0</v>
      </c>
      <c r="CL116" s="74">
        <v>0</v>
      </c>
      <c r="CM116" s="74">
        <v>0</v>
      </c>
      <c r="CN116" s="74">
        <v>0</v>
      </c>
      <c r="CO116" s="74">
        <v>0</v>
      </c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91</v>
      </c>
      <c r="C118" s="2" t="s">
        <v>122</v>
      </c>
      <c r="D118" s="73">
        <f>D106</f>
        <v>42125</v>
      </c>
      <c r="E118" s="73">
        <f t="shared" ref="E118:AJ118" si="86">EDATE(D118,1)</f>
        <v>42156</v>
      </c>
      <c r="F118" s="73">
        <f t="shared" si="86"/>
        <v>42186</v>
      </c>
      <c r="G118" s="73">
        <f t="shared" si="86"/>
        <v>42217</v>
      </c>
      <c r="H118" s="73">
        <f t="shared" si="86"/>
        <v>42248</v>
      </c>
      <c r="I118" s="73">
        <f t="shared" si="86"/>
        <v>42278</v>
      </c>
      <c r="J118" s="73">
        <f t="shared" si="86"/>
        <v>42309</v>
      </c>
      <c r="K118" s="73">
        <f t="shared" si="86"/>
        <v>42339</v>
      </c>
      <c r="L118" s="73">
        <f t="shared" si="86"/>
        <v>42370</v>
      </c>
      <c r="M118" s="73">
        <f t="shared" si="86"/>
        <v>42401</v>
      </c>
      <c r="N118" s="73">
        <f t="shared" si="86"/>
        <v>42430</v>
      </c>
      <c r="O118" s="73">
        <f t="shared" si="86"/>
        <v>42461</v>
      </c>
      <c r="P118" s="73">
        <f t="shared" si="86"/>
        <v>42491</v>
      </c>
      <c r="Q118" s="73">
        <f t="shared" si="86"/>
        <v>42522</v>
      </c>
      <c r="R118" s="73">
        <f t="shared" si="86"/>
        <v>42552</v>
      </c>
      <c r="S118" s="73">
        <f t="shared" si="86"/>
        <v>42583</v>
      </c>
      <c r="T118" s="73">
        <f t="shared" si="86"/>
        <v>42614</v>
      </c>
      <c r="U118" s="73">
        <f t="shared" si="86"/>
        <v>42644</v>
      </c>
      <c r="V118" s="73">
        <f t="shared" si="86"/>
        <v>42675</v>
      </c>
      <c r="W118" s="73">
        <f t="shared" si="86"/>
        <v>42705</v>
      </c>
      <c r="X118" s="73">
        <f t="shared" si="86"/>
        <v>42736</v>
      </c>
      <c r="Y118" s="73">
        <f t="shared" si="86"/>
        <v>42767</v>
      </c>
      <c r="Z118" s="73">
        <f t="shared" si="86"/>
        <v>42795</v>
      </c>
      <c r="AA118" s="73">
        <f t="shared" si="86"/>
        <v>42826</v>
      </c>
      <c r="AB118" s="73">
        <f t="shared" si="86"/>
        <v>42856</v>
      </c>
      <c r="AC118" s="73">
        <f t="shared" si="86"/>
        <v>42887</v>
      </c>
      <c r="AD118" s="73">
        <f t="shared" si="86"/>
        <v>42917</v>
      </c>
      <c r="AE118" s="73">
        <f t="shared" si="86"/>
        <v>42948</v>
      </c>
      <c r="AF118" s="73">
        <f t="shared" si="86"/>
        <v>42979</v>
      </c>
      <c r="AG118" s="73">
        <f t="shared" si="86"/>
        <v>43009</v>
      </c>
      <c r="AH118" s="73">
        <f t="shared" si="86"/>
        <v>43040</v>
      </c>
      <c r="AI118" s="73">
        <f t="shared" si="86"/>
        <v>43070</v>
      </c>
      <c r="AJ118" s="73">
        <f t="shared" si="86"/>
        <v>43101</v>
      </c>
      <c r="AK118" s="73">
        <f t="shared" ref="AK118:BP118" si="87">EDATE(AJ118,1)</f>
        <v>43132</v>
      </c>
      <c r="AL118" s="73">
        <f t="shared" si="87"/>
        <v>43160</v>
      </c>
      <c r="AM118" s="73">
        <f t="shared" si="87"/>
        <v>43191</v>
      </c>
      <c r="AN118" s="73">
        <f t="shared" si="87"/>
        <v>43221</v>
      </c>
      <c r="AO118" s="73">
        <f t="shared" si="87"/>
        <v>43252</v>
      </c>
      <c r="AP118" s="73">
        <f t="shared" si="87"/>
        <v>43282</v>
      </c>
      <c r="AQ118" s="73">
        <f t="shared" si="87"/>
        <v>43313</v>
      </c>
      <c r="AR118" s="73">
        <f t="shared" si="87"/>
        <v>43344</v>
      </c>
      <c r="AS118" s="73">
        <f t="shared" si="87"/>
        <v>43374</v>
      </c>
      <c r="AT118" s="73">
        <f t="shared" si="87"/>
        <v>43405</v>
      </c>
      <c r="AU118" s="73">
        <f t="shared" si="87"/>
        <v>43435</v>
      </c>
      <c r="AV118" s="73">
        <f t="shared" si="87"/>
        <v>43466</v>
      </c>
      <c r="AW118" s="73">
        <f t="shared" si="87"/>
        <v>43497</v>
      </c>
      <c r="AX118" s="73">
        <f t="shared" si="87"/>
        <v>43525</v>
      </c>
      <c r="AY118" s="73">
        <f t="shared" si="87"/>
        <v>43556</v>
      </c>
      <c r="AZ118" s="73">
        <f t="shared" si="87"/>
        <v>43586</v>
      </c>
      <c r="BA118" s="73">
        <f t="shared" si="87"/>
        <v>43617</v>
      </c>
      <c r="BB118" s="73">
        <f t="shared" si="87"/>
        <v>43647</v>
      </c>
      <c r="BC118" s="73">
        <f t="shared" si="87"/>
        <v>43678</v>
      </c>
      <c r="BD118" s="73">
        <f t="shared" si="87"/>
        <v>43709</v>
      </c>
      <c r="BE118" s="73">
        <f t="shared" si="87"/>
        <v>43739</v>
      </c>
      <c r="BF118" s="73">
        <f t="shared" si="87"/>
        <v>43770</v>
      </c>
      <c r="BG118" s="73">
        <f t="shared" si="87"/>
        <v>43800</v>
      </c>
      <c r="BH118" s="73">
        <f t="shared" si="87"/>
        <v>43831</v>
      </c>
      <c r="BI118" s="73">
        <f t="shared" si="87"/>
        <v>43862</v>
      </c>
      <c r="BJ118" s="73">
        <f t="shared" si="87"/>
        <v>43891</v>
      </c>
      <c r="BK118" s="73">
        <f t="shared" si="87"/>
        <v>43922</v>
      </c>
      <c r="BL118" s="73">
        <f t="shared" si="87"/>
        <v>43952</v>
      </c>
      <c r="BM118" s="73">
        <f t="shared" si="87"/>
        <v>43983</v>
      </c>
      <c r="BN118" s="73">
        <f t="shared" si="87"/>
        <v>44013</v>
      </c>
      <c r="BO118" s="73">
        <f t="shared" si="87"/>
        <v>44044</v>
      </c>
      <c r="BP118" s="73">
        <f t="shared" si="87"/>
        <v>44075</v>
      </c>
      <c r="BQ118" s="73">
        <f t="shared" ref="BQ118:CO118" si="88">EDATE(BP118,1)</f>
        <v>44105</v>
      </c>
      <c r="BR118" s="73">
        <f t="shared" si="88"/>
        <v>44136</v>
      </c>
      <c r="BS118" s="73">
        <f t="shared" si="88"/>
        <v>44166</v>
      </c>
      <c r="BT118" s="73">
        <f t="shared" si="88"/>
        <v>44197</v>
      </c>
      <c r="BU118" s="73">
        <f t="shared" si="88"/>
        <v>44228</v>
      </c>
      <c r="BV118" s="73">
        <f t="shared" si="88"/>
        <v>44256</v>
      </c>
      <c r="BW118" s="73">
        <f t="shared" si="88"/>
        <v>44287</v>
      </c>
      <c r="BX118" s="73">
        <f t="shared" si="88"/>
        <v>44317</v>
      </c>
      <c r="BY118" s="73">
        <f t="shared" si="88"/>
        <v>44348</v>
      </c>
      <c r="BZ118" s="73">
        <f t="shared" si="88"/>
        <v>44378</v>
      </c>
      <c r="CA118" s="73">
        <f t="shared" si="88"/>
        <v>44409</v>
      </c>
      <c r="CB118" s="73">
        <f t="shared" si="88"/>
        <v>44440</v>
      </c>
      <c r="CC118" s="73">
        <f t="shared" si="88"/>
        <v>44470</v>
      </c>
      <c r="CD118" s="73">
        <f t="shared" si="88"/>
        <v>44501</v>
      </c>
      <c r="CE118" s="73">
        <f t="shared" si="88"/>
        <v>44531</v>
      </c>
      <c r="CF118" s="73">
        <f t="shared" si="88"/>
        <v>44562</v>
      </c>
      <c r="CG118" s="73">
        <f t="shared" si="88"/>
        <v>44593</v>
      </c>
      <c r="CH118" s="73">
        <f t="shared" si="88"/>
        <v>44621</v>
      </c>
      <c r="CI118" s="73">
        <f t="shared" si="88"/>
        <v>44652</v>
      </c>
      <c r="CJ118" s="73">
        <f t="shared" si="88"/>
        <v>44682</v>
      </c>
      <c r="CK118" s="73">
        <f t="shared" si="88"/>
        <v>44713</v>
      </c>
      <c r="CL118" s="73">
        <f t="shared" si="88"/>
        <v>44743</v>
      </c>
      <c r="CM118" s="73">
        <f t="shared" si="88"/>
        <v>44774</v>
      </c>
      <c r="CN118" s="73">
        <f t="shared" si="88"/>
        <v>44805</v>
      </c>
      <c r="CO118" s="73">
        <f t="shared" si="88"/>
        <v>44835</v>
      </c>
    </row>
    <row r="119" spans="1:93">
      <c r="C119" t="s">
        <v>184</v>
      </c>
      <c r="D119" s="21">
        <f>SUM(D111:D114)/(1+$D$108)*$D$108+D115/(1+$D$109)*$D$109</f>
        <v>0</v>
      </c>
      <c r="E119" s="21">
        <f t="shared" ref="E119:BP119" si="89">SUM(E111:E114)/(1+$D$108)*$D$108+E115/(1+$D$109)*$D$109</f>
        <v>0</v>
      </c>
      <c r="F119" s="21">
        <f t="shared" si="89"/>
        <v>0</v>
      </c>
      <c r="G119" s="21">
        <f t="shared" si="89"/>
        <v>0</v>
      </c>
      <c r="H119" s="21">
        <f t="shared" si="89"/>
        <v>0</v>
      </c>
      <c r="I119" s="21">
        <f t="shared" si="89"/>
        <v>0</v>
      </c>
      <c r="J119" s="21">
        <f t="shared" si="89"/>
        <v>0</v>
      </c>
      <c r="K119" s="21">
        <f t="shared" si="89"/>
        <v>0</v>
      </c>
      <c r="L119" s="21">
        <f t="shared" si="89"/>
        <v>0</v>
      </c>
      <c r="M119" s="21">
        <f t="shared" si="89"/>
        <v>0</v>
      </c>
      <c r="N119" s="21">
        <f t="shared" si="89"/>
        <v>0</v>
      </c>
      <c r="O119" s="21">
        <f t="shared" si="89"/>
        <v>0</v>
      </c>
      <c r="P119" s="21">
        <f t="shared" si="89"/>
        <v>0</v>
      </c>
      <c r="Q119" s="21">
        <f t="shared" si="89"/>
        <v>0</v>
      </c>
      <c r="R119" s="21">
        <f t="shared" si="89"/>
        <v>0</v>
      </c>
      <c r="S119" s="21">
        <f t="shared" si="89"/>
        <v>0</v>
      </c>
      <c r="T119" s="21">
        <f t="shared" si="89"/>
        <v>0</v>
      </c>
      <c r="U119" s="21">
        <f t="shared" si="89"/>
        <v>0</v>
      </c>
      <c r="V119" s="21">
        <f t="shared" si="89"/>
        <v>0</v>
      </c>
      <c r="W119" s="21">
        <f t="shared" si="89"/>
        <v>0</v>
      </c>
      <c r="X119" s="21">
        <f t="shared" si="89"/>
        <v>0</v>
      </c>
      <c r="Y119" s="21">
        <f t="shared" si="89"/>
        <v>0</v>
      </c>
      <c r="Z119" s="21">
        <f t="shared" si="89"/>
        <v>0</v>
      </c>
      <c r="AA119" s="21">
        <f t="shared" si="89"/>
        <v>0</v>
      </c>
      <c r="AB119" s="21">
        <f t="shared" si="89"/>
        <v>0</v>
      </c>
      <c r="AC119" s="21">
        <f t="shared" si="89"/>
        <v>0</v>
      </c>
      <c r="AD119" s="21">
        <f t="shared" si="89"/>
        <v>0</v>
      </c>
      <c r="AE119" s="21">
        <f t="shared" si="89"/>
        <v>0</v>
      </c>
      <c r="AF119" s="21">
        <f t="shared" si="89"/>
        <v>0</v>
      </c>
      <c r="AG119" s="21">
        <f t="shared" si="89"/>
        <v>0</v>
      </c>
      <c r="AH119" s="21">
        <f t="shared" si="89"/>
        <v>0</v>
      </c>
      <c r="AI119" s="21">
        <f t="shared" si="89"/>
        <v>0</v>
      </c>
      <c r="AJ119" s="21">
        <f t="shared" si="89"/>
        <v>0</v>
      </c>
      <c r="AK119" s="21">
        <f t="shared" si="89"/>
        <v>0</v>
      </c>
      <c r="AL119" s="21">
        <f t="shared" si="89"/>
        <v>0</v>
      </c>
      <c r="AM119" s="21">
        <f t="shared" si="89"/>
        <v>0</v>
      </c>
      <c r="AN119" s="21">
        <f t="shared" si="89"/>
        <v>882679.36363636365</v>
      </c>
      <c r="AO119" s="21">
        <f t="shared" si="89"/>
        <v>293081.01581027673</v>
      </c>
      <c r="AP119" s="21">
        <f t="shared" si="89"/>
        <v>293081.01581027673</v>
      </c>
      <c r="AQ119" s="21">
        <f t="shared" si="89"/>
        <v>293081.01581027673</v>
      </c>
      <c r="AR119" s="21">
        <f t="shared" si="89"/>
        <v>533510.6679841897</v>
      </c>
      <c r="AS119" s="21">
        <f t="shared" si="89"/>
        <v>533510.6679841897</v>
      </c>
      <c r="AT119" s="21">
        <f t="shared" si="89"/>
        <v>533510.6679841897</v>
      </c>
      <c r="AU119" s="21">
        <f t="shared" si="89"/>
        <v>882679.36363636365</v>
      </c>
      <c r="AV119" s="21">
        <f t="shared" si="89"/>
        <v>882679.36363636365</v>
      </c>
      <c r="AW119" s="21">
        <f t="shared" si="89"/>
        <v>882679.36363636365</v>
      </c>
      <c r="AX119" s="21">
        <f t="shared" si="89"/>
        <v>882679.36363636365</v>
      </c>
      <c r="AY119" s="21">
        <f t="shared" si="89"/>
        <v>882679.36363636365</v>
      </c>
      <c r="AZ119" s="21">
        <f t="shared" si="89"/>
        <v>901302.84980237158</v>
      </c>
      <c r="BA119" s="21">
        <f t="shared" si="89"/>
        <v>297508.24110671936</v>
      </c>
      <c r="BB119" s="21">
        <f t="shared" si="89"/>
        <v>297508.24110671936</v>
      </c>
      <c r="BC119" s="21">
        <f t="shared" si="89"/>
        <v>297508.24110671936</v>
      </c>
      <c r="BD119" s="21">
        <f t="shared" si="89"/>
        <v>545150.8063241106</v>
      </c>
      <c r="BE119" s="21">
        <f t="shared" si="89"/>
        <v>545150.8063241106</v>
      </c>
      <c r="BF119" s="21">
        <f t="shared" si="89"/>
        <v>545150.8063241106</v>
      </c>
      <c r="BG119" s="21">
        <f t="shared" si="89"/>
        <v>901302.84980237158</v>
      </c>
      <c r="BH119" s="21">
        <f t="shared" si="89"/>
        <v>901302.84980237158</v>
      </c>
      <c r="BI119" s="21">
        <f t="shared" si="89"/>
        <v>901302.84980237158</v>
      </c>
      <c r="BJ119" s="21">
        <f t="shared" si="89"/>
        <v>901302.84980237158</v>
      </c>
      <c r="BK119" s="21">
        <f t="shared" si="89"/>
        <v>901302.84980237158</v>
      </c>
      <c r="BL119" s="21">
        <f t="shared" si="89"/>
        <v>920397.08300395263</v>
      </c>
      <c r="BM119" s="21">
        <f t="shared" si="89"/>
        <v>0</v>
      </c>
      <c r="BN119" s="21">
        <f t="shared" si="89"/>
        <v>0</v>
      </c>
      <c r="BO119" s="21">
        <f t="shared" si="89"/>
        <v>0</v>
      </c>
      <c r="BP119" s="21">
        <f t="shared" si="89"/>
        <v>0</v>
      </c>
      <c r="BQ119" s="21">
        <f t="shared" ref="BQ119:CO119" si="90">SUM(BQ111:BQ114)/(1+$D$108)*$D$108+BQ115/(1+$D$109)*$D$109</f>
        <v>0</v>
      </c>
      <c r="BR119" s="21">
        <f t="shared" si="90"/>
        <v>0</v>
      </c>
      <c r="BS119" s="21">
        <f t="shared" si="90"/>
        <v>0</v>
      </c>
      <c r="BT119" s="21">
        <f t="shared" si="90"/>
        <v>0</v>
      </c>
      <c r="BU119" s="21">
        <f t="shared" si="90"/>
        <v>0</v>
      </c>
      <c r="BV119" s="21">
        <f t="shared" si="90"/>
        <v>0</v>
      </c>
      <c r="BW119" s="21">
        <f t="shared" si="90"/>
        <v>0</v>
      </c>
      <c r="BX119" s="21">
        <f t="shared" si="90"/>
        <v>0</v>
      </c>
      <c r="BY119" s="21">
        <f t="shared" si="90"/>
        <v>0</v>
      </c>
      <c r="BZ119" s="21">
        <f t="shared" si="90"/>
        <v>0</v>
      </c>
      <c r="CA119" s="21">
        <f t="shared" si="90"/>
        <v>0</v>
      </c>
      <c r="CB119" s="21">
        <f t="shared" si="90"/>
        <v>0</v>
      </c>
      <c r="CC119" s="21">
        <f t="shared" si="90"/>
        <v>0</v>
      </c>
      <c r="CD119" s="21">
        <f t="shared" si="90"/>
        <v>0</v>
      </c>
      <c r="CE119" s="21">
        <f t="shared" si="90"/>
        <v>0</v>
      </c>
      <c r="CF119" s="21">
        <f t="shared" si="90"/>
        <v>0</v>
      </c>
      <c r="CG119" s="21">
        <f t="shared" si="90"/>
        <v>0</v>
      </c>
      <c r="CH119" s="21">
        <f t="shared" si="90"/>
        <v>0</v>
      </c>
      <c r="CI119" s="21">
        <f t="shared" si="90"/>
        <v>0</v>
      </c>
      <c r="CJ119" s="21">
        <f t="shared" si="90"/>
        <v>0</v>
      </c>
      <c r="CK119" s="21">
        <f t="shared" si="90"/>
        <v>0</v>
      </c>
      <c r="CL119" s="21">
        <f t="shared" si="90"/>
        <v>0</v>
      </c>
      <c r="CM119" s="21">
        <f t="shared" si="90"/>
        <v>0</v>
      </c>
      <c r="CN119" s="21">
        <f t="shared" si="90"/>
        <v>0</v>
      </c>
      <c r="CO119" s="21">
        <f t="shared" si="90"/>
        <v>0</v>
      </c>
    </row>
    <row r="121" spans="1:93">
      <c r="A121" s="122" t="s">
        <v>315</v>
      </c>
      <c r="B121" t="s">
        <v>92</v>
      </c>
      <c r="C121" t="s">
        <v>151</v>
      </c>
      <c r="D121" s="64">
        <v>42125</v>
      </c>
    </row>
    <row r="122" spans="1:93">
      <c r="C122" t="s">
        <v>176</v>
      </c>
      <c r="D122" s="64">
        <v>43952</v>
      </c>
    </row>
    <row r="123" spans="1:93">
      <c r="C123" t="s">
        <v>189</v>
      </c>
      <c r="D123" s="6">
        <v>500000000</v>
      </c>
    </row>
    <row r="124" spans="1:93">
      <c r="C124" s="2" t="s">
        <v>122</v>
      </c>
      <c r="D124" s="73">
        <f>D121</f>
        <v>42125</v>
      </c>
      <c r="E124" s="73">
        <f t="shared" ref="E124:AJ124" si="91">EDATE(D124,1)</f>
        <v>42156</v>
      </c>
      <c r="F124" s="73">
        <f t="shared" si="91"/>
        <v>42186</v>
      </c>
      <c r="G124" s="73">
        <f t="shared" si="91"/>
        <v>42217</v>
      </c>
      <c r="H124" s="73">
        <f t="shared" si="91"/>
        <v>42248</v>
      </c>
      <c r="I124" s="73">
        <f t="shared" si="91"/>
        <v>42278</v>
      </c>
      <c r="J124" s="73">
        <f t="shared" si="91"/>
        <v>42309</v>
      </c>
      <c r="K124" s="73">
        <f t="shared" si="91"/>
        <v>42339</v>
      </c>
      <c r="L124" s="73">
        <f t="shared" si="91"/>
        <v>42370</v>
      </c>
      <c r="M124" s="73">
        <f t="shared" si="91"/>
        <v>42401</v>
      </c>
      <c r="N124" s="73">
        <f t="shared" si="91"/>
        <v>42430</v>
      </c>
      <c r="O124" s="73">
        <f t="shared" si="91"/>
        <v>42461</v>
      </c>
      <c r="P124" s="73">
        <f t="shared" si="91"/>
        <v>42491</v>
      </c>
      <c r="Q124" s="73">
        <f t="shared" si="91"/>
        <v>42522</v>
      </c>
      <c r="R124" s="73">
        <f t="shared" si="91"/>
        <v>42552</v>
      </c>
      <c r="S124" s="73">
        <f t="shared" si="91"/>
        <v>42583</v>
      </c>
      <c r="T124" s="73">
        <f t="shared" si="91"/>
        <v>42614</v>
      </c>
      <c r="U124" s="73">
        <f t="shared" si="91"/>
        <v>42644</v>
      </c>
      <c r="V124" s="73">
        <f t="shared" si="91"/>
        <v>42675</v>
      </c>
      <c r="W124" s="73">
        <f t="shared" si="91"/>
        <v>42705</v>
      </c>
      <c r="X124" s="73">
        <f t="shared" si="91"/>
        <v>42736</v>
      </c>
      <c r="Y124" s="73">
        <f t="shared" si="91"/>
        <v>42767</v>
      </c>
      <c r="Z124" s="73">
        <f t="shared" si="91"/>
        <v>42795</v>
      </c>
      <c r="AA124" s="73">
        <f t="shared" si="91"/>
        <v>42826</v>
      </c>
      <c r="AB124" s="73">
        <f t="shared" si="91"/>
        <v>42856</v>
      </c>
      <c r="AC124" s="73">
        <f t="shared" si="91"/>
        <v>42887</v>
      </c>
      <c r="AD124" s="73">
        <f t="shared" si="91"/>
        <v>42917</v>
      </c>
      <c r="AE124" s="73">
        <f t="shared" si="91"/>
        <v>42948</v>
      </c>
      <c r="AF124" s="73">
        <f t="shared" si="91"/>
        <v>42979</v>
      </c>
      <c r="AG124" s="73">
        <f t="shared" si="91"/>
        <v>43009</v>
      </c>
      <c r="AH124" s="73">
        <f t="shared" si="91"/>
        <v>43040</v>
      </c>
      <c r="AI124" s="73">
        <f t="shared" si="91"/>
        <v>43070</v>
      </c>
      <c r="AJ124" s="73">
        <f t="shared" si="91"/>
        <v>43101</v>
      </c>
      <c r="AK124" s="73">
        <f t="shared" ref="AK124:BP124" si="92">EDATE(AJ124,1)</f>
        <v>43132</v>
      </c>
      <c r="AL124" s="73">
        <f t="shared" si="92"/>
        <v>43160</v>
      </c>
      <c r="AM124" s="73">
        <f t="shared" si="92"/>
        <v>43191</v>
      </c>
      <c r="AN124" s="73">
        <f t="shared" si="92"/>
        <v>43221</v>
      </c>
      <c r="AO124" s="73">
        <f t="shared" si="92"/>
        <v>43252</v>
      </c>
      <c r="AP124" s="73">
        <f t="shared" si="92"/>
        <v>43282</v>
      </c>
      <c r="AQ124" s="73">
        <f t="shared" si="92"/>
        <v>43313</v>
      </c>
      <c r="AR124" s="73">
        <f t="shared" si="92"/>
        <v>43344</v>
      </c>
      <c r="AS124" s="73">
        <f t="shared" si="92"/>
        <v>43374</v>
      </c>
      <c r="AT124" s="73">
        <f t="shared" si="92"/>
        <v>43405</v>
      </c>
      <c r="AU124" s="73">
        <f t="shared" si="92"/>
        <v>43435</v>
      </c>
      <c r="AV124" s="73">
        <f t="shared" si="92"/>
        <v>43466</v>
      </c>
      <c r="AW124" s="73">
        <f t="shared" si="92"/>
        <v>43497</v>
      </c>
      <c r="AX124" s="73">
        <f t="shared" si="92"/>
        <v>43525</v>
      </c>
      <c r="AY124" s="73">
        <f t="shared" si="92"/>
        <v>43556</v>
      </c>
      <c r="AZ124" s="73">
        <f t="shared" si="92"/>
        <v>43586</v>
      </c>
      <c r="BA124" s="73">
        <f t="shared" si="92"/>
        <v>43617</v>
      </c>
      <c r="BB124" s="73">
        <f t="shared" si="92"/>
        <v>43647</v>
      </c>
      <c r="BC124" s="73">
        <f t="shared" si="92"/>
        <v>43678</v>
      </c>
      <c r="BD124" s="73">
        <f t="shared" si="92"/>
        <v>43709</v>
      </c>
      <c r="BE124" s="73">
        <f t="shared" si="92"/>
        <v>43739</v>
      </c>
      <c r="BF124" s="73">
        <f t="shared" si="92"/>
        <v>43770</v>
      </c>
      <c r="BG124" s="73">
        <f t="shared" si="92"/>
        <v>43800</v>
      </c>
      <c r="BH124" s="73">
        <f t="shared" si="92"/>
        <v>43831</v>
      </c>
      <c r="BI124" s="73">
        <f t="shared" si="92"/>
        <v>43862</v>
      </c>
      <c r="BJ124" s="73">
        <f t="shared" si="92"/>
        <v>43891</v>
      </c>
      <c r="BK124" s="73">
        <f t="shared" si="92"/>
        <v>43922</v>
      </c>
      <c r="BL124" s="73">
        <f t="shared" si="92"/>
        <v>43952</v>
      </c>
      <c r="BM124" s="73">
        <f t="shared" si="92"/>
        <v>43983</v>
      </c>
      <c r="BN124" s="73">
        <f t="shared" si="92"/>
        <v>44013</v>
      </c>
      <c r="BO124" s="73">
        <f t="shared" si="92"/>
        <v>44044</v>
      </c>
      <c r="BP124" s="73">
        <f t="shared" si="92"/>
        <v>44075</v>
      </c>
      <c r="BQ124" s="73">
        <f t="shared" ref="BQ124:CO124" si="93">EDATE(BP124,1)</f>
        <v>44105</v>
      </c>
      <c r="BR124" s="73">
        <f t="shared" si="93"/>
        <v>44136</v>
      </c>
      <c r="BS124" s="73">
        <f t="shared" si="93"/>
        <v>44166</v>
      </c>
      <c r="BT124" s="73">
        <f t="shared" si="93"/>
        <v>44197</v>
      </c>
      <c r="BU124" s="73">
        <f t="shared" si="93"/>
        <v>44228</v>
      </c>
      <c r="BV124" s="73">
        <f t="shared" si="93"/>
        <v>44256</v>
      </c>
      <c r="BW124" s="73">
        <f t="shared" si="93"/>
        <v>44287</v>
      </c>
      <c r="BX124" s="73">
        <f t="shared" si="93"/>
        <v>44317</v>
      </c>
      <c r="BY124" s="73">
        <f t="shared" si="93"/>
        <v>44348</v>
      </c>
      <c r="BZ124" s="73">
        <f t="shared" si="93"/>
        <v>44378</v>
      </c>
      <c r="CA124" s="73">
        <f t="shared" si="93"/>
        <v>44409</v>
      </c>
      <c r="CB124" s="73">
        <f t="shared" si="93"/>
        <v>44440</v>
      </c>
      <c r="CC124" s="73">
        <f t="shared" si="93"/>
        <v>44470</v>
      </c>
      <c r="CD124" s="73">
        <f t="shared" si="93"/>
        <v>44501</v>
      </c>
      <c r="CE124" s="73">
        <f t="shared" si="93"/>
        <v>44531</v>
      </c>
      <c r="CF124" s="73">
        <f t="shared" si="93"/>
        <v>44562</v>
      </c>
      <c r="CG124" s="73">
        <f t="shared" si="93"/>
        <v>44593</v>
      </c>
      <c r="CH124" s="73">
        <f t="shared" si="93"/>
        <v>44621</v>
      </c>
      <c r="CI124" s="73">
        <f t="shared" si="93"/>
        <v>44652</v>
      </c>
      <c r="CJ124" s="73">
        <f t="shared" si="93"/>
        <v>44682</v>
      </c>
      <c r="CK124" s="73">
        <f t="shared" si="93"/>
        <v>44713</v>
      </c>
      <c r="CL124" s="73">
        <f t="shared" si="93"/>
        <v>44743</v>
      </c>
      <c r="CM124" s="73">
        <f t="shared" si="93"/>
        <v>44774</v>
      </c>
      <c r="CN124" s="73">
        <f t="shared" si="93"/>
        <v>44805</v>
      </c>
      <c r="CO124" s="73">
        <f t="shared" si="93"/>
        <v>44835</v>
      </c>
    </row>
    <row r="125" spans="1:93">
      <c r="C125" t="s">
        <v>35</v>
      </c>
      <c r="D125" s="81">
        <v>0</v>
      </c>
      <c r="E125" s="81">
        <v>0</v>
      </c>
      <c r="F125" s="81">
        <v>0</v>
      </c>
      <c r="G125" s="81">
        <v>0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1">
        <v>0</v>
      </c>
      <c r="S125" s="81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1">
        <v>0</v>
      </c>
      <c r="AJ125" s="81">
        <v>0</v>
      </c>
      <c r="AK125" s="81">
        <v>0</v>
      </c>
      <c r="AL125" s="81">
        <v>0</v>
      </c>
      <c r="AM125" s="81">
        <v>0</v>
      </c>
      <c r="AN125" s="81">
        <v>0</v>
      </c>
      <c r="AO125" s="81">
        <v>0</v>
      </c>
      <c r="AP125" s="81">
        <v>0</v>
      </c>
      <c r="AQ125" s="81">
        <v>0</v>
      </c>
      <c r="AR125" s="81">
        <v>0</v>
      </c>
      <c r="AS125" s="81">
        <v>0</v>
      </c>
      <c r="AT125" s="81">
        <v>0</v>
      </c>
      <c r="AU125" s="81">
        <v>32848377</v>
      </c>
      <c r="AV125" s="81">
        <v>0</v>
      </c>
      <c r="AW125" s="81">
        <v>0</v>
      </c>
      <c r="AX125" s="81">
        <v>0</v>
      </c>
      <c r="AY125" s="81">
        <v>0</v>
      </c>
      <c r="AZ125" s="81">
        <v>0</v>
      </c>
      <c r="BA125" s="81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60732571</v>
      </c>
      <c r="BH125" s="81">
        <v>0</v>
      </c>
      <c r="BI125" s="81">
        <v>0</v>
      </c>
      <c r="BJ125" s="81">
        <v>0</v>
      </c>
      <c r="BK125" s="81">
        <v>0</v>
      </c>
      <c r="BL125" s="81">
        <v>34892141</v>
      </c>
      <c r="BM125" s="81">
        <v>0</v>
      </c>
      <c r="BN125" s="81">
        <v>0</v>
      </c>
      <c r="BO125" s="81">
        <v>0</v>
      </c>
      <c r="BP125" s="81">
        <v>0</v>
      </c>
      <c r="BQ125" s="81">
        <v>0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>
        <v>0</v>
      </c>
      <c r="BY125" s="81">
        <v>0</v>
      </c>
      <c r="BZ125" s="81">
        <v>0</v>
      </c>
      <c r="CA125" s="81">
        <v>0</v>
      </c>
      <c r="CB125" s="81">
        <v>0</v>
      </c>
      <c r="CC125" s="81">
        <v>0</v>
      </c>
      <c r="CD125" s="81">
        <v>0</v>
      </c>
      <c r="CE125" s="81">
        <v>0</v>
      </c>
      <c r="CF125" s="81">
        <v>0</v>
      </c>
      <c r="CG125" s="81">
        <v>0</v>
      </c>
      <c r="CH125" s="81">
        <v>0</v>
      </c>
      <c r="CI125" s="81">
        <v>0</v>
      </c>
      <c r="CJ125" s="81">
        <v>0</v>
      </c>
      <c r="CK125" s="81">
        <v>0</v>
      </c>
      <c r="CL125" s="81">
        <v>0</v>
      </c>
      <c r="CM125" s="81">
        <v>0</v>
      </c>
      <c r="CN125" s="81">
        <v>0</v>
      </c>
      <c r="CO125" s="81">
        <v>0</v>
      </c>
    </row>
    <row r="127" spans="1:93">
      <c r="B127" t="s">
        <v>91</v>
      </c>
      <c r="C127" t="s">
        <v>192</v>
      </c>
      <c r="D127" s="5">
        <f>SUM($D$125:D125)+$D$123</f>
        <v>500000000</v>
      </c>
      <c r="E127" s="5">
        <f>SUM($D$125:E125)+$D$123</f>
        <v>500000000</v>
      </c>
      <c r="F127" s="5">
        <f>SUM($D$125:F125)+$D$123</f>
        <v>500000000</v>
      </c>
      <c r="G127" s="5">
        <f>SUM($D$125:G125)+$D$123</f>
        <v>500000000</v>
      </c>
      <c r="H127" s="5">
        <f>SUM($D$125:H125)+$D$123</f>
        <v>500000000</v>
      </c>
      <c r="I127" s="5">
        <f>SUM($D$125:I125)+$D$123</f>
        <v>500000000</v>
      </c>
      <c r="J127" s="5">
        <f>SUM($D$125:J125)+$D$123</f>
        <v>500000000</v>
      </c>
      <c r="K127" s="5">
        <f>SUM($D$125:K125)+$D$123</f>
        <v>500000000</v>
      </c>
      <c r="L127" s="5">
        <f>SUM($D$125:L125)+$D$123</f>
        <v>500000000</v>
      </c>
      <c r="M127" s="5">
        <f>SUM($D$125:M125)+$D$123</f>
        <v>500000000</v>
      </c>
      <c r="N127" s="5">
        <f>SUM($D$125:N125)+$D$123</f>
        <v>500000000</v>
      </c>
      <c r="O127" s="5">
        <f>SUM($D$125:O125)+$D$123</f>
        <v>500000000</v>
      </c>
      <c r="P127" s="5">
        <f>SUM($D$125:P125)+$D$123</f>
        <v>500000000</v>
      </c>
      <c r="Q127" s="5">
        <f>SUM($D$125:Q125)+$D$123</f>
        <v>500000000</v>
      </c>
      <c r="R127" s="5">
        <f>SUM($D$125:R125)+$D$123</f>
        <v>500000000</v>
      </c>
      <c r="S127" s="5">
        <f>SUM($D$125:S125)+$D$123</f>
        <v>500000000</v>
      </c>
      <c r="T127" s="5">
        <f>SUM($D$125:T125)+$D$123</f>
        <v>500000000</v>
      </c>
      <c r="U127" s="5">
        <f>SUM($D$125:U125)+$D$123</f>
        <v>500000000</v>
      </c>
      <c r="V127" s="5">
        <f>SUM($D$125:V125)+$D$123</f>
        <v>500000000</v>
      </c>
      <c r="W127" s="5">
        <f>SUM($D$125:W125)+$D$123</f>
        <v>500000000</v>
      </c>
      <c r="X127" s="5">
        <f>SUM($D$125:X125)+$D$123</f>
        <v>500000000</v>
      </c>
      <c r="Y127" s="5">
        <f>SUM($D$125:Y125)+$D$123</f>
        <v>500000000</v>
      </c>
      <c r="Z127" s="5">
        <f>SUM($D$125:Z125)+$D$123</f>
        <v>500000000</v>
      </c>
      <c r="AA127" s="5">
        <f>SUM($D$125:AA125)+$D$123</f>
        <v>500000000</v>
      </c>
      <c r="AB127" s="5">
        <f>SUM($D$125:AB125)+$D$123</f>
        <v>500000000</v>
      </c>
      <c r="AC127" s="5">
        <f>SUM($D$125:AC125)+$D$123</f>
        <v>500000000</v>
      </c>
      <c r="AD127" s="5">
        <f>SUM($D$125:AD125)+$D$123</f>
        <v>500000000</v>
      </c>
      <c r="AE127" s="5">
        <f>SUM($D$125:AE125)+$D$123</f>
        <v>500000000</v>
      </c>
      <c r="AF127" s="5">
        <f>SUM($D$125:AF125)+$D$123</f>
        <v>500000000</v>
      </c>
      <c r="AG127" s="5">
        <f>SUM($D$125:AG125)+$D$123</f>
        <v>500000000</v>
      </c>
      <c r="AH127" s="5">
        <f>SUM($D$125:AH125)+$D$123</f>
        <v>500000000</v>
      </c>
      <c r="AI127" s="5">
        <f>SUM($D$125:AI125)+$D$123</f>
        <v>500000000</v>
      </c>
      <c r="AJ127" s="5">
        <f>SUM($D$125:AJ125)+$D$123</f>
        <v>500000000</v>
      </c>
      <c r="AK127" s="5">
        <f>SUM($D$125:AK125)+$D$123</f>
        <v>500000000</v>
      </c>
      <c r="AL127" s="5">
        <f>SUM($D$125:AL125)+$D$123</f>
        <v>500000000</v>
      </c>
      <c r="AM127" s="5">
        <f>SUM($D$125:AM125)+$D$123</f>
        <v>500000000</v>
      </c>
      <c r="AN127" s="5">
        <f>SUM($D$125:AN125)+$D$123</f>
        <v>500000000</v>
      </c>
      <c r="AO127" s="5">
        <f>SUM($D$125:AO125)+$D$123</f>
        <v>500000000</v>
      </c>
      <c r="AP127" s="5">
        <f>SUM($D$125:AP125)+$D$123</f>
        <v>500000000</v>
      </c>
      <c r="AQ127" s="5">
        <f>SUM($D$125:AQ125)+$D$123</f>
        <v>500000000</v>
      </c>
      <c r="AR127" s="5">
        <f>SUM($D$125:AR125)+$D$123</f>
        <v>500000000</v>
      </c>
      <c r="AS127" s="5">
        <f>SUM($D$125:AS125)+$D$123</f>
        <v>500000000</v>
      </c>
      <c r="AT127" s="5">
        <f>SUM($D$125:AT125)+$D$123</f>
        <v>500000000</v>
      </c>
      <c r="AU127" s="5">
        <f>SUM($D$125:AU125)+$D$123</f>
        <v>532848377</v>
      </c>
      <c r="AV127" s="5">
        <f>SUM($D$125:AV125)+$D$123</f>
        <v>532848377</v>
      </c>
      <c r="AW127" s="5">
        <f>SUM($D$125:AW125)+$D$123</f>
        <v>532848377</v>
      </c>
      <c r="AX127" s="5">
        <f>SUM($D$125:AX125)+$D$123</f>
        <v>532848377</v>
      </c>
      <c r="AY127" s="5">
        <f>SUM($D$125:AY125)+$D$123</f>
        <v>532848377</v>
      </c>
      <c r="AZ127" s="5">
        <f>SUM($D$125:AZ125)+$D$123</f>
        <v>532848377</v>
      </c>
      <c r="BA127" s="5">
        <f>SUM($D$125:BA125)+$D$123</f>
        <v>532848377</v>
      </c>
      <c r="BB127" s="5">
        <f>SUM($D$125:BB125)+$D$123</f>
        <v>532848377</v>
      </c>
      <c r="BC127" s="5">
        <f>SUM($D$125:BC125)+$D$123</f>
        <v>532848377</v>
      </c>
      <c r="BD127" s="5">
        <f>SUM($D$125:BD125)+$D$123</f>
        <v>532848377</v>
      </c>
      <c r="BE127" s="5">
        <f>SUM($D$125:BE125)+$D$123</f>
        <v>532848377</v>
      </c>
      <c r="BF127" s="5">
        <f>SUM($D$125:BF125)+$D$123</f>
        <v>532848377</v>
      </c>
      <c r="BG127" s="5">
        <f>SUM($D$125:BG125)+$D$123</f>
        <v>593580948</v>
      </c>
      <c r="BH127" s="5">
        <f>SUM($D$125:BH125)+$D$123</f>
        <v>593580948</v>
      </c>
      <c r="BI127" s="5">
        <f>SUM($D$125:BI125)+$D$123</f>
        <v>593580948</v>
      </c>
      <c r="BJ127" s="5">
        <f>SUM($D$125:BJ125)+$D$123</f>
        <v>593580948</v>
      </c>
      <c r="BK127" s="5">
        <f>SUM($D$125:BK125)+$D$123</f>
        <v>593580948</v>
      </c>
      <c r="BL127" s="5">
        <f>SUM($D$125:BL125)+$D$123</f>
        <v>628473089</v>
      </c>
      <c r="BM127" s="5">
        <f>SUM($D$125:BM125)+$D$123</f>
        <v>628473089</v>
      </c>
      <c r="BN127" s="5">
        <f>SUM($D$125:BN125)+$D$123</f>
        <v>628473089</v>
      </c>
      <c r="BO127" s="5">
        <f>SUM($D$125:BO125)+$D$123</f>
        <v>628473089</v>
      </c>
      <c r="BP127" s="5">
        <f>SUM($D$125:BP125)+$D$123</f>
        <v>628473089</v>
      </c>
      <c r="BQ127" s="5">
        <f>SUM($D$125:BQ125)+$D$123</f>
        <v>628473089</v>
      </c>
      <c r="BR127" s="5">
        <f>SUM($D$125:BR125)+$D$123</f>
        <v>628473089</v>
      </c>
      <c r="BS127" s="5">
        <f>SUM($D$125:BS125)+$D$123</f>
        <v>628473089</v>
      </c>
      <c r="BT127" s="5">
        <f>SUM($D$125:BT125)+$D$123</f>
        <v>628473089</v>
      </c>
      <c r="BU127" s="5">
        <f>SUM($D$125:BU125)+$D$123</f>
        <v>628473089</v>
      </c>
      <c r="BV127" s="5">
        <f>SUM($D$125:BV125)+$D$123</f>
        <v>628473089</v>
      </c>
      <c r="BW127" s="5">
        <f>SUM($D$125:BW125)+$D$123</f>
        <v>628473089</v>
      </c>
      <c r="BX127" s="5">
        <f>SUM($D$125:BX125)+$D$123</f>
        <v>628473089</v>
      </c>
      <c r="BY127" s="5">
        <f>SUM($D$125:BY125)+$D$123</f>
        <v>628473089</v>
      </c>
      <c r="BZ127" s="5">
        <f>SUM($D$125:BZ125)+$D$123</f>
        <v>628473089</v>
      </c>
      <c r="CA127" s="5">
        <f>SUM($D$125:CA125)+$D$123</f>
        <v>628473089</v>
      </c>
      <c r="CB127" s="5">
        <f>SUM($D$125:CB125)+$D$123</f>
        <v>628473089</v>
      </c>
      <c r="CC127" s="5">
        <f>SUM($D$125:CC125)+$D$123</f>
        <v>628473089</v>
      </c>
      <c r="CD127" s="5">
        <f>SUM($D$125:CD125)+$D$123</f>
        <v>628473089</v>
      </c>
      <c r="CE127" s="5">
        <f>SUM($D$125:CE125)+$D$123</f>
        <v>628473089</v>
      </c>
      <c r="CF127" s="5">
        <f>SUM($D$125:CF125)+$D$123</f>
        <v>628473089</v>
      </c>
      <c r="CG127" s="5">
        <f>SUM($D$125:CG125)+$D$123</f>
        <v>628473089</v>
      </c>
      <c r="CH127" s="5">
        <f>SUM($D$125:CH125)+$D$123</f>
        <v>628473089</v>
      </c>
      <c r="CI127" s="5">
        <f>SUM($D$125:CI125)+$D$123</f>
        <v>628473089</v>
      </c>
      <c r="CJ127" s="5">
        <f>SUM($D$125:CJ125)+$D$123</f>
        <v>628473089</v>
      </c>
      <c r="CK127" s="5">
        <f>SUM($D$125:CK125)+$D$123</f>
        <v>628473089</v>
      </c>
      <c r="CL127" s="5">
        <f>SUM($D$125:CL125)+$D$123</f>
        <v>628473089</v>
      </c>
      <c r="CM127" s="5">
        <f>SUM($D$125:CM125)+$D$123</f>
        <v>628473089</v>
      </c>
      <c r="CN127" s="5">
        <f>SUM($D$125:CN125)+$D$123</f>
        <v>628473089</v>
      </c>
      <c r="CO127" s="5">
        <f>SUM($D$125:CO125)+$D$123</f>
        <v>628473089</v>
      </c>
    </row>
    <row r="130" spans="1:93">
      <c r="A130" t="s">
        <v>52</v>
      </c>
      <c r="B130" t="s">
        <v>92</v>
      </c>
      <c r="C130" t="s">
        <v>184</v>
      </c>
      <c r="D130" s="21">
        <v>129103.928542024</v>
      </c>
      <c r="E130" s="21">
        <v>139099.08573542</v>
      </c>
      <c r="F130" s="21">
        <v>149094.24292881601</v>
      </c>
      <c r="G130" s="21">
        <v>159089.40012221201</v>
      </c>
      <c r="H130" s="21">
        <v>169084.55731560799</v>
      </c>
      <c r="I130" s="21">
        <v>179079.714509004</v>
      </c>
      <c r="J130" s="21">
        <v>189074.87170240001</v>
      </c>
      <c r="K130" s="21">
        <v>199070.02889579599</v>
      </c>
      <c r="L130" s="21">
        <v>209065.18608919199</v>
      </c>
      <c r="M130" s="21">
        <v>219060.343282588</v>
      </c>
      <c r="N130" s="21">
        <v>229055.50047598401</v>
      </c>
      <c r="O130" s="21">
        <v>239050.65766937999</v>
      </c>
      <c r="P130" s="21">
        <v>249045.81486277599</v>
      </c>
      <c r="Q130" s="21">
        <v>259040.972056172</v>
      </c>
      <c r="R130" s="21">
        <v>269036.12924956798</v>
      </c>
      <c r="S130" s="21">
        <v>279031.28644296399</v>
      </c>
      <c r="T130" s="21">
        <v>289026.44363636</v>
      </c>
      <c r="U130" s="21">
        <v>299021.600829756</v>
      </c>
      <c r="V130" s="21">
        <v>309016.75802315201</v>
      </c>
      <c r="W130" s="21">
        <v>319011.91521654802</v>
      </c>
      <c r="X130" s="21">
        <v>329007.07240994403</v>
      </c>
      <c r="Y130" s="21">
        <v>339002.22960333998</v>
      </c>
      <c r="Z130" s="21">
        <v>348997.38679673598</v>
      </c>
      <c r="AA130" s="21">
        <v>358992.54399013199</v>
      </c>
      <c r="AB130" s="21">
        <v>368987.701183528</v>
      </c>
      <c r="AC130" s="21">
        <v>378982.85837692401</v>
      </c>
      <c r="AD130" s="21">
        <v>388978.01557032001</v>
      </c>
      <c r="AE130" s="21">
        <v>398973.17276371602</v>
      </c>
      <c r="AF130" s="21">
        <v>408968.32995711197</v>
      </c>
      <c r="AG130" s="21">
        <v>418963.48715050798</v>
      </c>
      <c r="AH130" s="21">
        <v>428958.64434390399</v>
      </c>
      <c r="AI130" s="21">
        <v>438953.80153729999</v>
      </c>
      <c r="AJ130" s="21">
        <v>448948.958730696</v>
      </c>
      <c r="AK130" s="21">
        <v>458944.11592409201</v>
      </c>
      <c r="AL130" s="21">
        <v>468939.27311748802</v>
      </c>
      <c r="AM130" s="21">
        <v>478934.43031088402</v>
      </c>
      <c r="AN130" s="21">
        <v>488929.58750427997</v>
      </c>
      <c r="AO130" s="21">
        <v>498924.74469767598</v>
      </c>
      <c r="AP130" s="21">
        <v>508919.90189107199</v>
      </c>
      <c r="AQ130" s="21">
        <v>518915.059084468</v>
      </c>
      <c r="AR130" s="21">
        <v>528910.21627786395</v>
      </c>
      <c r="AS130" s="21">
        <v>538905.37347125995</v>
      </c>
      <c r="AT130" s="21">
        <v>548900.53066465596</v>
      </c>
      <c r="AU130" s="21">
        <v>558895.68785805197</v>
      </c>
      <c r="AV130" s="21">
        <v>568890.84505144798</v>
      </c>
      <c r="AW130" s="21">
        <v>578886.00224484398</v>
      </c>
      <c r="AX130" s="21">
        <v>588881.15943823999</v>
      </c>
      <c r="AY130" s="21">
        <v>598876.316631636</v>
      </c>
      <c r="AZ130" s="21">
        <v>608871.47382503201</v>
      </c>
      <c r="BA130" s="21">
        <v>618866.63101842802</v>
      </c>
      <c r="BB130" s="21">
        <v>628861.78821182402</v>
      </c>
      <c r="BC130" s="21">
        <v>638856.94540522003</v>
      </c>
      <c r="BD130" s="21">
        <v>648852.10259861604</v>
      </c>
      <c r="BE130" s="21">
        <v>658847.25979201205</v>
      </c>
      <c r="BF130" s="21">
        <v>668842.41698540805</v>
      </c>
      <c r="BG130" s="21">
        <v>678837.57417880394</v>
      </c>
      <c r="BH130" s="21">
        <v>688832.73137219995</v>
      </c>
      <c r="BI130" s="21">
        <v>698827.88856559596</v>
      </c>
      <c r="BJ130" s="21">
        <v>708823.04575899197</v>
      </c>
      <c r="BK130" s="21">
        <v>718818.20295238798</v>
      </c>
      <c r="BL130" s="21">
        <v>728813.36014578398</v>
      </c>
      <c r="BM130" s="21">
        <v>738808.51733917999</v>
      </c>
      <c r="BN130" s="21">
        <v>748803.674532576</v>
      </c>
      <c r="BO130" s="21">
        <v>758798.83172597201</v>
      </c>
      <c r="BP130" s="21">
        <v>768793.98891936801</v>
      </c>
      <c r="BQ130" s="21">
        <v>778789.14611276402</v>
      </c>
      <c r="BR130" s="21">
        <v>788784.30330616003</v>
      </c>
      <c r="BS130" s="21">
        <v>798779.46049955604</v>
      </c>
      <c r="BT130" s="21">
        <v>808774.61769295204</v>
      </c>
      <c r="BU130" s="21">
        <v>818769.774886347</v>
      </c>
      <c r="BV130" s="21">
        <v>828764.93207974301</v>
      </c>
      <c r="BW130" s="21">
        <v>838760.08927313902</v>
      </c>
      <c r="BX130" s="21">
        <v>848755.24646653596</v>
      </c>
      <c r="BY130" s="21">
        <v>858750.40365993197</v>
      </c>
      <c r="BZ130" s="21">
        <v>868745.56085332797</v>
      </c>
      <c r="CA130" s="21">
        <v>878740.71804672398</v>
      </c>
      <c r="CB130" s="21">
        <v>888735.87524011906</v>
      </c>
      <c r="CC130" s="21">
        <v>898731.03243351495</v>
      </c>
      <c r="CD130" s="21">
        <v>908726.18962691096</v>
      </c>
      <c r="CE130" s="21">
        <v>918721.34682030696</v>
      </c>
      <c r="CF130" s="21">
        <v>928716.50401370297</v>
      </c>
      <c r="CG130" s="21">
        <v>938711.66120709898</v>
      </c>
      <c r="CH130" s="21">
        <v>948706.81840049499</v>
      </c>
      <c r="CI130" s="21">
        <v>958701.97559389099</v>
      </c>
      <c r="CJ130" s="21">
        <v>968697.132787287</v>
      </c>
      <c r="CK130" s="21">
        <v>978692.28998068301</v>
      </c>
      <c r="CL130" s="21">
        <v>988687.44717407902</v>
      </c>
      <c r="CM130" s="21">
        <v>998682.60436747503</v>
      </c>
      <c r="CN130" s="21">
        <v>1008677.76156087</v>
      </c>
      <c r="CO130" s="21">
        <v>1018672.91875427</v>
      </c>
    </row>
    <row r="131" spans="1:93">
      <c r="C131" t="s">
        <v>192</v>
      </c>
      <c r="D131" s="6">
        <v>500000000</v>
      </c>
      <c r="E131" s="6">
        <v>500000000</v>
      </c>
      <c r="F131" s="6">
        <v>500000000</v>
      </c>
      <c r="G131" s="6">
        <v>500000000</v>
      </c>
      <c r="H131" s="6">
        <v>500000000</v>
      </c>
      <c r="I131" s="6">
        <v>500000000</v>
      </c>
      <c r="J131" s="6">
        <v>500000000</v>
      </c>
      <c r="K131" s="6">
        <v>500000000</v>
      </c>
      <c r="L131" s="6">
        <v>500000000</v>
      </c>
      <c r="M131" s="6">
        <v>500000000</v>
      </c>
      <c r="N131" s="6">
        <v>500000000</v>
      </c>
      <c r="O131" s="6">
        <v>500000000</v>
      </c>
      <c r="P131" s="6">
        <v>500000000</v>
      </c>
      <c r="Q131" s="6">
        <v>500000000</v>
      </c>
      <c r="R131" s="6">
        <v>500000000</v>
      </c>
      <c r="S131" s="6">
        <v>500000000</v>
      </c>
      <c r="T131" s="6">
        <v>500000000</v>
      </c>
      <c r="U131" s="6">
        <v>500000000</v>
      </c>
      <c r="V131" s="6">
        <v>500000000</v>
      </c>
      <c r="W131" s="6">
        <v>500000000</v>
      </c>
      <c r="X131" s="6">
        <v>500000000</v>
      </c>
      <c r="Y131" s="6">
        <v>500000000</v>
      </c>
      <c r="Z131" s="6">
        <v>500000000</v>
      </c>
      <c r="AA131" s="6">
        <v>500000000</v>
      </c>
      <c r="AB131" s="6">
        <v>500000000</v>
      </c>
      <c r="AC131" s="6">
        <v>500000000</v>
      </c>
      <c r="AD131" s="6">
        <v>500000000</v>
      </c>
      <c r="AE131" s="6">
        <v>500000000</v>
      </c>
      <c r="AF131" s="6">
        <v>500000000</v>
      </c>
      <c r="AG131" s="6">
        <v>500000000</v>
      </c>
      <c r="AH131" s="6">
        <v>500000000</v>
      </c>
      <c r="AI131" s="6">
        <v>500000000</v>
      </c>
      <c r="AJ131" s="6">
        <v>500000000</v>
      </c>
      <c r="AK131" s="6">
        <v>500000000</v>
      </c>
      <c r="AL131" s="6">
        <v>500000000</v>
      </c>
      <c r="AM131" s="6">
        <v>500000000</v>
      </c>
      <c r="AN131" s="6">
        <v>500000000</v>
      </c>
      <c r="AO131" s="6">
        <v>500000000</v>
      </c>
      <c r="AP131" s="6">
        <v>500000000</v>
      </c>
      <c r="AQ131" s="6">
        <v>500000000</v>
      </c>
      <c r="AR131" s="6">
        <v>500000000</v>
      </c>
      <c r="AS131" s="6">
        <v>500000000</v>
      </c>
      <c r="AT131" s="6">
        <v>500000000</v>
      </c>
      <c r="AU131" s="6">
        <v>532848377</v>
      </c>
      <c r="AV131" s="6">
        <v>532848377</v>
      </c>
      <c r="AW131" s="6">
        <v>532848377</v>
      </c>
      <c r="AX131" s="6">
        <v>532848377</v>
      </c>
      <c r="AY131" s="6">
        <v>532848377</v>
      </c>
      <c r="AZ131" s="6">
        <v>532848377</v>
      </c>
      <c r="BA131" s="6">
        <v>532848377</v>
      </c>
      <c r="BB131" s="6">
        <v>532848377</v>
      </c>
      <c r="BC131" s="6">
        <v>532848377</v>
      </c>
      <c r="BD131" s="6">
        <v>532848377</v>
      </c>
      <c r="BE131" s="6">
        <v>532848377</v>
      </c>
      <c r="BF131" s="6">
        <v>532848377</v>
      </c>
      <c r="BG131" s="6">
        <v>593580948</v>
      </c>
      <c r="BH131" s="6">
        <v>593580948</v>
      </c>
      <c r="BI131" s="6">
        <v>593580948</v>
      </c>
      <c r="BJ131" s="6">
        <v>593580948</v>
      </c>
      <c r="BK131" s="6">
        <v>593580948</v>
      </c>
      <c r="BL131" s="6">
        <v>628473089</v>
      </c>
      <c r="BM131" s="6">
        <v>628473089</v>
      </c>
      <c r="BN131" s="6">
        <v>628473089</v>
      </c>
      <c r="BO131" s="6">
        <v>628473089</v>
      </c>
      <c r="BP131" s="6">
        <v>628473089</v>
      </c>
      <c r="BQ131" s="6">
        <v>628473089</v>
      </c>
      <c r="BR131" s="6">
        <v>628473089</v>
      </c>
      <c r="BS131" s="6">
        <v>628473089</v>
      </c>
      <c r="BT131" s="6">
        <v>628473089</v>
      </c>
      <c r="BU131" s="6">
        <v>628473089</v>
      </c>
      <c r="BV131" s="6">
        <v>628473089</v>
      </c>
      <c r="BW131" s="6">
        <v>628473089</v>
      </c>
      <c r="BX131" s="6">
        <v>628473089</v>
      </c>
      <c r="BY131" s="6">
        <v>628473089</v>
      </c>
      <c r="BZ131" s="6">
        <v>628473089</v>
      </c>
      <c r="CA131" s="6">
        <v>628473089</v>
      </c>
      <c r="CB131" s="6">
        <v>628473089</v>
      </c>
      <c r="CC131" s="6">
        <v>628473089</v>
      </c>
      <c r="CD131" s="6">
        <v>628473089</v>
      </c>
      <c r="CE131" s="6">
        <v>628473089</v>
      </c>
      <c r="CF131" s="6">
        <v>628473089</v>
      </c>
      <c r="CG131" s="6">
        <v>628473089</v>
      </c>
      <c r="CH131" s="6">
        <v>628473089</v>
      </c>
      <c r="CI131" s="6">
        <v>628473089</v>
      </c>
      <c r="CJ131" s="6">
        <v>628473089</v>
      </c>
      <c r="CK131" s="6">
        <v>628473089</v>
      </c>
      <c r="CL131" s="6">
        <v>628473089</v>
      </c>
      <c r="CM131" s="6">
        <v>628473089</v>
      </c>
      <c r="CN131" s="6">
        <v>628473089</v>
      </c>
      <c r="CO131" s="6">
        <v>628473089</v>
      </c>
    </row>
    <row r="133" spans="1:93">
      <c r="B133" t="s">
        <v>160</v>
      </c>
      <c r="C133" t="s">
        <v>197</v>
      </c>
      <c r="D133" s="21">
        <f>D131-D130</f>
        <v>499870896.07145798</v>
      </c>
      <c r="E133" s="21">
        <f>D131-E130</f>
        <v>499860900.91426456</v>
      </c>
      <c r="F133" s="21">
        <f t="shared" ref="F133:K133" si="94">E131-F130</f>
        <v>499850905.7570712</v>
      </c>
      <c r="G133" s="21">
        <f t="shared" si="94"/>
        <v>499840910.59987777</v>
      </c>
      <c r="H133" s="21">
        <f t="shared" si="94"/>
        <v>499830915.44268441</v>
      </c>
      <c r="I133" s="21">
        <f t="shared" si="94"/>
        <v>499820920.28549099</v>
      </c>
      <c r="J133" s="21">
        <f t="shared" si="94"/>
        <v>499810925.12829763</v>
      </c>
      <c r="K133" s="21">
        <f t="shared" si="94"/>
        <v>499800929.9711042</v>
      </c>
      <c r="L133" s="21">
        <f t="shared" ref="L133:BP133" si="95">L131-L130</f>
        <v>499790934.81391078</v>
      </c>
      <c r="M133" s="21">
        <f t="shared" si="95"/>
        <v>499780939.65671742</v>
      </c>
      <c r="N133" s="21">
        <f t="shared" si="95"/>
        <v>499770944.499524</v>
      </c>
      <c r="O133" s="21">
        <f t="shared" si="95"/>
        <v>499760949.34233063</v>
      </c>
      <c r="P133" s="21">
        <f t="shared" si="95"/>
        <v>499750954.18513721</v>
      </c>
      <c r="Q133" s="21">
        <f t="shared" si="95"/>
        <v>499740959.02794385</v>
      </c>
      <c r="R133" s="21">
        <f t="shared" si="95"/>
        <v>499730963.87075043</v>
      </c>
      <c r="S133" s="21">
        <f t="shared" si="95"/>
        <v>499720968.71355706</v>
      </c>
      <c r="T133" s="21">
        <f t="shared" si="95"/>
        <v>499710973.55636364</v>
      </c>
      <c r="U133" s="21">
        <f t="shared" si="95"/>
        <v>499700978.39917022</v>
      </c>
      <c r="V133" s="21">
        <f t="shared" si="95"/>
        <v>499690983.24197686</v>
      </c>
      <c r="W133" s="21">
        <f t="shared" si="95"/>
        <v>499680988.08478343</v>
      </c>
      <c r="X133" s="21">
        <f t="shared" si="95"/>
        <v>499670992.92759007</v>
      </c>
      <c r="Y133" s="21">
        <f t="shared" si="95"/>
        <v>499660997.77039665</v>
      </c>
      <c r="Z133" s="21">
        <f t="shared" si="95"/>
        <v>499651002.61320329</v>
      </c>
      <c r="AA133" s="21">
        <f t="shared" si="95"/>
        <v>499641007.45600986</v>
      </c>
      <c r="AB133" s="21">
        <f t="shared" si="95"/>
        <v>499631012.29881644</v>
      </c>
      <c r="AC133" s="21">
        <f t="shared" si="95"/>
        <v>499621017.14162308</v>
      </c>
      <c r="AD133" s="21">
        <f t="shared" si="95"/>
        <v>499611021.98442966</v>
      </c>
      <c r="AE133" s="21">
        <f t="shared" si="95"/>
        <v>499601026.82723629</v>
      </c>
      <c r="AF133" s="21">
        <f t="shared" si="95"/>
        <v>499591031.67004287</v>
      </c>
      <c r="AG133" s="21">
        <f t="shared" si="95"/>
        <v>499581036.51284951</v>
      </c>
      <c r="AH133" s="21">
        <f t="shared" si="95"/>
        <v>499571041.35565609</v>
      </c>
      <c r="AI133" s="21">
        <f t="shared" si="95"/>
        <v>499561046.19846272</v>
      </c>
      <c r="AJ133" s="21">
        <f t="shared" si="95"/>
        <v>499551051.0412693</v>
      </c>
      <c r="AK133" s="21">
        <f t="shared" si="95"/>
        <v>499541055.88407588</v>
      </c>
      <c r="AL133" s="21">
        <f t="shared" si="95"/>
        <v>499531060.72688252</v>
      </c>
      <c r="AM133" s="21">
        <f t="shared" si="95"/>
        <v>499521065.5696891</v>
      </c>
      <c r="AN133" s="21">
        <f t="shared" si="95"/>
        <v>499511070.41249573</v>
      </c>
      <c r="AO133" s="21">
        <f t="shared" si="95"/>
        <v>499501075.25530231</v>
      </c>
      <c r="AP133" s="21">
        <f t="shared" si="95"/>
        <v>499491080.09810895</v>
      </c>
      <c r="AQ133" s="21">
        <f t="shared" si="95"/>
        <v>499481084.94091552</v>
      </c>
      <c r="AR133" s="21">
        <f t="shared" si="95"/>
        <v>499471089.78372216</v>
      </c>
      <c r="AS133" s="21">
        <f t="shared" si="95"/>
        <v>499461094.62652874</v>
      </c>
      <c r="AT133" s="21">
        <f t="shared" si="95"/>
        <v>499451099.46933532</v>
      </c>
      <c r="AU133" s="21">
        <f t="shared" si="95"/>
        <v>532289481.31214195</v>
      </c>
      <c r="AV133" s="21">
        <f t="shared" si="95"/>
        <v>532279486.15494853</v>
      </c>
      <c r="AW133" s="21">
        <f t="shared" si="95"/>
        <v>532269490.99775517</v>
      </c>
      <c r="AX133" s="21">
        <f t="shared" si="95"/>
        <v>532259495.84056175</v>
      </c>
      <c r="AY133" s="21">
        <f t="shared" si="95"/>
        <v>532249500.68336838</v>
      </c>
      <c r="AZ133" s="21">
        <f t="shared" si="95"/>
        <v>532239505.52617496</v>
      </c>
      <c r="BA133" s="21">
        <f t="shared" si="95"/>
        <v>532229510.3689816</v>
      </c>
      <c r="BB133" s="21">
        <f t="shared" si="95"/>
        <v>532219515.21178818</v>
      </c>
      <c r="BC133" s="21">
        <f t="shared" si="95"/>
        <v>532209520.05459476</v>
      </c>
      <c r="BD133" s="21">
        <f t="shared" si="95"/>
        <v>532199524.89740139</v>
      </c>
      <c r="BE133" s="21">
        <f t="shared" si="95"/>
        <v>532189529.74020797</v>
      </c>
      <c r="BF133" s="21">
        <f t="shared" si="95"/>
        <v>532179534.58301461</v>
      </c>
      <c r="BG133" s="21">
        <f t="shared" si="95"/>
        <v>592902110.42582119</v>
      </c>
      <c r="BH133" s="21">
        <f t="shared" si="95"/>
        <v>592892115.26862776</v>
      </c>
      <c r="BI133" s="21">
        <f t="shared" si="95"/>
        <v>592882120.11143446</v>
      </c>
      <c r="BJ133" s="21">
        <f t="shared" si="95"/>
        <v>592872124.95424104</v>
      </c>
      <c r="BK133" s="21">
        <f t="shared" si="95"/>
        <v>592862129.79704762</v>
      </c>
      <c r="BL133" s="21">
        <f t="shared" si="95"/>
        <v>627744275.63985419</v>
      </c>
      <c r="BM133" s="21">
        <f t="shared" si="95"/>
        <v>627734280.48266077</v>
      </c>
      <c r="BN133" s="21">
        <f t="shared" si="95"/>
        <v>627724285.32546747</v>
      </c>
      <c r="BO133" s="21">
        <f t="shared" si="95"/>
        <v>627714290.16827404</v>
      </c>
      <c r="BP133" s="21">
        <f t="shared" si="95"/>
        <v>627704295.01108062</v>
      </c>
      <c r="BQ133" s="21">
        <f t="shared" ref="BQ133:CO133" si="96">BQ131-BQ130</f>
        <v>627694299.8538872</v>
      </c>
      <c r="BR133" s="21">
        <f t="shared" si="96"/>
        <v>627684304.6966939</v>
      </c>
      <c r="BS133" s="21">
        <f t="shared" si="96"/>
        <v>627674309.53950047</v>
      </c>
      <c r="BT133" s="21">
        <f t="shared" si="96"/>
        <v>627664314.38230705</v>
      </c>
      <c r="BU133" s="21">
        <f t="shared" si="96"/>
        <v>627654319.22511363</v>
      </c>
      <c r="BV133" s="21">
        <f t="shared" si="96"/>
        <v>627644324.06792021</v>
      </c>
      <c r="BW133" s="21">
        <f t="shared" si="96"/>
        <v>627634328.9107269</v>
      </c>
      <c r="BX133" s="21">
        <f t="shared" si="96"/>
        <v>627624333.75353348</v>
      </c>
      <c r="BY133" s="21">
        <f t="shared" si="96"/>
        <v>627614338.59634006</v>
      </c>
      <c r="BZ133" s="21">
        <f t="shared" si="96"/>
        <v>627604343.43914664</v>
      </c>
      <c r="CA133" s="21">
        <f t="shared" si="96"/>
        <v>627594348.28195333</v>
      </c>
      <c r="CB133" s="21">
        <f t="shared" si="96"/>
        <v>627584353.12475991</v>
      </c>
      <c r="CC133" s="21">
        <f t="shared" si="96"/>
        <v>627574357.96756649</v>
      </c>
      <c r="CD133" s="21">
        <f t="shared" si="96"/>
        <v>627564362.81037307</v>
      </c>
      <c r="CE133" s="21">
        <f t="shared" si="96"/>
        <v>627554367.65317965</v>
      </c>
      <c r="CF133" s="21">
        <f t="shared" si="96"/>
        <v>627544372.49598634</v>
      </c>
      <c r="CG133" s="21">
        <f t="shared" si="96"/>
        <v>627534377.33879292</v>
      </c>
      <c r="CH133" s="21">
        <f t="shared" si="96"/>
        <v>627524382.1815995</v>
      </c>
      <c r="CI133" s="21">
        <f t="shared" si="96"/>
        <v>627514387.02440608</v>
      </c>
      <c r="CJ133" s="21">
        <f t="shared" si="96"/>
        <v>627504391.86721277</v>
      </c>
      <c r="CK133" s="21">
        <f t="shared" si="96"/>
        <v>627494396.71001935</v>
      </c>
      <c r="CL133" s="21">
        <f t="shared" si="96"/>
        <v>627484401.55282593</v>
      </c>
      <c r="CM133" s="21">
        <f t="shared" si="96"/>
        <v>627474406.39563251</v>
      </c>
      <c r="CN133" s="21">
        <f t="shared" si="96"/>
        <v>627464411.23843908</v>
      </c>
      <c r="CO133" s="21">
        <f t="shared" si="96"/>
        <v>627454416.08124578</v>
      </c>
    </row>
    <row r="134" spans="1:93">
      <c r="B134" t="s">
        <v>91</v>
      </c>
      <c r="C134" t="s">
        <v>52</v>
      </c>
      <c r="D134" s="21">
        <f>IF(D133&gt;0,0,D130-D133)</f>
        <v>0</v>
      </c>
      <c r="E134" s="21">
        <f t="shared" ref="E134:BP134" si="97">IF(E133&gt;0,0,E130-E133)</f>
        <v>0</v>
      </c>
      <c r="F134" s="21">
        <f t="shared" si="97"/>
        <v>0</v>
      </c>
      <c r="G134" s="21">
        <f t="shared" si="97"/>
        <v>0</v>
      </c>
      <c r="H134" s="21">
        <f t="shared" si="97"/>
        <v>0</v>
      </c>
      <c r="I134" s="21">
        <f t="shared" si="97"/>
        <v>0</v>
      </c>
      <c r="J134" s="21">
        <f t="shared" si="97"/>
        <v>0</v>
      </c>
      <c r="K134" s="21">
        <f t="shared" si="97"/>
        <v>0</v>
      </c>
      <c r="L134" s="21">
        <f t="shared" si="97"/>
        <v>0</v>
      </c>
      <c r="M134" s="21">
        <f t="shared" si="97"/>
        <v>0</v>
      </c>
      <c r="N134" s="21">
        <f t="shared" si="97"/>
        <v>0</v>
      </c>
      <c r="O134" s="21">
        <f t="shared" si="97"/>
        <v>0</v>
      </c>
      <c r="P134" s="21">
        <f t="shared" si="97"/>
        <v>0</v>
      </c>
      <c r="Q134" s="21">
        <f t="shared" si="97"/>
        <v>0</v>
      </c>
      <c r="R134" s="21">
        <f t="shared" si="97"/>
        <v>0</v>
      </c>
      <c r="S134" s="21">
        <f t="shared" si="97"/>
        <v>0</v>
      </c>
      <c r="T134" s="21">
        <f t="shared" si="97"/>
        <v>0</v>
      </c>
      <c r="U134" s="21">
        <f t="shared" si="97"/>
        <v>0</v>
      </c>
      <c r="V134" s="21">
        <f t="shared" si="97"/>
        <v>0</v>
      </c>
      <c r="W134" s="21">
        <f t="shared" si="97"/>
        <v>0</v>
      </c>
      <c r="X134" s="21">
        <f t="shared" si="97"/>
        <v>0</v>
      </c>
      <c r="Y134" s="21">
        <f t="shared" si="97"/>
        <v>0</v>
      </c>
      <c r="Z134" s="21">
        <f t="shared" si="97"/>
        <v>0</v>
      </c>
      <c r="AA134" s="21">
        <f t="shared" si="97"/>
        <v>0</v>
      </c>
      <c r="AB134" s="21">
        <f t="shared" si="97"/>
        <v>0</v>
      </c>
      <c r="AC134" s="21">
        <f t="shared" si="97"/>
        <v>0</v>
      </c>
      <c r="AD134" s="21">
        <f t="shared" si="97"/>
        <v>0</v>
      </c>
      <c r="AE134" s="21">
        <f t="shared" si="97"/>
        <v>0</v>
      </c>
      <c r="AF134" s="21">
        <f t="shared" si="97"/>
        <v>0</v>
      </c>
      <c r="AG134" s="21">
        <f t="shared" si="97"/>
        <v>0</v>
      </c>
      <c r="AH134" s="21">
        <f t="shared" si="97"/>
        <v>0</v>
      </c>
      <c r="AI134" s="21">
        <f t="shared" si="97"/>
        <v>0</v>
      </c>
      <c r="AJ134" s="21">
        <f t="shared" si="97"/>
        <v>0</v>
      </c>
      <c r="AK134" s="21">
        <f t="shared" si="97"/>
        <v>0</v>
      </c>
      <c r="AL134" s="21">
        <f t="shared" si="97"/>
        <v>0</v>
      </c>
      <c r="AM134" s="21">
        <f t="shared" si="97"/>
        <v>0</v>
      </c>
      <c r="AN134" s="21">
        <f t="shared" si="97"/>
        <v>0</v>
      </c>
      <c r="AO134" s="21">
        <f t="shared" si="97"/>
        <v>0</v>
      </c>
      <c r="AP134" s="21">
        <f t="shared" si="97"/>
        <v>0</v>
      </c>
      <c r="AQ134" s="21">
        <f t="shared" si="97"/>
        <v>0</v>
      </c>
      <c r="AR134" s="21">
        <f t="shared" si="97"/>
        <v>0</v>
      </c>
      <c r="AS134" s="21">
        <f t="shared" si="97"/>
        <v>0</v>
      </c>
      <c r="AT134" s="21">
        <f t="shared" si="97"/>
        <v>0</v>
      </c>
      <c r="AU134" s="21">
        <f t="shared" si="97"/>
        <v>0</v>
      </c>
      <c r="AV134" s="21">
        <f t="shared" si="97"/>
        <v>0</v>
      </c>
      <c r="AW134" s="21">
        <f t="shared" si="97"/>
        <v>0</v>
      </c>
      <c r="AX134" s="21">
        <f t="shared" si="97"/>
        <v>0</v>
      </c>
      <c r="AY134" s="21">
        <f t="shared" si="97"/>
        <v>0</v>
      </c>
      <c r="AZ134" s="21">
        <f t="shared" si="97"/>
        <v>0</v>
      </c>
      <c r="BA134" s="21">
        <f t="shared" si="97"/>
        <v>0</v>
      </c>
      <c r="BB134" s="21">
        <f t="shared" si="97"/>
        <v>0</v>
      </c>
      <c r="BC134" s="21">
        <f t="shared" si="97"/>
        <v>0</v>
      </c>
      <c r="BD134" s="21">
        <f t="shared" si="97"/>
        <v>0</v>
      </c>
      <c r="BE134" s="21">
        <f t="shared" si="97"/>
        <v>0</v>
      </c>
      <c r="BF134" s="21">
        <f t="shared" si="97"/>
        <v>0</v>
      </c>
      <c r="BG134" s="21">
        <f t="shared" si="97"/>
        <v>0</v>
      </c>
      <c r="BH134" s="21">
        <f t="shared" si="97"/>
        <v>0</v>
      </c>
      <c r="BI134" s="21">
        <f t="shared" si="97"/>
        <v>0</v>
      </c>
      <c r="BJ134" s="21">
        <f t="shared" si="97"/>
        <v>0</v>
      </c>
      <c r="BK134" s="21">
        <f t="shared" si="97"/>
        <v>0</v>
      </c>
      <c r="BL134" s="21">
        <f t="shared" si="97"/>
        <v>0</v>
      </c>
      <c r="BM134" s="21">
        <f t="shared" si="97"/>
        <v>0</v>
      </c>
      <c r="BN134" s="21">
        <f t="shared" si="97"/>
        <v>0</v>
      </c>
      <c r="BO134" s="21">
        <f t="shared" si="97"/>
        <v>0</v>
      </c>
      <c r="BP134" s="21">
        <f t="shared" si="97"/>
        <v>0</v>
      </c>
      <c r="BQ134" s="21">
        <f t="shared" ref="BQ134:CO134" si="98">IF(BQ133&gt;0,0,BQ130-BQ133)</f>
        <v>0</v>
      </c>
      <c r="BR134" s="21">
        <f t="shared" si="98"/>
        <v>0</v>
      </c>
      <c r="BS134" s="21">
        <f t="shared" si="98"/>
        <v>0</v>
      </c>
      <c r="BT134" s="21">
        <f t="shared" si="98"/>
        <v>0</v>
      </c>
      <c r="BU134" s="21">
        <f t="shared" si="98"/>
        <v>0</v>
      </c>
      <c r="BV134" s="21">
        <f t="shared" si="98"/>
        <v>0</v>
      </c>
      <c r="BW134" s="21">
        <f t="shared" si="98"/>
        <v>0</v>
      </c>
      <c r="BX134" s="21">
        <f t="shared" si="98"/>
        <v>0</v>
      </c>
      <c r="BY134" s="21">
        <f t="shared" si="98"/>
        <v>0</v>
      </c>
      <c r="BZ134" s="21">
        <f t="shared" si="98"/>
        <v>0</v>
      </c>
      <c r="CA134" s="21">
        <f t="shared" si="98"/>
        <v>0</v>
      </c>
      <c r="CB134" s="21">
        <f t="shared" si="98"/>
        <v>0</v>
      </c>
      <c r="CC134" s="21">
        <f t="shared" si="98"/>
        <v>0</v>
      </c>
      <c r="CD134" s="21">
        <f t="shared" si="98"/>
        <v>0</v>
      </c>
      <c r="CE134" s="21">
        <f t="shared" si="98"/>
        <v>0</v>
      </c>
      <c r="CF134" s="21">
        <f t="shared" si="98"/>
        <v>0</v>
      </c>
      <c r="CG134" s="21">
        <f t="shared" si="98"/>
        <v>0</v>
      </c>
      <c r="CH134" s="21">
        <f t="shared" si="98"/>
        <v>0</v>
      </c>
      <c r="CI134" s="21">
        <f t="shared" si="98"/>
        <v>0</v>
      </c>
      <c r="CJ134" s="21">
        <f t="shared" si="98"/>
        <v>0</v>
      </c>
      <c r="CK134" s="21">
        <f t="shared" si="98"/>
        <v>0</v>
      </c>
      <c r="CL134" s="21">
        <f t="shared" si="98"/>
        <v>0</v>
      </c>
      <c r="CM134" s="21">
        <f t="shared" si="98"/>
        <v>0</v>
      </c>
      <c r="CN134" s="21">
        <f t="shared" si="98"/>
        <v>0</v>
      </c>
      <c r="CO134" s="21">
        <f t="shared" si="98"/>
        <v>0</v>
      </c>
    </row>
    <row r="136" spans="1:93" s="38" customFormat="1">
      <c r="A136" s="38" t="s">
        <v>198</v>
      </c>
      <c r="D136" s="49"/>
    </row>
    <row r="137" spans="1:93">
      <c r="B137" t="s">
        <v>92</v>
      </c>
      <c r="C137" t="s">
        <v>151</v>
      </c>
      <c r="D137" s="64">
        <v>42491</v>
      </c>
    </row>
    <row r="138" spans="1:93">
      <c r="C138" t="s">
        <v>176</v>
      </c>
      <c r="D138" s="64">
        <v>42979</v>
      </c>
    </row>
    <row r="139" spans="1:93">
      <c r="C139" t="s">
        <v>199</v>
      </c>
      <c r="D139" s="4">
        <v>0.05</v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</row>
    <row r="140" spans="1:93">
      <c r="C140" s="2" t="s">
        <v>122</v>
      </c>
      <c r="D140" s="73">
        <f>D137</f>
        <v>42491</v>
      </c>
      <c r="E140" s="73">
        <f t="shared" ref="E140:AJ140" si="99">EDATE(D140,1)</f>
        <v>42522</v>
      </c>
      <c r="F140" s="73">
        <f t="shared" si="99"/>
        <v>42552</v>
      </c>
      <c r="G140" s="73">
        <f t="shared" si="99"/>
        <v>42583</v>
      </c>
      <c r="H140" s="73">
        <f t="shared" si="99"/>
        <v>42614</v>
      </c>
      <c r="I140" s="73">
        <f t="shared" si="99"/>
        <v>42644</v>
      </c>
      <c r="J140" s="73">
        <f t="shared" si="99"/>
        <v>42675</v>
      </c>
      <c r="K140" s="73">
        <f t="shared" si="99"/>
        <v>42705</v>
      </c>
      <c r="L140" s="73">
        <f t="shared" si="99"/>
        <v>42736</v>
      </c>
      <c r="M140" s="73">
        <f t="shared" si="99"/>
        <v>42767</v>
      </c>
      <c r="N140" s="73">
        <f t="shared" si="99"/>
        <v>42795</v>
      </c>
      <c r="O140" s="73">
        <f t="shared" si="99"/>
        <v>42826</v>
      </c>
      <c r="P140" s="73">
        <f t="shared" si="99"/>
        <v>42856</v>
      </c>
      <c r="Q140" s="73">
        <f t="shared" si="99"/>
        <v>42887</v>
      </c>
      <c r="R140" s="73">
        <f t="shared" si="99"/>
        <v>42917</v>
      </c>
      <c r="S140" s="73">
        <f t="shared" si="99"/>
        <v>42948</v>
      </c>
      <c r="T140" s="73">
        <f t="shared" si="99"/>
        <v>42979</v>
      </c>
      <c r="U140" s="73">
        <f t="shared" si="99"/>
        <v>43009</v>
      </c>
      <c r="V140" s="73">
        <f t="shared" si="99"/>
        <v>43040</v>
      </c>
      <c r="W140" s="73">
        <f t="shared" si="99"/>
        <v>43070</v>
      </c>
      <c r="X140" s="73">
        <f t="shared" si="99"/>
        <v>43101</v>
      </c>
      <c r="Y140" s="73">
        <f t="shared" si="99"/>
        <v>43132</v>
      </c>
      <c r="Z140" s="73">
        <f t="shared" si="99"/>
        <v>43160</v>
      </c>
      <c r="AA140" s="73">
        <f t="shared" si="99"/>
        <v>43191</v>
      </c>
      <c r="AB140" s="73">
        <f t="shared" si="99"/>
        <v>43221</v>
      </c>
      <c r="AC140" s="73">
        <f t="shared" si="99"/>
        <v>43252</v>
      </c>
      <c r="AD140" s="73">
        <f t="shared" si="99"/>
        <v>43282</v>
      </c>
      <c r="AE140" s="73">
        <f t="shared" si="99"/>
        <v>43313</v>
      </c>
      <c r="AF140" s="73">
        <f t="shared" si="99"/>
        <v>43344</v>
      </c>
      <c r="AG140" s="73">
        <f t="shared" si="99"/>
        <v>43374</v>
      </c>
      <c r="AH140" s="73">
        <f t="shared" si="99"/>
        <v>43405</v>
      </c>
      <c r="AI140" s="73">
        <f t="shared" si="99"/>
        <v>43435</v>
      </c>
      <c r="AJ140" s="73">
        <f t="shared" si="99"/>
        <v>43466</v>
      </c>
      <c r="AK140" s="73">
        <f t="shared" ref="AK140:BP140" si="100">EDATE(AJ140,1)</f>
        <v>43497</v>
      </c>
      <c r="AL140" s="73">
        <f t="shared" si="100"/>
        <v>43525</v>
      </c>
      <c r="AM140" s="73">
        <f t="shared" si="100"/>
        <v>43556</v>
      </c>
      <c r="AN140" s="73">
        <f t="shared" si="100"/>
        <v>43586</v>
      </c>
      <c r="AO140" s="73">
        <f t="shared" si="100"/>
        <v>43617</v>
      </c>
      <c r="AP140" s="73">
        <f t="shared" si="100"/>
        <v>43647</v>
      </c>
      <c r="AQ140" s="73">
        <f t="shared" si="100"/>
        <v>43678</v>
      </c>
      <c r="AR140" s="73">
        <f t="shared" si="100"/>
        <v>43709</v>
      </c>
      <c r="AS140" s="73">
        <f t="shared" si="100"/>
        <v>43739</v>
      </c>
      <c r="AT140" s="73">
        <f t="shared" si="100"/>
        <v>43770</v>
      </c>
      <c r="AU140" s="73">
        <f t="shared" si="100"/>
        <v>43800</v>
      </c>
      <c r="AV140" s="73">
        <f t="shared" si="100"/>
        <v>43831</v>
      </c>
      <c r="AW140" s="73">
        <f t="shared" si="100"/>
        <v>43862</v>
      </c>
      <c r="AX140" s="73">
        <f t="shared" si="100"/>
        <v>43891</v>
      </c>
      <c r="AY140" s="73">
        <f t="shared" si="100"/>
        <v>43922</v>
      </c>
      <c r="AZ140" s="73">
        <f t="shared" si="100"/>
        <v>43952</v>
      </c>
      <c r="BA140" s="73">
        <f t="shared" si="100"/>
        <v>43983</v>
      </c>
      <c r="BB140" s="73">
        <f t="shared" si="100"/>
        <v>44013</v>
      </c>
      <c r="BC140" s="73">
        <f t="shared" si="100"/>
        <v>44044</v>
      </c>
      <c r="BD140" s="73">
        <f t="shared" si="100"/>
        <v>44075</v>
      </c>
      <c r="BE140" s="73">
        <f t="shared" si="100"/>
        <v>44105</v>
      </c>
      <c r="BF140" s="73">
        <f t="shared" si="100"/>
        <v>44136</v>
      </c>
      <c r="BG140" s="73">
        <f t="shared" si="100"/>
        <v>44166</v>
      </c>
      <c r="BH140" s="73">
        <f t="shared" si="100"/>
        <v>44197</v>
      </c>
      <c r="BI140" s="73">
        <f t="shared" si="100"/>
        <v>44228</v>
      </c>
      <c r="BJ140" s="73">
        <f t="shared" si="100"/>
        <v>44256</v>
      </c>
      <c r="BK140" s="73">
        <f t="shared" si="100"/>
        <v>44287</v>
      </c>
      <c r="BL140" s="73">
        <f t="shared" si="100"/>
        <v>44317</v>
      </c>
      <c r="BM140" s="73">
        <f t="shared" si="100"/>
        <v>44348</v>
      </c>
      <c r="BN140" s="73">
        <f t="shared" si="100"/>
        <v>44378</v>
      </c>
      <c r="BO140" s="73">
        <f t="shared" si="100"/>
        <v>44409</v>
      </c>
      <c r="BP140" s="73">
        <f t="shared" si="100"/>
        <v>44440</v>
      </c>
      <c r="BQ140" s="73">
        <f t="shared" ref="BQ140:CO140" si="101">EDATE(BP140,1)</f>
        <v>44470</v>
      </c>
      <c r="BR140" s="73">
        <f t="shared" si="101"/>
        <v>44501</v>
      </c>
      <c r="BS140" s="73">
        <f t="shared" si="101"/>
        <v>44531</v>
      </c>
      <c r="BT140" s="73">
        <f t="shared" si="101"/>
        <v>44562</v>
      </c>
      <c r="BU140" s="73">
        <f t="shared" si="101"/>
        <v>44593</v>
      </c>
      <c r="BV140" s="73">
        <f t="shared" si="101"/>
        <v>44621</v>
      </c>
      <c r="BW140" s="73">
        <f t="shared" si="101"/>
        <v>44652</v>
      </c>
      <c r="BX140" s="73">
        <f t="shared" si="101"/>
        <v>44682</v>
      </c>
      <c r="BY140" s="73">
        <f t="shared" si="101"/>
        <v>44713</v>
      </c>
      <c r="BZ140" s="73">
        <f t="shared" si="101"/>
        <v>44743</v>
      </c>
      <c r="CA140" s="73">
        <f t="shared" si="101"/>
        <v>44774</v>
      </c>
      <c r="CB140" s="73">
        <f t="shared" si="101"/>
        <v>44805</v>
      </c>
      <c r="CC140" s="73">
        <f t="shared" si="101"/>
        <v>44835</v>
      </c>
      <c r="CD140" s="73">
        <f t="shared" si="101"/>
        <v>44866</v>
      </c>
      <c r="CE140" s="73">
        <f t="shared" si="101"/>
        <v>44896</v>
      </c>
      <c r="CF140" s="73">
        <f t="shared" si="101"/>
        <v>44927</v>
      </c>
      <c r="CG140" s="73">
        <f t="shared" si="101"/>
        <v>44958</v>
      </c>
      <c r="CH140" s="73">
        <f t="shared" si="101"/>
        <v>44986</v>
      </c>
      <c r="CI140" s="73">
        <f t="shared" si="101"/>
        <v>45017</v>
      </c>
      <c r="CJ140" s="73">
        <f t="shared" si="101"/>
        <v>45047</v>
      </c>
      <c r="CK140" s="73">
        <f t="shared" si="101"/>
        <v>45078</v>
      </c>
      <c r="CL140" s="73">
        <f t="shared" si="101"/>
        <v>45108</v>
      </c>
      <c r="CM140" s="73">
        <f t="shared" si="101"/>
        <v>45139</v>
      </c>
      <c r="CN140" s="73">
        <f t="shared" si="101"/>
        <v>45170</v>
      </c>
      <c r="CO140" s="73">
        <f t="shared" si="101"/>
        <v>45200</v>
      </c>
    </row>
    <row r="141" spans="1:93">
      <c r="C141" t="s">
        <v>237</v>
      </c>
      <c r="D141" s="48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>
      <c r="B143" t="s">
        <v>91</v>
      </c>
      <c r="C143" s="2" t="s">
        <v>122</v>
      </c>
      <c r="D143" s="73">
        <f>D140</f>
        <v>42491</v>
      </c>
      <c r="E143" s="73">
        <f t="shared" ref="E143:AJ143" si="102">EDATE(D143,1)</f>
        <v>42522</v>
      </c>
      <c r="F143" s="73">
        <f t="shared" si="102"/>
        <v>42552</v>
      </c>
      <c r="G143" s="73">
        <f t="shared" si="102"/>
        <v>42583</v>
      </c>
      <c r="H143" s="73">
        <f t="shared" si="102"/>
        <v>42614</v>
      </c>
      <c r="I143" s="73">
        <f t="shared" si="102"/>
        <v>42644</v>
      </c>
      <c r="J143" s="73">
        <f t="shared" si="102"/>
        <v>42675</v>
      </c>
      <c r="K143" s="73">
        <f t="shared" si="102"/>
        <v>42705</v>
      </c>
      <c r="L143" s="73">
        <f t="shared" si="102"/>
        <v>42736</v>
      </c>
      <c r="M143" s="73">
        <f t="shared" si="102"/>
        <v>42767</v>
      </c>
      <c r="N143" s="73">
        <f t="shared" si="102"/>
        <v>42795</v>
      </c>
      <c r="O143" s="73">
        <f t="shared" si="102"/>
        <v>42826</v>
      </c>
      <c r="P143" s="73">
        <f t="shared" si="102"/>
        <v>42856</v>
      </c>
      <c r="Q143" s="73">
        <f t="shared" si="102"/>
        <v>42887</v>
      </c>
      <c r="R143" s="73">
        <f t="shared" si="102"/>
        <v>42917</v>
      </c>
      <c r="S143" s="73">
        <f t="shared" si="102"/>
        <v>42948</v>
      </c>
      <c r="T143" s="73">
        <f t="shared" si="102"/>
        <v>42979</v>
      </c>
      <c r="U143" s="73">
        <f t="shared" si="102"/>
        <v>43009</v>
      </c>
      <c r="V143" s="73">
        <f t="shared" si="102"/>
        <v>43040</v>
      </c>
      <c r="W143" s="73">
        <f t="shared" si="102"/>
        <v>43070</v>
      </c>
      <c r="X143" s="73">
        <f t="shared" si="102"/>
        <v>43101</v>
      </c>
      <c r="Y143" s="73">
        <f t="shared" si="102"/>
        <v>43132</v>
      </c>
      <c r="Z143" s="73">
        <f t="shared" si="102"/>
        <v>43160</v>
      </c>
      <c r="AA143" s="73">
        <f t="shared" si="102"/>
        <v>43191</v>
      </c>
      <c r="AB143" s="73">
        <f t="shared" si="102"/>
        <v>43221</v>
      </c>
      <c r="AC143" s="73">
        <f t="shared" si="102"/>
        <v>43252</v>
      </c>
      <c r="AD143" s="73">
        <f t="shared" si="102"/>
        <v>43282</v>
      </c>
      <c r="AE143" s="73">
        <f t="shared" si="102"/>
        <v>43313</v>
      </c>
      <c r="AF143" s="73">
        <f t="shared" si="102"/>
        <v>43344</v>
      </c>
      <c r="AG143" s="73">
        <f t="shared" si="102"/>
        <v>43374</v>
      </c>
      <c r="AH143" s="73">
        <f t="shared" si="102"/>
        <v>43405</v>
      </c>
      <c r="AI143" s="73">
        <f t="shared" si="102"/>
        <v>43435</v>
      </c>
      <c r="AJ143" s="73">
        <f t="shared" si="102"/>
        <v>43466</v>
      </c>
      <c r="AK143" s="73">
        <f t="shared" ref="AK143:BP143" si="103">EDATE(AJ143,1)</f>
        <v>43497</v>
      </c>
      <c r="AL143" s="73">
        <f t="shared" si="103"/>
        <v>43525</v>
      </c>
      <c r="AM143" s="73">
        <f t="shared" si="103"/>
        <v>43556</v>
      </c>
      <c r="AN143" s="73">
        <f t="shared" si="103"/>
        <v>43586</v>
      </c>
      <c r="AO143" s="73">
        <f t="shared" si="103"/>
        <v>43617</v>
      </c>
      <c r="AP143" s="73">
        <f t="shared" si="103"/>
        <v>43647</v>
      </c>
      <c r="AQ143" s="73">
        <f t="shared" si="103"/>
        <v>43678</v>
      </c>
      <c r="AR143" s="73">
        <f t="shared" si="103"/>
        <v>43709</v>
      </c>
      <c r="AS143" s="73">
        <f t="shared" si="103"/>
        <v>43739</v>
      </c>
      <c r="AT143" s="73">
        <f t="shared" si="103"/>
        <v>43770</v>
      </c>
      <c r="AU143" s="73">
        <f t="shared" si="103"/>
        <v>43800</v>
      </c>
      <c r="AV143" s="73">
        <f t="shared" si="103"/>
        <v>43831</v>
      </c>
      <c r="AW143" s="73">
        <f t="shared" si="103"/>
        <v>43862</v>
      </c>
      <c r="AX143" s="73">
        <f t="shared" si="103"/>
        <v>43891</v>
      </c>
      <c r="AY143" s="73">
        <f t="shared" si="103"/>
        <v>43922</v>
      </c>
      <c r="AZ143" s="73">
        <f t="shared" si="103"/>
        <v>43952</v>
      </c>
      <c r="BA143" s="73">
        <f t="shared" si="103"/>
        <v>43983</v>
      </c>
      <c r="BB143" s="73">
        <f t="shared" si="103"/>
        <v>44013</v>
      </c>
      <c r="BC143" s="73">
        <f t="shared" si="103"/>
        <v>44044</v>
      </c>
      <c r="BD143" s="73">
        <f t="shared" si="103"/>
        <v>44075</v>
      </c>
      <c r="BE143" s="73">
        <f t="shared" si="103"/>
        <v>44105</v>
      </c>
      <c r="BF143" s="73">
        <f t="shared" si="103"/>
        <v>44136</v>
      </c>
      <c r="BG143" s="73">
        <f t="shared" si="103"/>
        <v>44166</v>
      </c>
      <c r="BH143" s="73">
        <f t="shared" si="103"/>
        <v>44197</v>
      </c>
      <c r="BI143" s="73">
        <f t="shared" si="103"/>
        <v>44228</v>
      </c>
      <c r="BJ143" s="73">
        <f t="shared" si="103"/>
        <v>44256</v>
      </c>
      <c r="BK143" s="73">
        <f t="shared" si="103"/>
        <v>44287</v>
      </c>
      <c r="BL143" s="73">
        <f t="shared" si="103"/>
        <v>44317</v>
      </c>
      <c r="BM143" s="73">
        <f t="shared" si="103"/>
        <v>44348</v>
      </c>
      <c r="BN143" s="73">
        <f t="shared" si="103"/>
        <v>44378</v>
      </c>
      <c r="BO143" s="73">
        <f t="shared" si="103"/>
        <v>44409</v>
      </c>
      <c r="BP143" s="73">
        <f t="shared" si="103"/>
        <v>44440</v>
      </c>
      <c r="BQ143" s="73">
        <f t="shared" ref="BQ143:CO143" si="104">EDATE(BP143,1)</f>
        <v>44470</v>
      </c>
      <c r="BR143" s="73">
        <f t="shared" si="104"/>
        <v>44501</v>
      </c>
      <c r="BS143" s="73">
        <f t="shared" si="104"/>
        <v>44531</v>
      </c>
      <c r="BT143" s="73">
        <f t="shared" si="104"/>
        <v>44562</v>
      </c>
      <c r="BU143" s="73">
        <f t="shared" si="104"/>
        <v>44593</v>
      </c>
      <c r="BV143" s="73">
        <f t="shared" si="104"/>
        <v>44621</v>
      </c>
      <c r="BW143" s="73">
        <f t="shared" si="104"/>
        <v>44652</v>
      </c>
      <c r="BX143" s="73">
        <f t="shared" si="104"/>
        <v>44682</v>
      </c>
      <c r="BY143" s="73">
        <f t="shared" si="104"/>
        <v>44713</v>
      </c>
      <c r="BZ143" s="73">
        <f t="shared" si="104"/>
        <v>44743</v>
      </c>
      <c r="CA143" s="73">
        <f t="shared" si="104"/>
        <v>44774</v>
      </c>
      <c r="CB143" s="73">
        <f t="shared" si="104"/>
        <v>44805</v>
      </c>
      <c r="CC143" s="73">
        <f t="shared" si="104"/>
        <v>44835</v>
      </c>
      <c r="CD143" s="73">
        <f t="shared" si="104"/>
        <v>44866</v>
      </c>
      <c r="CE143" s="73">
        <f t="shared" si="104"/>
        <v>44896</v>
      </c>
      <c r="CF143" s="73">
        <f t="shared" si="104"/>
        <v>44927</v>
      </c>
      <c r="CG143" s="73">
        <f t="shared" si="104"/>
        <v>44958</v>
      </c>
      <c r="CH143" s="73">
        <f t="shared" si="104"/>
        <v>44986</v>
      </c>
      <c r="CI143" s="73">
        <f t="shared" si="104"/>
        <v>45017</v>
      </c>
      <c r="CJ143" s="73">
        <f t="shared" si="104"/>
        <v>45047</v>
      </c>
      <c r="CK143" s="73">
        <f t="shared" si="104"/>
        <v>45078</v>
      </c>
      <c r="CL143" s="73">
        <f t="shared" si="104"/>
        <v>45108</v>
      </c>
      <c r="CM143" s="73">
        <f t="shared" si="104"/>
        <v>45139</v>
      </c>
      <c r="CN143" s="73">
        <f t="shared" si="104"/>
        <v>45170</v>
      </c>
      <c r="CO143" s="73">
        <f t="shared" si="104"/>
        <v>45200</v>
      </c>
    </row>
    <row r="144" spans="1:93">
      <c r="C144" t="s">
        <v>21</v>
      </c>
      <c r="D144">
        <f>IF(D143&gt;$D$138,0,D141*$D$139)</f>
        <v>85.556250000000006</v>
      </c>
      <c r="E144">
        <f t="shared" ref="E144:BP144" si="105">IF(E143&gt;$D$138,0,E141*$D$139)</f>
        <v>85.556250000000006</v>
      </c>
      <c r="F144">
        <f t="shared" si="105"/>
        <v>85.556250000000006</v>
      </c>
      <c r="G144">
        <f t="shared" si="105"/>
        <v>85.556250000000006</v>
      </c>
      <c r="H144">
        <f t="shared" si="105"/>
        <v>85.556250000000006</v>
      </c>
      <c r="I144">
        <f t="shared" si="105"/>
        <v>85.556250000000006</v>
      </c>
      <c r="J144">
        <f t="shared" si="105"/>
        <v>85.556250000000006</v>
      </c>
      <c r="K144">
        <f t="shared" si="105"/>
        <v>85.556250000000006</v>
      </c>
      <c r="L144">
        <f t="shared" si="105"/>
        <v>85.556250000000006</v>
      </c>
      <c r="M144">
        <f t="shared" si="105"/>
        <v>85.556250000000006</v>
      </c>
      <c r="N144">
        <f t="shared" si="105"/>
        <v>85.556250000000006</v>
      </c>
      <c r="O144">
        <f t="shared" si="105"/>
        <v>85.556250000000006</v>
      </c>
      <c r="P144">
        <f t="shared" si="105"/>
        <v>88.122937500000006</v>
      </c>
      <c r="Q144">
        <f t="shared" si="105"/>
        <v>88.122937500000006</v>
      </c>
      <c r="R144">
        <f t="shared" si="105"/>
        <v>88.122937500000006</v>
      </c>
      <c r="S144">
        <f t="shared" si="105"/>
        <v>88.122937500000006</v>
      </c>
      <c r="T144">
        <f t="shared" si="105"/>
        <v>88.122937500000006</v>
      </c>
      <c r="U144">
        <f t="shared" si="105"/>
        <v>0</v>
      </c>
      <c r="V144">
        <f t="shared" si="105"/>
        <v>0</v>
      </c>
      <c r="W144">
        <f t="shared" si="105"/>
        <v>0</v>
      </c>
      <c r="X144">
        <f t="shared" si="105"/>
        <v>0</v>
      </c>
      <c r="Y144">
        <f t="shared" si="105"/>
        <v>0</v>
      </c>
      <c r="Z144">
        <f t="shared" si="105"/>
        <v>0</v>
      </c>
      <c r="AA144">
        <f t="shared" si="105"/>
        <v>0</v>
      </c>
      <c r="AB144">
        <f t="shared" si="105"/>
        <v>0</v>
      </c>
      <c r="AC144">
        <f t="shared" si="105"/>
        <v>0</v>
      </c>
      <c r="AD144">
        <f t="shared" si="105"/>
        <v>0</v>
      </c>
      <c r="AE144">
        <f t="shared" si="105"/>
        <v>0</v>
      </c>
      <c r="AF144">
        <f t="shared" si="105"/>
        <v>0</v>
      </c>
      <c r="AG144">
        <f t="shared" si="105"/>
        <v>0</v>
      </c>
      <c r="AH144">
        <f t="shared" si="105"/>
        <v>0</v>
      </c>
      <c r="AI144">
        <f t="shared" si="105"/>
        <v>0</v>
      </c>
      <c r="AJ144">
        <f t="shared" si="105"/>
        <v>0</v>
      </c>
      <c r="AK144">
        <f t="shared" si="105"/>
        <v>0</v>
      </c>
      <c r="AL144">
        <f t="shared" si="105"/>
        <v>0</v>
      </c>
      <c r="AM144">
        <f t="shared" si="105"/>
        <v>0</v>
      </c>
      <c r="AN144">
        <f t="shared" si="105"/>
        <v>0</v>
      </c>
      <c r="AO144">
        <f t="shared" si="105"/>
        <v>0</v>
      </c>
      <c r="AP144">
        <f t="shared" si="105"/>
        <v>0</v>
      </c>
      <c r="AQ144">
        <f t="shared" si="105"/>
        <v>0</v>
      </c>
      <c r="AR144">
        <f t="shared" si="105"/>
        <v>0</v>
      </c>
      <c r="AS144">
        <f t="shared" si="105"/>
        <v>0</v>
      </c>
      <c r="AT144">
        <f t="shared" si="105"/>
        <v>0</v>
      </c>
      <c r="AU144">
        <f t="shared" si="105"/>
        <v>0</v>
      </c>
      <c r="AV144">
        <f t="shared" si="105"/>
        <v>0</v>
      </c>
      <c r="AW144">
        <f t="shared" si="105"/>
        <v>0</v>
      </c>
      <c r="AX144">
        <f t="shared" si="105"/>
        <v>0</v>
      </c>
      <c r="AY144">
        <f t="shared" si="105"/>
        <v>0</v>
      </c>
      <c r="AZ144">
        <f t="shared" si="105"/>
        <v>0</v>
      </c>
      <c r="BA144">
        <f t="shared" si="105"/>
        <v>0</v>
      </c>
      <c r="BB144">
        <f t="shared" si="105"/>
        <v>0</v>
      </c>
      <c r="BC144">
        <f t="shared" si="105"/>
        <v>0</v>
      </c>
      <c r="BD144">
        <f t="shared" si="105"/>
        <v>0</v>
      </c>
      <c r="BE144">
        <f t="shared" si="105"/>
        <v>0</v>
      </c>
      <c r="BF144">
        <f t="shared" si="105"/>
        <v>0</v>
      </c>
      <c r="BG144">
        <f t="shared" si="105"/>
        <v>0</v>
      </c>
      <c r="BH144">
        <f t="shared" si="105"/>
        <v>0</v>
      </c>
      <c r="BI144">
        <f t="shared" si="105"/>
        <v>0</v>
      </c>
      <c r="BJ144">
        <f t="shared" si="105"/>
        <v>0</v>
      </c>
      <c r="BK144">
        <f t="shared" si="105"/>
        <v>0</v>
      </c>
      <c r="BL144">
        <f t="shared" si="105"/>
        <v>0</v>
      </c>
      <c r="BM144">
        <f t="shared" si="105"/>
        <v>0</v>
      </c>
      <c r="BN144">
        <f t="shared" si="105"/>
        <v>0</v>
      </c>
      <c r="BO144">
        <f t="shared" si="105"/>
        <v>0</v>
      </c>
      <c r="BP144">
        <f t="shared" si="105"/>
        <v>0</v>
      </c>
      <c r="BQ144">
        <f t="shared" ref="BQ144:CO144" si="106">IF(BQ143&gt;$D$138,0,BQ141*$D$139)</f>
        <v>0</v>
      </c>
      <c r="BR144">
        <f t="shared" si="106"/>
        <v>0</v>
      </c>
      <c r="BS144">
        <f t="shared" si="106"/>
        <v>0</v>
      </c>
      <c r="BT144">
        <f t="shared" si="106"/>
        <v>0</v>
      </c>
      <c r="BU144">
        <f t="shared" si="106"/>
        <v>0</v>
      </c>
      <c r="BV144">
        <f t="shared" si="106"/>
        <v>0</v>
      </c>
      <c r="BW144">
        <f t="shared" si="106"/>
        <v>0</v>
      </c>
      <c r="BX144">
        <f t="shared" si="106"/>
        <v>0</v>
      </c>
      <c r="BY144">
        <f t="shared" si="106"/>
        <v>0</v>
      </c>
      <c r="BZ144">
        <f t="shared" si="106"/>
        <v>0</v>
      </c>
      <c r="CA144">
        <f t="shared" si="106"/>
        <v>0</v>
      </c>
      <c r="CB144">
        <f t="shared" si="106"/>
        <v>0</v>
      </c>
      <c r="CC144">
        <f t="shared" si="106"/>
        <v>0</v>
      </c>
      <c r="CD144">
        <f t="shared" si="106"/>
        <v>0</v>
      </c>
      <c r="CE144">
        <f t="shared" si="106"/>
        <v>0</v>
      </c>
      <c r="CF144">
        <f t="shared" si="106"/>
        <v>0</v>
      </c>
      <c r="CG144">
        <f t="shared" si="106"/>
        <v>0</v>
      </c>
      <c r="CH144">
        <f t="shared" si="106"/>
        <v>0</v>
      </c>
      <c r="CI144">
        <f t="shared" si="106"/>
        <v>0</v>
      </c>
      <c r="CJ144">
        <f t="shared" si="106"/>
        <v>0</v>
      </c>
      <c r="CK144">
        <f t="shared" si="106"/>
        <v>0</v>
      </c>
      <c r="CL144">
        <f t="shared" si="106"/>
        <v>0</v>
      </c>
      <c r="CM144">
        <f t="shared" si="106"/>
        <v>0</v>
      </c>
      <c r="CN144">
        <f t="shared" si="106"/>
        <v>0</v>
      </c>
      <c r="CO144">
        <f t="shared" si="106"/>
        <v>0</v>
      </c>
    </row>
    <row r="146" spans="1:93" s="38" customFormat="1">
      <c r="A146" s="38" t="s">
        <v>88</v>
      </c>
      <c r="D146" s="49"/>
    </row>
    <row r="147" spans="1:93">
      <c r="A147" t="s">
        <v>316</v>
      </c>
      <c r="B147" t="s">
        <v>92</v>
      </c>
      <c r="C147" t="s">
        <v>151</v>
      </c>
      <c r="D147" s="64">
        <v>42491</v>
      </c>
    </row>
    <row r="148" spans="1:93">
      <c r="C148" t="s">
        <v>176</v>
      </c>
      <c r="D148" s="64">
        <v>42979</v>
      </c>
    </row>
    <row r="149" spans="1:93">
      <c r="C149" t="s">
        <v>401</v>
      </c>
      <c r="D149" s="4">
        <v>0.12</v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</row>
    <row r="150" spans="1:93">
      <c r="C150" t="s">
        <v>402</v>
      </c>
      <c r="D150" s="4">
        <v>0.1</v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</row>
    <row r="151" spans="1:93">
      <c r="C151" s="2" t="s">
        <v>122</v>
      </c>
      <c r="D151" s="73">
        <f>D147</f>
        <v>42491</v>
      </c>
      <c r="E151" s="73">
        <f t="shared" ref="E151:AJ151" si="107">EDATE(D151,1)</f>
        <v>42522</v>
      </c>
      <c r="F151" s="73">
        <f t="shared" si="107"/>
        <v>42552</v>
      </c>
      <c r="G151" s="73">
        <f t="shared" si="107"/>
        <v>42583</v>
      </c>
      <c r="H151" s="73">
        <f t="shared" si="107"/>
        <v>42614</v>
      </c>
      <c r="I151" s="73">
        <f t="shared" si="107"/>
        <v>42644</v>
      </c>
      <c r="J151" s="73">
        <f t="shared" si="107"/>
        <v>42675</v>
      </c>
      <c r="K151" s="73">
        <f t="shared" si="107"/>
        <v>42705</v>
      </c>
      <c r="L151" s="73">
        <f t="shared" si="107"/>
        <v>42736</v>
      </c>
      <c r="M151" s="73">
        <f t="shared" si="107"/>
        <v>42767</v>
      </c>
      <c r="N151" s="73">
        <f t="shared" si="107"/>
        <v>42795</v>
      </c>
      <c r="O151" s="73">
        <f t="shared" si="107"/>
        <v>42826</v>
      </c>
      <c r="P151" s="73">
        <f t="shared" si="107"/>
        <v>42856</v>
      </c>
      <c r="Q151" s="73">
        <f t="shared" si="107"/>
        <v>42887</v>
      </c>
      <c r="R151" s="73">
        <f t="shared" si="107"/>
        <v>42917</v>
      </c>
      <c r="S151" s="73">
        <f t="shared" si="107"/>
        <v>42948</v>
      </c>
      <c r="T151" s="73">
        <f t="shared" si="107"/>
        <v>42979</v>
      </c>
      <c r="U151" s="73">
        <f t="shared" si="107"/>
        <v>43009</v>
      </c>
      <c r="V151" s="73">
        <f t="shared" si="107"/>
        <v>43040</v>
      </c>
      <c r="W151" s="73">
        <f t="shared" si="107"/>
        <v>43070</v>
      </c>
      <c r="X151" s="73">
        <f t="shared" si="107"/>
        <v>43101</v>
      </c>
      <c r="Y151" s="73">
        <f t="shared" si="107"/>
        <v>43132</v>
      </c>
      <c r="Z151" s="73">
        <f t="shared" si="107"/>
        <v>43160</v>
      </c>
      <c r="AA151" s="73">
        <f t="shared" si="107"/>
        <v>43191</v>
      </c>
      <c r="AB151" s="73">
        <f t="shared" si="107"/>
        <v>43221</v>
      </c>
      <c r="AC151" s="73">
        <f t="shared" si="107"/>
        <v>43252</v>
      </c>
      <c r="AD151" s="73">
        <f t="shared" si="107"/>
        <v>43282</v>
      </c>
      <c r="AE151" s="73">
        <f t="shared" si="107"/>
        <v>43313</v>
      </c>
      <c r="AF151" s="73">
        <f t="shared" si="107"/>
        <v>43344</v>
      </c>
      <c r="AG151" s="73">
        <f t="shared" si="107"/>
        <v>43374</v>
      </c>
      <c r="AH151" s="73">
        <f t="shared" si="107"/>
        <v>43405</v>
      </c>
      <c r="AI151" s="73">
        <f t="shared" si="107"/>
        <v>43435</v>
      </c>
      <c r="AJ151" s="73">
        <f t="shared" si="107"/>
        <v>43466</v>
      </c>
      <c r="AK151" s="73">
        <f t="shared" ref="AK151:BP151" si="108">EDATE(AJ151,1)</f>
        <v>43497</v>
      </c>
      <c r="AL151" s="73">
        <f t="shared" si="108"/>
        <v>43525</v>
      </c>
      <c r="AM151" s="73">
        <f t="shared" si="108"/>
        <v>43556</v>
      </c>
      <c r="AN151" s="73">
        <f t="shared" si="108"/>
        <v>43586</v>
      </c>
      <c r="AO151" s="73">
        <f t="shared" si="108"/>
        <v>43617</v>
      </c>
      <c r="AP151" s="73">
        <f t="shared" si="108"/>
        <v>43647</v>
      </c>
      <c r="AQ151" s="73">
        <f t="shared" si="108"/>
        <v>43678</v>
      </c>
      <c r="AR151" s="73">
        <f t="shared" si="108"/>
        <v>43709</v>
      </c>
      <c r="AS151" s="73">
        <f t="shared" si="108"/>
        <v>43739</v>
      </c>
      <c r="AT151" s="73">
        <f t="shared" si="108"/>
        <v>43770</v>
      </c>
      <c r="AU151" s="73">
        <f t="shared" si="108"/>
        <v>43800</v>
      </c>
      <c r="AV151" s="73">
        <f t="shared" si="108"/>
        <v>43831</v>
      </c>
      <c r="AW151" s="73">
        <f t="shared" si="108"/>
        <v>43862</v>
      </c>
      <c r="AX151" s="73">
        <f t="shared" si="108"/>
        <v>43891</v>
      </c>
      <c r="AY151" s="73">
        <f t="shared" si="108"/>
        <v>43922</v>
      </c>
      <c r="AZ151" s="73">
        <f t="shared" si="108"/>
        <v>43952</v>
      </c>
      <c r="BA151" s="73">
        <f t="shared" si="108"/>
        <v>43983</v>
      </c>
      <c r="BB151" s="73">
        <f t="shared" si="108"/>
        <v>44013</v>
      </c>
      <c r="BC151" s="73">
        <f t="shared" si="108"/>
        <v>44044</v>
      </c>
      <c r="BD151" s="73">
        <f t="shared" si="108"/>
        <v>44075</v>
      </c>
      <c r="BE151" s="73">
        <f t="shared" si="108"/>
        <v>44105</v>
      </c>
      <c r="BF151" s="73">
        <f t="shared" si="108"/>
        <v>44136</v>
      </c>
      <c r="BG151" s="73">
        <f t="shared" si="108"/>
        <v>44166</v>
      </c>
      <c r="BH151" s="73">
        <f t="shared" si="108"/>
        <v>44197</v>
      </c>
      <c r="BI151" s="73">
        <f t="shared" si="108"/>
        <v>44228</v>
      </c>
      <c r="BJ151" s="73">
        <f t="shared" si="108"/>
        <v>44256</v>
      </c>
      <c r="BK151" s="73">
        <f t="shared" si="108"/>
        <v>44287</v>
      </c>
      <c r="BL151" s="73">
        <f t="shared" si="108"/>
        <v>44317</v>
      </c>
      <c r="BM151" s="73">
        <f t="shared" si="108"/>
        <v>44348</v>
      </c>
      <c r="BN151" s="73">
        <f t="shared" si="108"/>
        <v>44378</v>
      </c>
      <c r="BO151" s="73">
        <f t="shared" si="108"/>
        <v>44409</v>
      </c>
      <c r="BP151" s="73">
        <f t="shared" si="108"/>
        <v>44440</v>
      </c>
      <c r="BQ151" s="73">
        <f t="shared" ref="BQ151:CO151" si="109">EDATE(BP151,1)</f>
        <v>44470</v>
      </c>
      <c r="BR151" s="73">
        <f t="shared" si="109"/>
        <v>44501</v>
      </c>
      <c r="BS151" s="73">
        <f t="shared" si="109"/>
        <v>44531</v>
      </c>
      <c r="BT151" s="73">
        <f t="shared" si="109"/>
        <v>44562</v>
      </c>
      <c r="BU151" s="73">
        <f t="shared" si="109"/>
        <v>44593</v>
      </c>
      <c r="BV151" s="73">
        <f t="shared" si="109"/>
        <v>44621</v>
      </c>
      <c r="BW151" s="73">
        <f t="shared" si="109"/>
        <v>44652</v>
      </c>
      <c r="BX151" s="73">
        <f t="shared" si="109"/>
        <v>44682</v>
      </c>
      <c r="BY151" s="73">
        <f t="shared" si="109"/>
        <v>44713</v>
      </c>
      <c r="BZ151" s="73">
        <f t="shared" si="109"/>
        <v>44743</v>
      </c>
      <c r="CA151" s="73">
        <f t="shared" si="109"/>
        <v>44774</v>
      </c>
      <c r="CB151" s="73">
        <f t="shared" si="109"/>
        <v>44805</v>
      </c>
      <c r="CC151" s="73">
        <f t="shared" si="109"/>
        <v>44835</v>
      </c>
      <c r="CD151" s="73">
        <f t="shared" si="109"/>
        <v>44866</v>
      </c>
      <c r="CE151" s="73">
        <f t="shared" si="109"/>
        <v>44896</v>
      </c>
      <c r="CF151" s="73">
        <f t="shared" si="109"/>
        <v>44927</v>
      </c>
      <c r="CG151" s="73">
        <f t="shared" si="109"/>
        <v>44958</v>
      </c>
      <c r="CH151" s="73">
        <f t="shared" si="109"/>
        <v>44986</v>
      </c>
      <c r="CI151" s="73">
        <f t="shared" si="109"/>
        <v>45017</v>
      </c>
      <c r="CJ151" s="73">
        <f t="shared" si="109"/>
        <v>45047</v>
      </c>
      <c r="CK151" s="73">
        <f t="shared" si="109"/>
        <v>45078</v>
      </c>
      <c r="CL151" s="73">
        <f t="shared" si="109"/>
        <v>45108</v>
      </c>
      <c r="CM151" s="73">
        <f t="shared" si="109"/>
        <v>45139</v>
      </c>
      <c r="CN151" s="73">
        <f t="shared" si="109"/>
        <v>45170</v>
      </c>
      <c r="CO151" s="73">
        <f t="shared" si="109"/>
        <v>45200</v>
      </c>
    </row>
    <row r="152" spans="1:93">
      <c r="C152" t="s">
        <v>235</v>
      </c>
      <c r="D152" s="48">
        <v>1711.125</v>
      </c>
      <c r="E152" s="3">
        <v>1711.125</v>
      </c>
      <c r="F152" s="3">
        <v>1711.125</v>
      </c>
      <c r="G152" s="3">
        <v>1711.125</v>
      </c>
      <c r="H152" s="3">
        <v>1711.125</v>
      </c>
      <c r="I152" s="3">
        <v>1711.125</v>
      </c>
      <c r="J152" s="3">
        <v>1711.125</v>
      </c>
      <c r="K152" s="3">
        <v>1711.125</v>
      </c>
      <c r="L152" s="3">
        <v>1711.125</v>
      </c>
      <c r="M152" s="3">
        <v>1711.125</v>
      </c>
      <c r="N152" s="3">
        <v>1711.125</v>
      </c>
      <c r="O152" s="3">
        <v>1711.125</v>
      </c>
      <c r="P152" s="3">
        <v>1762.45875</v>
      </c>
      <c r="Q152" s="3">
        <v>1762.45875</v>
      </c>
      <c r="R152" s="3">
        <v>1762.45875</v>
      </c>
      <c r="S152" s="3">
        <v>1762.45875</v>
      </c>
      <c r="T152" s="3">
        <v>1762.45875</v>
      </c>
      <c r="U152" s="3">
        <v>1762.45875</v>
      </c>
      <c r="V152" s="3">
        <v>1762.45875</v>
      </c>
      <c r="W152" s="3">
        <v>1762.45875</v>
      </c>
      <c r="X152" s="3">
        <v>1762.45875</v>
      </c>
      <c r="Y152" s="3">
        <v>1762.45875</v>
      </c>
      <c r="Z152" s="3">
        <v>1762.45875</v>
      </c>
      <c r="AA152" s="3">
        <v>1762.45875</v>
      </c>
      <c r="AB152" s="3">
        <v>1815.3325124999999</v>
      </c>
      <c r="AC152" s="3">
        <v>1815.3325124999999</v>
      </c>
      <c r="AD152" s="3">
        <v>1815.3325124999999</v>
      </c>
      <c r="AE152" s="3">
        <v>1815.3325124999999</v>
      </c>
      <c r="AF152" s="3">
        <v>1815.3325124999999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</row>
    <row r="153" spans="1:93">
      <c r="C153" t="s">
        <v>18</v>
      </c>
      <c r="D153" s="48">
        <v>1711.125</v>
      </c>
      <c r="E153" s="3">
        <v>1711.125</v>
      </c>
      <c r="F153" s="3">
        <v>1711.125</v>
      </c>
      <c r="G153" s="3">
        <v>1711.125</v>
      </c>
      <c r="H153" s="3">
        <v>1711.125</v>
      </c>
      <c r="I153" s="3">
        <v>1711.125</v>
      </c>
      <c r="J153" s="3">
        <v>1711.125</v>
      </c>
      <c r="K153" s="3">
        <v>1711.125</v>
      </c>
      <c r="L153" s="3">
        <v>1711.125</v>
      </c>
      <c r="M153" s="3">
        <v>1711.125</v>
      </c>
      <c r="N153" s="3">
        <v>1711.125</v>
      </c>
      <c r="O153" s="3">
        <v>1711.125</v>
      </c>
      <c r="P153" s="3">
        <v>1762.45875</v>
      </c>
      <c r="Q153" s="3">
        <v>1762.45875</v>
      </c>
      <c r="R153" s="3">
        <v>1762.45875</v>
      </c>
      <c r="S153" s="3">
        <v>1762.45875</v>
      </c>
      <c r="T153" s="3">
        <v>1762.45875</v>
      </c>
      <c r="U153" s="3">
        <v>1762.45875</v>
      </c>
      <c r="V153" s="3">
        <v>1762.45875</v>
      </c>
      <c r="W153" s="3">
        <v>1762.45875</v>
      </c>
      <c r="X153" s="3">
        <v>1762.45875</v>
      </c>
      <c r="Y153" s="3">
        <v>1762.45875</v>
      </c>
      <c r="Z153" s="3">
        <v>1762.45875</v>
      </c>
      <c r="AA153" s="3">
        <v>1762.45875</v>
      </c>
      <c r="AB153" s="3">
        <v>1815.3325124999999</v>
      </c>
      <c r="AC153" s="3">
        <v>1815.3325124999999</v>
      </c>
      <c r="AD153" s="3">
        <v>1815.3325124999999</v>
      </c>
      <c r="AE153" s="3">
        <v>1815.3325124999999</v>
      </c>
      <c r="AF153" s="3">
        <v>1815.3325124999999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</row>
    <row r="154" spans="1:93">
      <c r="C154" t="s">
        <v>400</v>
      </c>
      <c r="D154" s="48">
        <v>1711.125</v>
      </c>
      <c r="E154" s="3">
        <v>1711.125</v>
      </c>
      <c r="F154" s="3">
        <v>1711.125</v>
      </c>
      <c r="G154" s="3">
        <v>1711.125</v>
      </c>
      <c r="H154" s="3">
        <v>1711.125</v>
      </c>
      <c r="I154" s="3">
        <v>1711.125</v>
      </c>
      <c r="J154" s="3">
        <v>1711.125</v>
      </c>
      <c r="K154" s="3">
        <v>1711.125</v>
      </c>
      <c r="L154" s="3">
        <v>1711.125</v>
      </c>
      <c r="M154" s="3">
        <v>1711.125</v>
      </c>
      <c r="N154" s="3">
        <v>1711.125</v>
      </c>
      <c r="O154" s="3">
        <v>1711.125</v>
      </c>
      <c r="P154" s="3">
        <v>1762.45875</v>
      </c>
      <c r="Q154" s="3">
        <v>1762.45875</v>
      </c>
      <c r="R154" s="3">
        <v>1762.45875</v>
      </c>
      <c r="S154" s="3">
        <v>1762.45875</v>
      </c>
      <c r="T154" s="3">
        <v>1762.45875</v>
      </c>
      <c r="U154" s="3">
        <v>1762.45875</v>
      </c>
      <c r="V154" s="3">
        <v>1762.45875</v>
      </c>
      <c r="W154" s="3">
        <v>1762.45875</v>
      </c>
      <c r="X154" s="3">
        <v>1762.45875</v>
      </c>
      <c r="Y154" s="3">
        <v>1762.45875</v>
      </c>
      <c r="Z154" s="3">
        <v>1762.45875</v>
      </c>
      <c r="AA154" s="3">
        <v>1762.45875</v>
      </c>
      <c r="AB154" s="3">
        <v>1815.3325124999999</v>
      </c>
      <c r="AC154" s="3">
        <v>1815.3325124999999</v>
      </c>
      <c r="AD154" s="3">
        <v>1815.3325124999999</v>
      </c>
      <c r="AE154" s="3">
        <v>1815.3325124999999</v>
      </c>
      <c r="AF154" s="3">
        <v>1815.3325124999999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</row>
    <row r="156" spans="1:93">
      <c r="B156" t="s">
        <v>91</v>
      </c>
      <c r="C156" s="2" t="s">
        <v>122</v>
      </c>
      <c r="D156" s="73">
        <f>D151</f>
        <v>42491</v>
      </c>
      <c r="E156" s="73">
        <f t="shared" ref="E156:AJ156" si="110">EDATE(D156,1)</f>
        <v>42522</v>
      </c>
      <c r="F156" s="73">
        <f t="shared" si="110"/>
        <v>42552</v>
      </c>
      <c r="G156" s="73">
        <f t="shared" si="110"/>
        <v>42583</v>
      </c>
      <c r="H156" s="73">
        <f t="shared" si="110"/>
        <v>42614</v>
      </c>
      <c r="I156" s="73">
        <f t="shared" si="110"/>
        <v>42644</v>
      </c>
      <c r="J156" s="73">
        <f t="shared" si="110"/>
        <v>42675</v>
      </c>
      <c r="K156" s="73">
        <f t="shared" si="110"/>
        <v>42705</v>
      </c>
      <c r="L156" s="73">
        <f t="shared" si="110"/>
        <v>42736</v>
      </c>
      <c r="M156" s="73">
        <f t="shared" si="110"/>
        <v>42767</v>
      </c>
      <c r="N156" s="73">
        <f t="shared" si="110"/>
        <v>42795</v>
      </c>
      <c r="O156" s="73">
        <f t="shared" si="110"/>
        <v>42826</v>
      </c>
      <c r="P156" s="73">
        <f t="shared" si="110"/>
        <v>42856</v>
      </c>
      <c r="Q156" s="73">
        <f t="shared" si="110"/>
        <v>42887</v>
      </c>
      <c r="R156" s="73">
        <f t="shared" si="110"/>
        <v>42917</v>
      </c>
      <c r="S156" s="73">
        <f t="shared" si="110"/>
        <v>42948</v>
      </c>
      <c r="T156" s="73">
        <f t="shared" si="110"/>
        <v>42979</v>
      </c>
      <c r="U156" s="73">
        <f t="shared" si="110"/>
        <v>43009</v>
      </c>
      <c r="V156" s="73">
        <f t="shared" si="110"/>
        <v>43040</v>
      </c>
      <c r="W156" s="73">
        <f t="shared" si="110"/>
        <v>43070</v>
      </c>
      <c r="X156" s="73">
        <f t="shared" si="110"/>
        <v>43101</v>
      </c>
      <c r="Y156" s="73">
        <f t="shared" si="110"/>
        <v>43132</v>
      </c>
      <c r="Z156" s="73">
        <f t="shared" si="110"/>
        <v>43160</v>
      </c>
      <c r="AA156" s="73">
        <f t="shared" si="110"/>
        <v>43191</v>
      </c>
      <c r="AB156" s="73">
        <f t="shared" si="110"/>
        <v>43221</v>
      </c>
      <c r="AC156" s="73">
        <f t="shared" si="110"/>
        <v>43252</v>
      </c>
      <c r="AD156" s="73">
        <f t="shared" si="110"/>
        <v>43282</v>
      </c>
      <c r="AE156" s="73">
        <f t="shared" si="110"/>
        <v>43313</v>
      </c>
      <c r="AF156" s="73">
        <f t="shared" si="110"/>
        <v>43344</v>
      </c>
      <c r="AG156" s="73">
        <f t="shared" si="110"/>
        <v>43374</v>
      </c>
      <c r="AH156" s="73">
        <f t="shared" si="110"/>
        <v>43405</v>
      </c>
      <c r="AI156" s="73">
        <f t="shared" si="110"/>
        <v>43435</v>
      </c>
      <c r="AJ156" s="73">
        <f t="shared" si="110"/>
        <v>43466</v>
      </c>
      <c r="AK156" s="73">
        <f t="shared" ref="AK156:BP156" si="111">EDATE(AJ156,1)</f>
        <v>43497</v>
      </c>
      <c r="AL156" s="73">
        <f t="shared" si="111"/>
        <v>43525</v>
      </c>
      <c r="AM156" s="73">
        <f t="shared" si="111"/>
        <v>43556</v>
      </c>
      <c r="AN156" s="73">
        <f t="shared" si="111"/>
        <v>43586</v>
      </c>
      <c r="AO156" s="73">
        <f t="shared" si="111"/>
        <v>43617</v>
      </c>
      <c r="AP156" s="73">
        <f t="shared" si="111"/>
        <v>43647</v>
      </c>
      <c r="AQ156" s="73">
        <f t="shared" si="111"/>
        <v>43678</v>
      </c>
      <c r="AR156" s="73">
        <f t="shared" si="111"/>
        <v>43709</v>
      </c>
      <c r="AS156" s="73">
        <f t="shared" si="111"/>
        <v>43739</v>
      </c>
      <c r="AT156" s="73">
        <f t="shared" si="111"/>
        <v>43770</v>
      </c>
      <c r="AU156" s="73">
        <f t="shared" si="111"/>
        <v>43800</v>
      </c>
      <c r="AV156" s="73">
        <f t="shared" si="111"/>
        <v>43831</v>
      </c>
      <c r="AW156" s="73">
        <f t="shared" si="111"/>
        <v>43862</v>
      </c>
      <c r="AX156" s="73">
        <f t="shared" si="111"/>
        <v>43891</v>
      </c>
      <c r="AY156" s="73">
        <f t="shared" si="111"/>
        <v>43922</v>
      </c>
      <c r="AZ156" s="73">
        <f t="shared" si="111"/>
        <v>43952</v>
      </c>
      <c r="BA156" s="73">
        <f t="shared" si="111"/>
        <v>43983</v>
      </c>
      <c r="BB156" s="73">
        <f t="shared" si="111"/>
        <v>44013</v>
      </c>
      <c r="BC156" s="73">
        <f t="shared" si="111"/>
        <v>44044</v>
      </c>
      <c r="BD156" s="73">
        <f t="shared" si="111"/>
        <v>44075</v>
      </c>
      <c r="BE156" s="73">
        <f t="shared" si="111"/>
        <v>44105</v>
      </c>
      <c r="BF156" s="73">
        <f t="shared" si="111"/>
        <v>44136</v>
      </c>
      <c r="BG156" s="73">
        <f t="shared" si="111"/>
        <v>44166</v>
      </c>
      <c r="BH156" s="73">
        <f t="shared" si="111"/>
        <v>44197</v>
      </c>
      <c r="BI156" s="73">
        <f t="shared" si="111"/>
        <v>44228</v>
      </c>
      <c r="BJ156" s="73">
        <f t="shared" si="111"/>
        <v>44256</v>
      </c>
      <c r="BK156" s="73">
        <f t="shared" si="111"/>
        <v>44287</v>
      </c>
      <c r="BL156" s="73">
        <f t="shared" si="111"/>
        <v>44317</v>
      </c>
      <c r="BM156" s="73">
        <f t="shared" si="111"/>
        <v>44348</v>
      </c>
      <c r="BN156" s="73">
        <f t="shared" si="111"/>
        <v>44378</v>
      </c>
      <c r="BO156" s="73">
        <f t="shared" si="111"/>
        <v>44409</v>
      </c>
      <c r="BP156" s="73">
        <f t="shared" si="111"/>
        <v>44440</v>
      </c>
      <c r="BQ156" s="73">
        <f t="shared" ref="BQ156:CO156" si="112">EDATE(BP156,1)</f>
        <v>44470</v>
      </c>
      <c r="BR156" s="73">
        <f t="shared" si="112"/>
        <v>44501</v>
      </c>
      <c r="BS156" s="73">
        <f t="shared" si="112"/>
        <v>44531</v>
      </c>
      <c r="BT156" s="73">
        <f t="shared" si="112"/>
        <v>44562</v>
      </c>
      <c r="BU156" s="73">
        <f t="shared" si="112"/>
        <v>44593</v>
      </c>
      <c r="BV156" s="73">
        <f t="shared" si="112"/>
        <v>44621</v>
      </c>
      <c r="BW156" s="73">
        <f t="shared" si="112"/>
        <v>44652</v>
      </c>
      <c r="BX156" s="73">
        <f t="shared" si="112"/>
        <v>44682</v>
      </c>
      <c r="BY156" s="73">
        <f t="shared" si="112"/>
        <v>44713</v>
      </c>
      <c r="BZ156" s="73">
        <f t="shared" si="112"/>
        <v>44743</v>
      </c>
      <c r="CA156" s="73">
        <f t="shared" si="112"/>
        <v>44774</v>
      </c>
      <c r="CB156" s="73">
        <f t="shared" si="112"/>
        <v>44805</v>
      </c>
      <c r="CC156" s="73">
        <f t="shared" si="112"/>
        <v>44835</v>
      </c>
      <c r="CD156" s="73">
        <f t="shared" si="112"/>
        <v>44866</v>
      </c>
      <c r="CE156" s="73">
        <f t="shared" si="112"/>
        <v>44896</v>
      </c>
      <c r="CF156" s="73">
        <f t="shared" si="112"/>
        <v>44927</v>
      </c>
      <c r="CG156" s="73">
        <f t="shared" si="112"/>
        <v>44958</v>
      </c>
      <c r="CH156" s="73">
        <f t="shared" si="112"/>
        <v>44986</v>
      </c>
      <c r="CI156" s="73">
        <f t="shared" si="112"/>
        <v>45017</v>
      </c>
      <c r="CJ156" s="73">
        <f t="shared" si="112"/>
        <v>45047</v>
      </c>
      <c r="CK156" s="73">
        <f t="shared" si="112"/>
        <v>45078</v>
      </c>
      <c r="CL156" s="73">
        <f t="shared" si="112"/>
        <v>45108</v>
      </c>
      <c r="CM156" s="73">
        <f t="shared" si="112"/>
        <v>45139</v>
      </c>
      <c r="CN156" s="73">
        <f t="shared" si="112"/>
        <v>45170</v>
      </c>
      <c r="CO156" s="73">
        <f t="shared" si="112"/>
        <v>45200</v>
      </c>
    </row>
    <row r="157" spans="1:93">
      <c r="C157" t="s">
        <v>200</v>
      </c>
      <c r="D157" s="20">
        <f>IF(D156&gt;$D$148,0,SUM(D152:D154)/(1+$D$150)*$D$149)</f>
        <v>560.00454545454534</v>
      </c>
      <c r="E157" s="20">
        <f t="shared" ref="E157:BP157" si="113">IF(E156&gt;$D$148,0,SUM(E152:E154)/(1+$D$150)*$D$149)</f>
        <v>560.00454545454534</v>
      </c>
      <c r="F157" s="20">
        <f t="shared" si="113"/>
        <v>560.00454545454534</v>
      </c>
      <c r="G157" s="20">
        <f t="shared" si="113"/>
        <v>560.00454545454534</v>
      </c>
      <c r="H157" s="20">
        <f t="shared" si="113"/>
        <v>560.00454545454534</v>
      </c>
      <c r="I157" s="20">
        <f t="shared" si="113"/>
        <v>560.00454545454534</v>
      </c>
      <c r="J157" s="20">
        <f t="shared" si="113"/>
        <v>560.00454545454534</v>
      </c>
      <c r="K157" s="20">
        <f t="shared" si="113"/>
        <v>560.00454545454534</v>
      </c>
      <c r="L157" s="20">
        <f t="shared" si="113"/>
        <v>560.00454545454534</v>
      </c>
      <c r="M157" s="20">
        <f t="shared" si="113"/>
        <v>560.00454545454534</v>
      </c>
      <c r="N157" s="20">
        <f t="shared" si="113"/>
        <v>560.00454545454534</v>
      </c>
      <c r="O157" s="20">
        <f t="shared" si="113"/>
        <v>560.00454545454534</v>
      </c>
      <c r="P157" s="20">
        <f t="shared" si="113"/>
        <v>576.80468181818185</v>
      </c>
      <c r="Q157" s="20">
        <f t="shared" si="113"/>
        <v>576.80468181818185</v>
      </c>
      <c r="R157" s="20">
        <f t="shared" si="113"/>
        <v>576.80468181818185</v>
      </c>
      <c r="S157" s="20">
        <f t="shared" si="113"/>
        <v>576.80468181818185</v>
      </c>
      <c r="T157" s="20">
        <f t="shared" si="113"/>
        <v>576.80468181818185</v>
      </c>
      <c r="U157" s="20">
        <f t="shared" si="113"/>
        <v>0</v>
      </c>
      <c r="V157" s="20">
        <f t="shared" si="113"/>
        <v>0</v>
      </c>
      <c r="W157" s="20">
        <f t="shared" si="113"/>
        <v>0</v>
      </c>
      <c r="X157" s="20">
        <f t="shared" si="113"/>
        <v>0</v>
      </c>
      <c r="Y157" s="20">
        <f t="shared" si="113"/>
        <v>0</v>
      </c>
      <c r="Z157" s="20">
        <f t="shared" si="113"/>
        <v>0</v>
      </c>
      <c r="AA157" s="20">
        <f t="shared" si="113"/>
        <v>0</v>
      </c>
      <c r="AB157" s="20">
        <f t="shared" si="113"/>
        <v>0</v>
      </c>
      <c r="AC157" s="20">
        <f t="shared" si="113"/>
        <v>0</v>
      </c>
      <c r="AD157" s="20">
        <f t="shared" si="113"/>
        <v>0</v>
      </c>
      <c r="AE157" s="20">
        <f t="shared" si="113"/>
        <v>0</v>
      </c>
      <c r="AF157" s="20">
        <f t="shared" si="113"/>
        <v>0</v>
      </c>
      <c r="AG157" s="20">
        <f t="shared" si="113"/>
        <v>0</v>
      </c>
      <c r="AH157" s="20">
        <f t="shared" si="113"/>
        <v>0</v>
      </c>
      <c r="AI157" s="20">
        <f t="shared" si="113"/>
        <v>0</v>
      </c>
      <c r="AJ157" s="20">
        <f t="shared" si="113"/>
        <v>0</v>
      </c>
      <c r="AK157" s="20">
        <f t="shared" si="113"/>
        <v>0</v>
      </c>
      <c r="AL157" s="20">
        <f t="shared" si="113"/>
        <v>0</v>
      </c>
      <c r="AM157" s="20">
        <f t="shared" si="113"/>
        <v>0</v>
      </c>
      <c r="AN157" s="20">
        <f t="shared" si="113"/>
        <v>0</v>
      </c>
      <c r="AO157" s="20">
        <f t="shared" si="113"/>
        <v>0</v>
      </c>
      <c r="AP157" s="20">
        <f t="shared" si="113"/>
        <v>0</v>
      </c>
      <c r="AQ157" s="20">
        <f t="shared" si="113"/>
        <v>0</v>
      </c>
      <c r="AR157" s="20">
        <f t="shared" si="113"/>
        <v>0</v>
      </c>
      <c r="AS157" s="20">
        <f t="shared" si="113"/>
        <v>0</v>
      </c>
      <c r="AT157" s="20">
        <f t="shared" si="113"/>
        <v>0</v>
      </c>
      <c r="AU157" s="20">
        <f t="shared" si="113"/>
        <v>0</v>
      </c>
      <c r="AV157" s="20">
        <f t="shared" si="113"/>
        <v>0</v>
      </c>
      <c r="AW157" s="20">
        <f t="shared" si="113"/>
        <v>0</v>
      </c>
      <c r="AX157" s="20">
        <f t="shared" si="113"/>
        <v>0</v>
      </c>
      <c r="AY157" s="20">
        <f t="shared" si="113"/>
        <v>0</v>
      </c>
      <c r="AZ157" s="20">
        <f t="shared" si="113"/>
        <v>0</v>
      </c>
      <c r="BA157" s="20">
        <f t="shared" si="113"/>
        <v>0</v>
      </c>
      <c r="BB157" s="20">
        <f t="shared" si="113"/>
        <v>0</v>
      </c>
      <c r="BC157" s="20">
        <f t="shared" si="113"/>
        <v>0</v>
      </c>
      <c r="BD157" s="20">
        <f t="shared" si="113"/>
        <v>0</v>
      </c>
      <c r="BE157" s="20">
        <f t="shared" si="113"/>
        <v>0</v>
      </c>
      <c r="BF157" s="20">
        <f t="shared" si="113"/>
        <v>0</v>
      </c>
      <c r="BG157" s="20">
        <f t="shared" si="113"/>
        <v>0</v>
      </c>
      <c r="BH157" s="20">
        <f t="shared" si="113"/>
        <v>0</v>
      </c>
      <c r="BI157" s="20">
        <f t="shared" si="113"/>
        <v>0</v>
      </c>
      <c r="BJ157" s="20">
        <f t="shared" si="113"/>
        <v>0</v>
      </c>
      <c r="BK157" s="20">
        <f t="shared" si="113"/>
        <v>0</v>
      </c>
      <c r="BL157" s="20">
        <f t="shared" si="113"/>
        <v>0</v>
      </c>
      <c r="BM157" s="20">
        <f t="shared" si="113"/>
        <v>0</v>
      </c>
      <c r="BN157" s="20">
        <f t="shared" si="113"/>
        <v>0</v>
      </c>
      <c r="BO157" s="20">
        <f t="shared" si="113"/>
        <v>0</v>
      </c>
      <c r="BP157" s="20">
        <f t="shared" si="113"/>
        <v>0</v>
      </c>
      <c r="BQ157" s="20">
        <f t="shared" ref="BQ157:CO157" si="114">IF(BQ156&gt;$D$148,0,SUM(BQ152:BQ154)/(1+$D$150)*$D$149)</f>
        <v>0</v>
      </c>
      <c r="BR157" s="20">
        <f t="shared" si="114"/>
        <v>0</v>
      </c>
      <c r="BS157" s="20">
        <f t="shared" si="114"/>
        <v>0</v>
      </c>
      <c r="BT157" s="20">
        <f t="shared" si="114"/>
        <v>0</v>
      </c>
      <c r="BU157" s="20">
        <f t="shared" si="114"/>
        <v>0</v>
      </c>
      <c r="BV157" s="20">
        <f t="shared" si="114"/>
        <v>0</v>
      </c>
      <c r="BW157" s="20">
        <f t="shared" si="114"/>
        <v>0</v>
      </c>
      <c r="BX157" s="20">
        <f t="shared" si="114"/>
        <v>0</v>
      </c>
      <c r="BY157" s="20">
        <f t="shared" si="114"/>
        <v>0</v>
      </c>
      <c r="BZ157" s="20">
        <f t="shared" si="114"/>
        <v>0</v>
      </c>
      <c r="CA157" s="20">
        <f t="shared" si="114"/>
        <v>0</v>
      </c>
      <c r="CB157" s="20">
        <f t="shared" si="114"/>
        <v>0</v>
      </c>
      <c r="CC157" s="20">
        <f t="shared" si="114"/>
        <v>0</v>
      </c>
      <c r="CD157" s="20">
        <f t="shared" si="114"/>
        <v>0</v>
      </c>
      <c r="CE157" s="20">
        <f t="shared" si="114"/>
        <v>0</v>
      </c>
      <c r="CF157" s="20">
        <f t="shared" si="114"/>
        <v>0</v>
      </c>
      <c r="CG157" s="20">
        <f t="shared" si="114"/>
        <v>0</v>
      </c>
      <c r="CH157" s="20">
        <f t="shared" si="114"/>
        <v>0</v>
      </c>
      <c r="CI157" s="20">
        <f t="shared" si="114"/>
        <v>0</v>
      </c>
      <c r="CJ157" s="20">
        <f t="shared" si="114"/>
        <v>0</v>
      </c>
      <c r="CK157" s="20">
        <f t="shared" si="114"/>
        <v>0</v>
      </c>
      <c r="CL157" s="20">
        <f t="shared" si="114"/>
        <v>0</v>
      </c>
      <c r="CM157" s="20">
        <f t="shared" si="114"/>
        <v>0</v>
      </c>
      <c r="CN157" s="20">
        <f t="shared" si="114"/>
        <v>0</v>
      </c>
      <c r="CO157" s="20">
        <f t="shared" si="114"/>
        <v>0</v>
      </c>
    </row>
    <row r="159" spans="1:93">
      <c r="A159" t="s">
        <v>201</v>
      </c>
      <c r="B159" t="s">
        <v>92</v>
      </c>
      <c r="C159" t="s">
        <v>151</v>
      </c>
      <c r="D159" s="64">
        <v>42491</v>
      </c>
    </row>
    <row r="160" spans="1:93">
      <c r="C160" t="s">
        <v>176</v>
      </c>
      <c r="D160" s="64">
        <v>42979</v>
      </c>
    </row>
    <row r="161" spans="1:93">
      <c r="C161" t="s">
        <v>199</v>
      </c>
      <c r="D161" s="11">
        <v>1.2E-2</v>
      </c>
    </row>
    <row r="162" spans="1:93">
      <c r="C162" t="s">
        <v>58</v>
      </c>
      <c r="D162" s="84">
        <v>12423534</v>
      </c>
    </row>
    <row r="163" spans="1:93">
      <c r="C163" t="s">
        <v>62</v>
      </c>
      <c r="D163" s="4">
        <v>0.3</v>
      </c>
    </row>
    <row r="165" spans="1:93">
      <c r="B165" t="s">
        <v>91</v>
      </c>
      <c r="C165" s="2" t="s">
        <v>122</v>
      </c>
      <c r="D165" s="73">
        <f>D159</f>
        <v>42491</v>
      </c>
      <c r="E165" s="73">
        <f t="shared" ref="E165:AJ165" si="115">EDATE(D165,1)</f>
        <v>42522</v>
      </c>
      <c r="F165" s="73">
        <f t="shared" si="115"/>
        <v>42552</v>
      </c>
      <c r="G165" s="73">
        <f t="shared" si="115"/>
        <v>42583</v>
      </c>
      <c r="H165" s="73">
        <f t="shared" si="115"/>
        <v>42614</v>
      </c>
      <c r="I165" s="73">
        <f t="shared" si="115"/>
        <v>42644</v>
      </c>
      <c r="J165" s="73">
        <f t="shared" si="115"/>
        <v>42675</v>
      </c>
      <c r="K165" s="73">
        <f t="shared" si="115"/>
        <v>42705</v>
      </c>
      <c r="L165" s="73">
        <f t="shared" si="115"/>
        <v>42736</v>
      </c>
      <c r="M165" s="73">
        <f t="shared" si="115"/>
        <v>42767</v>
      </c>
      <c r="N165" s="73">
        <f t="shared" si="115"/>
        <v>42795</v>
      </c>
      <c r="O165" s="73">
        <f t="shared" si="115"/>
        <v>42826</v>
      </c>
      <c r="P165" s="73">
        <f t="shared" si="115"/>
        <v>42856</v>
      </c>
      <c r="Q165" s="73">
        <f t="shared" si="115"/>
        <v>42887</v>
      </c>
      <c r="R165" s="73">
        <f t="shared" si="115"/>
        <v>42917</v>
      </c>
      <c r="S165" s="73">
        <f t="shared" si="115"/>
        <v>42948</v>
      </c>
      <c r="T165" s="73">
        <f t="shared" si="115"/>
        <v>42979</v>
      </c>
      <c r="U165" s="73">
        <f t="shared" si="115"/>
        <v>43009</v>
      </c>
      <c r="V165" s="73">
        <f t="shared" si="115"/>
        <v>43040</v>
      </c>
      <c r="W165" s="73">
        <f t="shared" si="115"/>
        <v>43070</v>
      </c>
      <c r="X165" s="73">
        <f t="shared" si="115"/>
        <v>43101</v>
      </c>
      <c r="Y165" s="73">
        <f t="shared" si="115"/>
        <v>43132</v>
      </c>
      <c r="Z165" s="73">
        <f t="shared" si="115"/>
        <v>43160</v>
      </c>
      <c r="AA165" s="73">
        <f t="shared" si="115"/>
        <v>43191</v>
      </c>
      <c r="AB165" s="73">
        <f t="shared" si="115"/>
        <v>43221</v>
      </c>
      <c r="AC165" s="73">
        <f t="shared" si="115"/>
        <v>43252</v>
      </c>
      <c r="AD165" s="73">
        <f t="shared" si="115"/>
        <v>43282</v>
      </c>
      <c r="AE165" s="73">
        <f t="shared" si="115"/>
        <v>43313</v>
      </c>
      <c r="AF165" s="73">
        <f t="shared" si="115"/>
        <v>43344</v>
      </c>
      <c r="AG165" s="73">
        <f t="shared" si="115"/>
        <v>43374</v>
      </c>
      <c r="AH165" s="73">
        <f t="shared" si="115"/>
        <v>43405</v>
      </c>
      <c r="AI165" s="73">
        <f t="shared" si="115"/>
        <v>43435</v>
      </c>
      <c r="AJ165" s="73">
        <f t="shared" si="115"/>
        <v>43466</v>
      </c>
      <c r="AK165" s="73">
        <f t="shared" ref="AK165:BP165" si="116">EDATE(AJ165,1)</f>
        <v>43497</v>
      </c>
      <c r="AL165" s="73">
        <f t="shared" si="116"/>
        <v>43525</v>
      </c>
      <c r="AM165" s="73">
        <f t="shared" si="116"/>
        <v>43556</v>
      </c>
      <c r="AN165" s="73">
        <f t="shared" si="116"/>
        <v>43586</v>
      </c>
      <c r="AO165" s="73">
        <f t="shared" si="116"/>
        <v>43617</v>
      </c>
      <c r="AP165" s="73">
        <f t="shared" si="116"/>
        <v>43647</v>
      </c>
      <c r="AQ165" s="73">
        <f t="shared" si="116"/>
        <v>43678</v>
      </c>
      <c r="AR165" s="73">
        <f t="shared" si="116"/>
        <v>43709</v>
      </c>
      <c r="AS165" s="73">
        <f t="shared" si="116"/>
        <v>43739</v>
      </c>
      <c r="AT165" s="73">
        <f t="shared" si="116"/>
        <v>43770</v>
      </c>
      <c r="AU165" s="73">
        <f t="shared" si="116"/>
        <v>43800</v>
      </c>
      <c r="AV165" s="73">
        <f t="shared" si="116"/>
        <v>43831</v>
      </c>
      <c r="AW165" s="73">
        <f t="shared" si="116"/>
        <v>43862</v>
      </c>
      <c r="AX165" s="73">
        <f t="shared" si="116"/>
        <v>43891</v>
      </c>
      <c r="AY165" s="73">
        <f t="shared" si="116"/>
        <v>43922</v>
      </c>
      <c r="AZ165" s="73">
        <f t="shared" si="116"/>
        <v>43952</v>
      </c>
      <c r="BA165" s="73">
        <f t="shared" si="116"/>
        <v>43983</v>
      </c>
      <c r="BB165" s="73">
        <f t="shared" si="116"/>
        <v>44013</v>
      </c>
      <c r="BC165" s="73">
        <f t="shared" si="116"/>
        <v>44044</v>
      </c>
      <c r="BD165" s="73">
        <f t="shared" si="116"/>
        <v>44075</v>
      </c>
      <c r="BE165" s="73">
        <f t="shared" si="116"/>
        <v>44105</v>
      </c>
      <c r="BF165" s="73">
        <f t="shared" si="116"/>
        <v>44136</v>
      </c>
      <c r="BG165" s="73">
        <f t="shared" si="116"/>
        <v>44166</v>
      </c>
      <c r="BH165" s="73">
        <f t="shared" si="116"/>
        <v>44197</v>
      </c>
      <c r="BI165" s="73">
        <f t="shared" si="116"/>
        <v>44228</v>
      </c>
      <c r="BJ165" s="73">
        <f t="shared" si="116"/>
        <v>44256</v>
      </c>
      <c r="BK165" s="73">
        <f t="shared" si="116"/>
        <v>44287</v>
      </c>
      <c r="BL165" s="73">
        <f t="shared" si="116"/>
        <v>44317</v>
      </c>
      <c r="BM165" s="73">
        <f t="shared" si="116"/>
        <v>44348</v>
      </c>
      <c r="BN165" s="73">
        <f t="shared" si="116"/>
        <v>44378</v>
      </c>
      <c r="BO165" s="73">
        <f t="shared" si="116"/>
        <v>44409</v>
      </c>
      <c r="BP165" s="73">
        <f t="shared" si="116"/>
        <v>44440</v>
      </c>
      <c r="BQ165" s="73">
        <f t="shared" ref="BQ165:CO165" si="117">EDATE(BP165,1)</f>
        <v>44470</v>
      </c>
      <c r="BR165" s="73">
        <f t="shared" si="117"/>
        <v>44501</v>
      </c>
      <c r="BS165" s="73">
        <f t="shared" si="117"/>
        <v>44531</v>
      </c>
      <c r="BT165" s="73">
        <f t="shared" si="117"/>
        <v>44562</v>
      </c>
      <c r="BU165" s="73">
        <f t="shared" si="117"/>
        <v>44593</v>
      </c>
      <c r="BV165" s="73">
        <f t="shared" si="117"/>
        <v>44621</v>
      </c>
      <c r="BW165" s="73">
        <f t="shared" si="117"/>
        <v>44652</v>
      </c>
      <c r="BX165" s="73">
        <f t="shared" si="117"/>
        <v>44682</v>
      </c>
      <c r="BY165" s="73">
        <f t="shared" si="117"/>
        <v>44713</v>
      </c>
      <c r="BZ165" s="73">
        <f t="shared" si="117"/>
        <v>44743</v>
      </c>
      <c r="CA165" s="73">
        <f t="shared" si="117"/>
        <v>44774</v>
      </c>
      <c r="CB165" s="73">
        <f t="shared" si="117"/>
        <v>44805</v>
      </c>
      <c r="CC165" s="73">
        <f t="shared" si="117"/>
        <v>44835</v>
      </c>
      <c r="CD165" s="73">
        <f t="shared" si="117"/>
        <v>44866</v>
      </c>
      <c r="CE165" s="73">
        <f t="shared" si="117"/>
        <v>44896</v>
      </c>
      <c r="CF165" s="73">
        <f t="shared" si="117"/>
        <v>44927</v>
      </c>
      <c r="CG165" s="73">
        <f t="shared" si="117"/>
        <v>44958</v>
      </c>
      <c r="CH165" s="73">
        <f t="shared" si="117"/>
        <v>44986</v>
      </c>
      <c r="CI165" s="73">
        <f t="shared" si="117"/>
        <v>45017</v>
      </c>
      <c r="CJ165" s="73">
        <f t="shared" si="117"/>
        <v>45047</v>
      </c>
      <c r="CK165" s="73">
        <f t="shared" si="117"/>
        <v>45078</v>
      </c>
      <c r="CL165" s="73">
        <f t="shared" si="117"/>
        <v>45108</v>
      </c>
      <c r="CM165" s="73">
        <f t="shared" si="117"/>
        <v>45139</v>
      </c>
      <c r="CN165" s="73">
        <f t="shared" si="117"/>
        <v>45170</v>
      </c>
      <c r="CO165" s="73">
        <f t="shared" si="117"/>
        <v>45200</v>
      </c>
    </row>
    <row r="166" spans="1:93">
      <c r="C166" t="s">
        <v>201</v>
      </c>
      <c r="D166">
        <f>IF(D165&gt;$D$148,0,$D$162*(1-$D$163)*$D$161/12)</f>
        <v>8696.4737999999979</v>
      </c>
      <c r="E166">
        <f t="shared" ref="E166:BP166" si="118">IF(E165&gt;$D$148,0,$D$162*(1-$D$163)*$D$161/12)</f>
        <v>8696.4737999999979</v>
      </c>
      <c r="F166">
        <f t="shared" si="118"/>
        <v>8696.4737999999979</v>
      </c>
      <c r="G166">
        <f t="shared" si="118"/>
        <v>8696.4737999999979</v>
      </c>
      <c r="H166">
        <f t="shared" si="118"/>
        <v>8696.4737999999979</v>
      </c>
      <c r="I166">
        <f t="shared" si="118"/>
        <v>8696.4737999999979</v>
      </c>
      <c r="J166">
        <f t="shared" si="118"/>
        <v>8696.4737999999979</v>
      </c>
      <c r="K166">
        <f t="shared" si="118"/>
        <v>8696.4737999999979</v>
      </c>
      <c r="L166">
        <f t="shared" si="118"/>
        <v>8696.4737999999979</v>
      </c>
      <c r="M166">
        <f t="shared" si="118"/>
        <v>8696.4737999999979</v>
      </c>
      <c r="N166">
        <f t="shared" si="118"/>
        <v>8696.4737999999979</v>
      </c>
      <c r="O166">
        <f t="shared" si="118"/>
        <v>8696.4737999999979</v>
      </c>
      <c r="P166">
        <f t="shared" si="118"/>
        <v>8696.4737999999979</v>
      </c>
      <c r="Q166">
        <f t="shared" si="118"/>
        <v>8696.4737999999979</v>
      </c>
      <c r="R166">
        <f t="shared" si="118"/>
        <v>8696.4737999999979</v>
      </c>
      <c r="S166">
        <f t="shared" si="118"/>
        <v>8696.4737999999979</v>
      </c>
      <c r="T166">
        <f t="shared" si="118"/>
        <v>8696.4737999999979</v>
      </c>
      <c r="U166">
        <f t="shared" si="118"/>
        <v>0</v>
      </c>
      <c r="V166">
        <f t="shared" si="118"/>
        <v>0</v>
      </c>
      <c r="W166">
        <f t="shared" si="118"/>
        <v>0</v>
      </c>
      <c r="X166">
        <f t="shared" si="118"/>
        <v>0</v>
      </c>
      <c r="Y166">
        <f t="shared" si="118"/>
        <v>0</v>
      </c>
      <c r="Z166">
        <f t="shared" si="118"/>
        <v>0</v>
      </c>
      <c r="AA166">
        <f t="shared" si="118"/>
        <v>0</v>
      </c>
      <c r="AB166">
        <f t="shared" si="118"/>
        <v>0</v>
      </c>
      <c r="AC166">
        <f t="shared" si="118"/>
        <v>0</v>
      </c>
      <c r="AD166">
        <f t="shared" si="118"/>
        <v>0</v>
      </c>
      <c r="AE166">
        <f t="shared" si="118"/>
        <v>0</v>
      </c>
      <c r="AF166">
        <f t="shared" si="118"/>
        <v>0</v>
      </c>
      <c r="AG166">
        <f t="shared" si="118"/>
        <v>0</v>
      </c>
      <c r="AH166">
        <f t="shared" si="118"/>
        <v>0</v>
      </c>
      <c r="AI166">
        <f t="shared" si="118"/>
        <v>0</v>
      </c>
      <c r="AJ166">
        <f t="shared" si="118"/>
        <v>0</v>
      </c>
      <c r="AK166">
        <f t="shared" si="118"/>
        <v>0</v>
      </c>
      <c r="AL166">
        <f t="shared" si="118"/>
        <v>0</v>
      </c>
      <c r="AM166">
        <f t="shared" si="118"/>
        <v>0</v>
      </c>
      <c r="AN166">
        <f t="shared" si="118"/>
        <v>0</v>
      </c>
      <c r="AO166">
        <f t="shared" si="118"/>
        <v>0</v>
      </c>
      <c r="AP166">
        <f t="shared" si="118"/>
        <v>0</v>
      </c>
      <c r="AQ166">
        <f t="shared" si="118"/>
        <v>0</v>
      </c>
      <c r="AR166">
        <f t="shared" si="118"/>
        <v>0</v>
      </c>
      <c r="AS166">
        <f t="shared" si="118"/>
        <v>0</v>
      </c>
      <c r="AT166">
        <f t="shared" si="118"/>
        <v>0</v>
      </c>
      <c r="AU166">
        <f t="shared" si="118"/>
        <v>0</v>
      </c>
      <c r="AV166">
        <f t="shared" si="118"/>
        <v>0</v>
      </c>
      <c r="AW166">
        <f t="shared" si="118"/>
        <v>0</v>
      </c>
      <c r="AX166">
        <f t="shared" si="118"/>
        <v>0</v>
      </c>
      <c r="AY166">
        <f t="shared" si="118"/>
        <v>0</v>
      </c>
      <c r="AZ166">
        <f t="shared" si="118"/>
        <v>0</v>
      </c>
      <c r="BA166">
        <f t="shared" si="118"/>
        <v>0</v>
      </c>
      <c r="BB166">
        <f t="shared" si="118"/>
        <v>0</v>
      </c>
      <c r="BC166">
        <f t="shared" si="118"/>
        <v>0</v>
      </c>
      <c r="BD166">
        <f t="shared" si="118"/>
        <v>0</v>
      </c>
      <c r="BE166">
        <f t="shared" si="118"/>
        <v>0</v>
      </c>
      <c r="BF166">
        <f t="shared" si="118"/>
        <v>0</v>
      </c>
      <c r="BG166">
        <f t="shared" si="118"/>
        <v>0</v>
      </c>
      <c r="BH166">
        <f t="shared" si="118"/>
        <v>0</v>
      </c>
      <c r="BI166">
        <f t="shared" si="118"/>
        <v>0</v>
      </c>
      <c r="BJ166">
        <f t="shared" si="118"/>
        <v>0</v>
      </c>
      <c r="BK166">
        <f t="shared" si="118"/>
        <v>0</v>
      </c>
      <c r="BL166">
        <f t="shared" si="118"/>
        <v>0</v>
      </c>
      <c r="BM166">
        <f t="shared" si="118"/>
        <v>0</v>
      </c>
      <c r="BN166">
        <f t="shared" si="118"/>
        <v>0</v>
      </c>
      <c r="BO166">
        <f t="shared" si="118"/>
        <v>0</v>
      </c>
      <c r="BP166">
        <f t="shared" si="118"/>
        <v>0</v>
      </c>
      <c r="BQ166">
        <f t="shared" ref="BQ166:CO166" si="119">IF(BQ165&gt;$D$148,0,$D$162*(1-$D$163)*$D$161/12)</f>
        <v>0</v>
      </c>
      <c r="BR166">
        <f t="shared" si="119"/>
        <v>0</v>
      </c>
      <c r="BS166">
        <f t="shared" si="119"/>
        <v>0</v>
      </c>
      <c r="BT166">
        <f t="shared" si="119"/>
        <v>0</v>
      </c>
      <c r="BU166">
        <f t="shared" si="119"/>
        <v>0</v>
      </c>
      <c r="BV166">
        <f t="shared" si="119"/>
        <v>0</v>
      </c>
      <c r="BW166">
        <f t="shared" si="119"/>
        <v>0</v>
      </c>
      <c r="BX166">
        <f t="shared" si="119"/>
        <v>0</v>
      </c>
      <c r="BY166">
        <f t="shared" si="119"/>
        <v>0</v>
      </c>
      <c r="BZ166">
        <f t="shared" si="119"/>
        <v>0</v>
      </c>
      <c r="CA166">
        <f t="shared" si="119"/>
        <v>0</v>
      </c>
      <c r="CB166">
        <f t="shared" si="119"/>
        <v>0</v>
      </c>
      <c r="CC166">
        <f t="shared" si="119"/>
        <v>0</v>
      </c>
      <c r="CD166">
        <f t="shared" si="119"/>
        <v>0</v>
      </c>
      <c r="CE166">
        <f t="shared" si="119"/>
        <v>0</v>
      </c>
      <c r="CF166">
        <f t="shared" si="119"/>
        <v>0</v>
      </c>
      <c r="CG166">
        <f t="shared" si="119"/>
        <v>0</v>
      </c>
      <c r="CH166">
        <f t="shared" si="119"/>
        <v>0</v>
      </c>
      <c r="CI166">
        <f t="shared" si="119"/>
        <v>0</v>
      </c>
      <c r="CJ166">
        <f t="shared" si="119"/>
        <v>0</v>
      </c>
      <c r="CK166">
        <f t="shared" si="119"/>
        <v>0</v>
      </c>
      <c r="CL166">
        <f t="shared" si="119"/>
        <v>0</v>
      </c>
      <c r="CM166">
        <f t="shared" si="119"/>
        <v>0</v>
      </c>
      <c r="CN166">
        <f t="shared" si="119"/>
        <v>0</v>
      </c>
      <c r="CO166">
        <f t="shared" si="119"/>
        <v>0</v>
      </c>
    </row>
    <row r="168" spans="1:93">
      <c r="A168" t="s">
        <v>317</v>
      </c>
      <c r="B168" t="s">
        <v>92</v>
      </c>
      <c r="C168" t="s">
        <v>151</v>
      </c>
      <c r="D168" s="64">
        <v>42491</v>
      </c>
    </row>
    <row r="169" spans="1:93">
      <c r="C169" t="s">
        <v>176</v>
      </c>
      <c r="D169" s="64">
        <v>42979</v>
      </c>
    </row>
    <row r="170" spans="1:93">
      <c r="C170" t="s">
        <v>203</v>
      </c>
      <c r="D170" s="57">
        <v>0.12</v>
      </c>
    </row>
    <row r="171" spans="1:93">
      <c r="C171" t="s">
        <v>202</v>
      </c>
      <c r="D171" s="11">
        <v>1.2E-2</v>
      </c>
    </row>
    <row r="172" spans="1:93">
      <c r="C172" t="s">
        <v>58</v>
      </c>
      <c r="D172" s="84">
        <v>12423534</v>
      </c>
    </row>
    <row r="173" spans="1:93">
      <c r="C173" t="s">
        <v>62</v>
      </c>
      <c r="D173" s="4">
        <v>0.3</v>
      </c>
    </row>
    <row r="174" spans="1:93">
      <c r="C174" s="2" t="s">
        <v>122</v>
      </c>
      <c r="D174" s="73">
        <f>D168</f>
        <v>42491</v>
      </c>
      <c r="E174" s="73">
        <f t="shared" ref="E174:AJ174" si="120">EDATE(D174,1)</f>
        <v>42522</v>
      </c>
      <c r="F174" s="73">
        <f t="shared" si="120"/>
        <v>42552</v>
      </c>
      <c r="G174" s="73">
        <f t="shared" si="120"/>
        <v>42583</v>
      </c>
      <c r="H174" s="73">
        <f t="shared" si="120"/>
        <v>42614</v>
      </c>
      <c r="I174" s="73">
        <f t="shared" si="120"/>
        <v>42644</v>
      </c>
      <c r="J174" s="73">
        <f t="shared" si="120"/>
        <v>42675</v>
      </c>
      <c r="K174" s="73">
        <f t="shared" si="120"/>
        <v>42705</v>
      </c>
      <c r="L174" s="73">
        <f t="shared" si="120"/>
        <v>42736</v>
      </c>
      <c r="M174" s="73">
        <f t="shared" si="120"/>
        <v>42767</v>
      </c>
      <c r="N174" s="73">
        <f t="shared" si="120"/>
        <v>42795</v>
      </c>
      <c r="O174" s="73">
        <f t="shared" si="120"/>
        <v>42826</v>
      </c>
      <c r="P174" s="73">
        <f t="shared" si="120"/>
        <v>42856</v>
      </c>
      <c r="Q174" s="73">
        <f t="shared" si="120"/>
        <v>42887</v>
      </c>
      <c r="R174" s="73">
        <f t="shared" si="120"/>
        <v>42917</v>
      </c>
      <c r="S174" s="73">
        <f t="shared" si="120"/>
        <v>42948</v>
      </c>
      <c r="T174" s="73">
        <f t="shared" si="120"/>
        <v>42979</v>
      </c>
      <c r="U174" s="73">
        <f t="shared" si="120"/>
        <v>43009</v>
      </c>
      <c r="V174" s="73">
        <f t="shared" si="120"/>
        <v>43040</v>
      </c>
      <c r="W174" s="73">
        <f t="shared" si="120"/>
        <v>43070</v>
      </c>
      <c r="X174" s="73">
        <f t="shared" si="120"/>
        <v>43101</v>
      </c>
      <c r="Y174" s="73">
        <f t="shared" si="120"/>
        <v>43132</v>
      </c>
      <c r="Z174" s="73">
        <f t="shared" si="120"/>
        <v>43160</v>
      </c>
      <c r="AA174" s="73">
        <f t="shared" si="120"/>
        <v>43191</v>
      </c>
      <c r="AB174" s="73">
        <f t="shared" si="120"/>
        <v>43221</v>
      </c>
      <c r="AC174" s="73">
        <f t="shared" si="120"/>
        <v>43252</v>
      </c>
      <c r="AD174" s="73">
        <f t="shared" si="120"/>
        <v>43282</v>
      </c>
      <c r="AE174" s="73">
        <f t="shared" si="120"/>
        <v>43313</v>
      </c>
      <c r="AF174" s="73">
        <f t="shared" si="120"/>
        <v>43344</v>
      </c>
      <c r="AG174" s="73">
        <f t="shared" si="120"/>
        <v>43374</v>
      </c>
      <c r="AH174" s="73">
        <f t="shared" si="120"/>
        <v>43405</v>
      </c>
      <c r="AI174" s="73">
        <f t="shared" si="120"/>
        <v>43435</v>
      </c>
      <c r="AJ174" s="73">
        <f t="shared" si="120"/>
        <v>43466</v>
      </c>
      <c r="AK174" s="73">
        <f t="shared" ref="AK174:BP174" si="121">EDATE(AJ174,1)</f>
        <v>43497</v>
      </c>
      <c r="AL174" s="73">
        <f t="shared" si="121"/>
        <v>43525</v>
      </c>
      <c r="AM174" s="73">
        <f t="shared" si="121"/>
        <v>43556</v>
      </c>
      <c r="AN174" s="73">
        <f t="shared" si="121"/>
        <v>43586</v>
      </c>
      <c r="AO174" s="73">
        <f t="shared" si="121"/>
        <v>43617</v>
      </c>
      <c r="AP174" s="73">
        <f t="shared" si="121"/>
        <v>43647</v>
      </c>
      <c r="AQ174" s="73">
        <f t="shared" si="121"/>
        <v>43678</v>
      </c>
      <c r="AR174" s="73">
        <f t="shared" si="121"/>
        <v>43709</v>
      </c>
      <c r="AS174" s="73">
        <f t="shared" si="121"/>
        <v>43739</v>
      </c>
      <c r="AT174" s="73">
        <f t="shared" si="121"/>
        <v>43770</v>
      </c>
      <c r="AU174" s="73">
        <f t="shared" si="121"/>
        <v>43800</v>
      </c>
      <c r="AV174" s="73">
        <f t="shared" si="121"/>
        <v>43831</v>
      </c>
      <c r="AW174" s="73">
        <f t="shared" si="121"/>
        <v>43862</v>
      </c>
      <c r="AX174" s="73">
        <f t="shared" si="121"/>
        <v>43891</v>
      </c>
      <c r="AY174" s="73">
        <f t="shared" si="121"/>
        <v>43922</v>
      </c>
      <c r="AZ174" s="73">
        <f t="shared" si="121"/>
        <v>43952</v>
      </c>
      <c r="BA174" s="73">
        <f t="shared" si="121"/>
        <v>43983</v>
      </c>
      <c r="BB174" s="73">
        <f t="shared" si="121"/>
        <v>44013</v>
      </c>
      <c r="BC174" s="73">
        <f t="shared" si="121"/>
        <v>44044</v>
      </c>
      <c r="BD174" s="73">
        <f t="shared" si="121"/>
        <v>44075</v>
      </c>
      <c r="BE174" s="73">
        <f t="shared" si="121"/>
        <v>44105</v>
      </c>
      <c r="BF174" s="73">
        <f t="shared" si="121"/>
        <v>44136</v>
      </c>
      <c r="BG174" s="73">
        <f t="shared" si="121"/>
        <v>44166</v>
      </c>
      <c r="BH174" s="73">
        <f t="shared" si="121"/>
        <v>44197</v>
      </c>
      <c r="BI174" s="73">
        <f t="shared" si="121"/>
        <v>44228</v>
      </c>
      <c r="BJ174" s="73">
        <f t="shared" si="121"/>
        <v>44256</v>
      </c>
      <c r="BK174" s="73">
        <f t="shared" si="121"/>
        <v>44287</v>
      </c>
      <c r="BL174" s="73">
        <f t="shared" si="121"/>
        <v>44317</v>
      </c>
      <c r="BM174" s="73">
        <f t="shared" si="121"/>
        <v>44348</v>
      </c>
      <c r="BN174" s="73">
        <f t="shared" si="121"/>
        <v>44378</v>
      </c>
      <c r="BO174" s="73">
        <f t="shared" si="121"/>
        <v>44409</v>
      </c>
      <c r="BP174" s="73">
        <f t="shared" si="121"/>
        <v>44440</v>
      </c>
      <c r="BQ174" s="73">
        <f t="shared" ref="BQ174:CO174" si="122">EDATE(BP174,1)</f>
        <v>44470</v>
      </c>
      <c r="BR174" s="73">
        <f t="shared" si="122"/>
        <v>44501</v>
      </c>
      <c r="BS174" s="73">
        <f t="shared" si="122"/>
        <v>44531</v>
      </c>
      <c r="BT174" s="73">
        <f t="shared" si="122"/>
        <v>44562</v>
      </c>
      <c r="BU174" s="73">
        <f t="shared" si="122"/>
        <v>44593</v>
      </c>
      <c r="BV174" s="73">
        <f t="shared" si="122"/>
        <v>44621</v>
      </c>
      <c r="BW174" s="73">
        <f t="shared" si="122"/>
        <v>44652</v>
      </c>
      <c r="BX174" s="73">
        <f t="shared" si="122"/>
        <v>44682</v>
      </c>
      <c r="BY174" s="73">
        <f t="shared" si="122"/>
        <v>44713</v>
      </c>
      <c r="BZ174" s="73">
        <f t="shared" si="122"/>
        <v>44743</v>
      </c>
      <c r="CA174" s="73">
        <f t="shared" si="122"/>
        <v>44774</v>
      </c>
      <c r="CB174" s="73">
        <f t="shared" si="122"/>
        <v>44805</v>
      </c>
      <c r="CC174" s="73">
        <f t="shared" si="122"/>
        <v>44835</v>
      </c>
      <c r="CD174" s="73">
        <f t="shared" si="122"/>
        <v>44866</v>
      </c>
      <c r="CE174" s="73">
        <f t="shared" si="122"/>
        <v>44896</v>
      </c>
      <c r="CF174" s="73">
        <f t="shared" si="122"/>
        <v>44927</v>
      </c>
      <c r="CG174" s="73">
        <f t="shared" si="122"/>
        <v>44958</v>
      </c>
      <c r="CH174" s="73">
        <f t="shared" si="122"/>
        <v>44986</v>
      </c>
      <c r="CI174" s="73">
        <f t="shared" si="122"/>
        <v>45017</v>
      </c>
      <c r="CJ174" s="73">
        <f t="shared" si="122"/>
        <v>45047</v>
      </c>
      <c r="CK174" s="73">
        <f t="shared" si="122"/>
        <v>45078</v>
      </c>
      <c r="CL174" s="73">
        <f t="shared" si="122"/>
        <v>45108</v>
      </c>
      <c r="CM174" s="73">
        <f t="shared" si="122"/>
        <v>45139</v>
      </c>
      <c r="CN174" s="73">
        <f t="shared" si="122"/>
        <v>45170</v>
      </c>
      <c r="CO174" s="73">
        <f t="shared" si="122"/>
        <v>45200</v>
      </c>
    </row>
    <row r="175" spans="1:93">
      <c r="C175" t="s">
        <v>237</v>
      </c>
      <c r="D175" s="48">
        <v>1711.125</v>
      </c>
      <c r="E175" s="3">
        <v>1711.125</v>
      </c>
      <c r="F175" s="3">
        <v>1711.125</v>
      </c>
      <c r="G175" s="3">
        <v>1711.125</v>
      </c>
      <c r="H175" s="3">
        <v>1711.125</v>
      </c>
      <c r="I175" s="3">
        <v>1711.125</v>
      </c>
      <c r="J175" s="3">
        <v>1711.125</v>
      </c>
      <c r="K175" s="3">
        <v>1711.125</v>
      </c>
      <c r="L175" s="3">
        <v>1711.125</v>
      </c>
      <c r="M175" s="3">
        <v>1711.125</v>
      </c>
      <c r="N175" s="3">
        <v>1711.125</v>
      </c>
      <c r="O175" s="3">
        <v>1711.125</v>
      </c>
      <c r="P175" s="3">
        <v>1762.45875</v>
      </c>
      <c r="Q175" s="3">
        <v>1762.45875</v>
      </c>
      <c r="R175" s="3">
        <v>1762.45875</v>
      </c>
      <c r="S175" s="3">
        <v>1762.45875</v>
      </c>
      <c r="T175" s="3">
        <v>1762.45875</v>
      </c>
      <c r="U175" s="3">
        <v>1762.45875</v>
      </c>
      <c r="V175" s="3">
        <v>1762.45875</v>
      </c>
      <c r="W175" s="3">
        <v>1762.45875</v>
      </c>
      <c r="X175" s="3">
        <v>1762.45875</v>
      </c>
      <c r="Y175" s="3">
        <v>1762.45875</v>
      </c>
      <c r="Z175" s="3">
        <v>1762.45875</v>
      </c>
      <c r="AA175" s="3">
        <v>1762.45875</v>
      </c>
      <c r="AB175" s="3">
        <v>1815.3325124999999</v>
      </c>
      <c r="AC175" s="3">
        <v>1815.3325124999999</v>
      </c>
      <c r="AD175" s="3">
        <v>1815.3325124999999</v>
      </c>
      <c r="AE175" s="3">
        <v>1815.3325124999999</v>
      </c>
      <c r="AF175" s="3">
        <v>1815.3325124999999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</row>
    <row r="176" spans="1:93">
      <c r="C176" t="s">
        <v>17</v>
      </c>
      <c r="D176" s="57">
        <v>0.8</v>
      </c>
      <c r="E176" s="57">
        <v>0.8</v>
      </c>
      <c r="F176" s="57">
        <v>0.8</v>
      </c>
      <c r="G176" s="57">
        <v>0.8</v>
      </c>
      <c r="H176" s="57">
        <v>0.8</v>
      </c>
      <c r="I176" s="57">
        <v>0.8</v>
      </c>
      <c r="J176" s="57">
        <v>0.8</v>
      </c>
      <c r="K176" s="57">
        <v>0.8</v>
      </c>
      <c r="L176" s="57">
        <v>0.8</v>
      </c>
      <c r="M176" s="57">
        <v>0.8</v>
      </c>
      <c r="N176" s="57">
        <v>0.8</v>
      </c>
      <c r="O176" s="57">
        <v>0.8</v>
      </c>
      <c r="P176" s="57">
        <v>0.8</v>
      </c>
      <c r="Q176" s="57">
        <v>0.8</v>
      </c>
      <c r="R176" s="57">
        <v>0.8</v>
      </c>
      <c r="S176" s="57">
        <v>0.8</v>
      </c>
      <c r="T176" s="57">
        <v>0.8</v>
      </c>
      <c r="U176" s="57">
        <v>0.8</v>
      </c>
      <c r="V176" s="57">
        <v>0.8</v>
      </c>
      <c r="W176" s="57">
        <v>0.8</v>
      </c>
      <c r="X176" s="57">
        <v>0.8</v>
      </c>
      <c r="Y176" s="57">
        <v>0.8</v>
      </c>
      <c r="Z176" s="57">
        <v>0.8</v>
      </c>
      <c r="AA176" s="57">
        <v>0.8</v>
      </c>
      <c r="AB176" s="57">
        <v>0.8</v>
      </c>
      <c r="AC176" s="57">
        <v>0.8</v>
      </c>
      <c r="AD176" s="57">
        <v>0.8</v>
      </c>
      <c r="AE176" s="57">
        <v>0.8</v>
      </c>
      <c r="AF176" s="57">
        <v>0.8</v>
      </c>
      <c r="AG176" s="57">
        <v>0.8</v>
      </c>
      <c r="AH176" s="57">
        <v>0.8</v>
      </c>
      <c r="AI176" s="57">
        <v>0.8</v>
      </c>
      <c r="AJ176" s="57">
        <v>0.8</v>
      </c>
      <c r="AK176" s="57">
        <v>0.8</v>
      </c>
      <c r="AL176" s="57">
        <v>0.8</v>
      </c>
      <c r="AM176" s="57">
        <v>0.8</v>
      </c>
      <c r="AN176" s="57">
        <v>0.8</v>
      </c>
      <c r="AO176" s="57">
        <v>0.8</v>
      </c>
      <c r="AP176" s="57">
        <v>0.8</v>
      </c>
      <c r="AQ176" s="57">
        <v>0.8</v>
      </c>
      <c r="AR176" s="57">
        <v>0.8</v>
      </c>
      <c r="AS176" s="57">
        <v>0.8</v>
      </c>
      <c r="AT176" s="57">
        <v>0.8</v>
      </c>
      <c r="AU176" s="57">
        <v>0.8</v>
      </c>
      <c r="AV176" s="57">
        <v>0.8</v>
      </c>
      <c r="AW176" s="57">
        <v>0.8</v>
      </c>
      <c r="AX176" s="57">
        <v>0.8</v>
      </c>
      <c r="AY176" s="57">
        <v>0.8</v>
      </c>
      <c r="AZ176" s="57">
        <v>0.8</v>
      </c>
      <c r="BA176" s="57">
        <v>0.8</v>
      </c>
      <c r="BB176" s="57">
        <v>0.8</v>
      </c>
      <c r="BC176" s="57">
        <v>0.8</v>
      </c>
      <c r="BD176" s="57">
        <v>0.8</v>
      </c>
      <c r="BE176" s="57">
        <v>0.8</v>
      </c>
      <c r="BF176" s="57">
        <v>0.8</v>
      </c>
      <c r="BG176" s="57">
        <v>0.8</v>
      </c>
      <c r="BH176" s="57">
        <v>0.8</v>
      </c>
      <c r="BI176" s="57">
        <v>0.8</v>
      </c>
      <c r="BJ176" s="57">
        <v>0.8</v>
      </c>
      <c r="BK176" s="57">
        <v>0.8</v>
      </c>
      <c r="BL176" s="57">
        <v>0.8</v>
      </c>
      <c r="BM176" s="57">
        <v>0.8</v>
      </c>
      <c r="BN176" s="57">
        <v>0.8</v>
      </c>
      <c r="BO176" s="57">
        <v>0.8</v>
      </c>
      <c r="BP176" s="57">
        <v>0.8</v>
      </c>
      <c r="BQ176" s="57">
        <v>0.8</v>
      </c>
      <c r="BR176" s="57">
        <v>0.8</v>
      </c>
      <c r="BS176" s="57">
        <v>0.8</v>
      </c>
      <c r="BT176" s="57">
        <v>0.8</v>
      </c>
      <c r="BU176" s="57">
        <v>0.8</v>
      </c>
      <c r="BV176" s="57">
        <v>0.8</v>
      </c>
      <c r="BW176" s="57">
        <v>0.8</v>
      </c>
      <c r="BX176" s="57">
        <v>0.8</v>
      </c>
      <c r="BY176" s="57">
        <v>0.8</v>
      </c>
      <c r="BZ176" s="57">
        <v>0.8</v>
      </c>
      <c r="CA176" s="57">
        <v>0.8</v>
      </c>
      <c r="CB176" s="57">
        <v>0.8</v>
      </c>
      <c r="CC176" s="57">
        <v>0.8</v>
      </c>
      <c r="CD176" s="57">
        <v>0.8</v>
      </c>
      <c r="CE176" s="57">
        <v>0.8</v>
      </c>
      <c r="CF176" s="57">
        <v>0.8</v>
      </c>
      <c r="CG176" s="57">
        <v>0.8</v>
      </c>
      <c r="CH176" s="57">
        <v>0.8</v>
      </c>
      <c r="CI176" s="57">
        <v>0.8</v>
      </c>
      <c r="CJ176" s="57">
        <v>0.8</v>
      </c>
      <c r="CK176" s="57">
        <v>0.8</v>
      </c>
      <c r="CL176" s="57">
        <v>0.8</v>
      </c>
      <c r="CM176" s="57">
        <v>0.8</v>
      </c>
      <c r="CN176" s="57">
        <v>0.8</v>
      </c>
      <c r="CO176" s="57">
        <v>0.8</v>
      </c>
    </row>
    <row r="178" spans="1:93">
      <c r="B178" t="s">
        <v>91</v>
      </c>
      <c r="C178" s="2" t="s">
        <v>122</v>
      </c>
      <c r="D178" s="73">
        <f>D168</f>
        <v>42491</v>
      </c>
      <c r="E178" s="73">
        <f t="shared" ref="E178:AJ178" si="123">EDATE(D178,1)</f>
        <v>42522</v>
      </c>
      <c r="F178" s="73">
        <f t="shared" si="123"/>
        <v>42552</v>
      </c>
      <c r="G178" s="73">
        <f t="shared" si="123"/>
        <v>42583</v>
      </c>
      <c r="H178" s="73">
        <f t="shared" si="123"/>
        <v>42614</v>
      </c>
      <c r="I178" s="73">
        <f t="shared" si="123"/>
        <v>42644</v>
      </c>
      <c r="J178" s="73">
        <f t="shared" si="123"/>
        <v>42675</v>
      </c>
      <c r="K178" s="73">
        <f t="shared" si="123"/>
        <v>42705</v>
      </c>
      <c r="L178" s="73">
        <f t="shared" si="123"/>
        <v>42736</v>
      </c>
      <c r="M178" s="73">
        <f t="shared" si="123"/>
        <v>42767</v>
      </c>
      <c r="N178" s="73">
        <f t="shared" si="123"/>
        <v>42795</v>
      </c>
      <c r="O178" s="73">
        <f t="shared" si="123"/>
        <v>42826</v>
      </c>
      <c r="P178" s="73">
        <f t="shared" si="123"/>
        <v>42856</v>
      </c>
      <c r="Q178" s="73">
        <f t="shared" si="123"/>
        <v>42887</v>
      </c>
      <c r="R178" s="73">
        <f t="shared" si="123"/>
        <v>42917</v>
      </c>
      <c r="S178" s="73">
        <f t="shared" si="123"/>
        <v>42948</v>
      </c>
      <c r="T178" s="73">
        <f t="shared" si="123"/>
        <v>42979</v>
      </c>
      <c r="U178" s="73">
        <f t="shared" si="123"/>
        <v>43009</v>
      </c>
      <c r="V178" s="73">
        <f t="shared" si="123"/>
        <v>43040</v>
      </c>
      <c r="W178" s="73">
        <f t="shared" si="123"/>
        <v>43070</v>
      </c>
      <c r="X178" s="73">
        <f t="shared" si="123"/>
        <v>43101</v>
      </c>
      <c r="Y178" s="73">
        <f t="shared" si="123"/>
        <v>43132</v>
      </c>
      <c r="Z178" s="73">
        <f t="shared" si="123"/>
        <v>43160</v>
      </c>
      <c r="AA178" s="73">
        <f t="shared" si="123"/>
        <v>43191</v>
      </c>
      <c r="AB178" s="73">
        <f t="shared" si="123"/>
        <v>43221</v>
      </c>
      <c r="AC178" s="73">
        <f t="shared" si="123"/>
        <v>43252</v>
      </c>
      <c r="AD178" s="73">
        <f t="shared" si="123"/>
        <v>43282</v>
      </c>
      <c r="AE178" s="73">
        <f t="shared" si="123"/>
        <v>43313</v>
      </c>
      <c r="AF178" s="73">
        <f t="shared" si="123"/>
        <v>43344</v>
      </c>
      <c r="AG178" s="73">
        <f t="shared" si="123"/>
        <v>43374</v>
      </c>
      <c r="AH178" s="73">
        <f t="shared" si="123"/>
        <v>43405</v>
      </c>
      <c r="AI178" s="73">
        <f t="shared" si="123"/>
        <v>43435</v>
      </c>
      <c r="AJ178" s="73">
        <f t="shared" si="123"/>
        <v>43466</v>
      </c>
      <c r="AK178" s="73">
        <f t="shared" ref="AK178:BP178" si="124">EDATE(AJ178,1)</f>
        <v>43497</v>
      </c>
      <c r="AL178" s="73">
        <f t="shared" si="124"/>
        <v>43525</v>
      </c>
      <c r="AM178" s="73">
        <f t="shared" si="124"/>
        <v>43556</v>
      </c>
      <c r="AN178" s="73">
        <f t="shared" si="124"/>
        <v>43586</v>
      </c>
      <c r="AO178" s="73">
        <f t="shared" si="124"/>
        <v>43617</v>
      </c>
      <c r="AP178" s="73">
        <f t="shared" si="124"/>
        <v>43647</v>
      </c>
      <c r="AQ178" s="73">
        <f t="shared" si="124"/>
        <v>43678</v>
      </c>
      <c r="AR178" s="73">
        <f t="shared" si="124"/>
        <v>43709</v>
      </c>
      <c r="AS178" s="73">
        <f t="shared" si="124"/>
        <v>43739</v>
      </c>
      <c r="AT178" s="73">
        <f t="shared" si="124"/>
        <v>43770</v>
      </c>
      <c r="AU178" s="73">
        <f t="shared" si="124"/>
        <v>43800</v>
      </c>
      <c r="AV178" s="73">
        <f t="shared" si="124"/>
        <v>43831</v>
      </c>
      <c r="AW178" s="73">
        <f t="shared" si="124"/>
        <v>43862</v>
      </c>
      <c r="AX178" s="73">
        <f t="shared" si="124"/>
        <v>43891</v>
      </c>
      <c r="AY178" s="73">
        <f t="shared" si="124"/>
        <v>43922</v>
      </c>
      <c r="AZ178" s="73">
        <f t="shared" si="124"/>
        <v>43952</v>
      </c>
      <c r="BA178" s="73">
        <f t="shared" si="124"/>
        <v>43983</v>
      </c>
      <c r="BB178" s="73">
        <f t="shared" si="124"/>
        <v>44013</v>
      </c>
      <c r="BC178" s="73">
        <f t="shared" si="124"/>
        <v>44044</v>
      </c>
      <c r="BD178" s="73">
        <f t="shared" si="124"/>
        <v>44075</v>
      </c>
      <c r="BE178" s="73">
        <f t="shared" si="124"/>
        <v>44105</v>
      </c>
      <c r="BF178" s="73">
        <f t="shared" si="124"/>
        <v>44136</v>
      </c>
      <c r="BG178" s="73">
        <f t="shared" si="124"/>
        <v>44166</v>
      </c>
      <c r="BH178" s="73">
        <f t="shared" si="124"/>
        <v>44197</v>
      </c>
      <c r="BI178" s="73">
        <f t="shared" si="124"/>
        <v>44228</v>
      </c>
      <c r="BJ178" s="73">
        <f t="shared" si="124"/>
        <v>44256</v>
      </c>
      <c r="BK178" s="73">
        <f t="shared" si="124"/>
        <v>44287</v>
      </c>
      <c r="BL178" s="73">
        <f t="shared" si="124"/>
        <v>44317</v>
      </c>
      <c r="BM178" s="73">
        <f t="shared" si="124"/>
        <v>44348</v>
      </c>
      <c r="BN178" s="73">
        <f t="shared" si="124"/>
        <v>44378</v>
      </c>
      <c r="BO178" s="73">
        <f t="shared" si="124"/>
        <v>44409</v>
      </c>
      <c r="BP178" s="73">
        <f t="shared" si="124"/>
        <v>44440</v>
      </c>
      <c r="BQ178" s="73">
        <f t="shared" ref="BQ178:CO178" si="125">EDATE(BP178,1)</f>
        <v>44470</v>
      </c>
      <c r="BR178" s="73">
        <f t="shared" si="125"/>
        <v>44501</v>
      </c>
      <c r="BS178" s="73">
        <f t="shared" si="125"/>
        <v>44531</v>
      </c>
      <c r="BT178" s="73">
        <f t="shared" si="125"/>
        <v>44562</v>
      </c>
      <c r="BU178" s="73">
        <f t="shared" si="125"/>
        <v>44593</v>
      </c>
      <c r="BV178" s="73">
        <f t="shared" si="125"/>
        <v>44621</v>
      </c>
      <c r="BW178" s="73">
        <f t="shared" si="125"/>
        <v>44652</v>
      </c>
      <c r="BX178" s="73">
        <f t="shared" si="125"/>
        <v>44682</v>
      </c>
      <c r="BY178" s="73">
        <f t="shared" si="125"/>
        <v>44713</v>
      </c>
      <c r="BZ178" s="73">
        <f t="shared" si="125"/>
        <v>44743</v>
      </c>
      <c r="CA178" s="73">
        <f t="shared" si="125"/>
        <v>44774</v>
      </c>
      <c r="CB178" s="73">
        <f t="shared" si="125"/>
        <v>44805</v>
      </c>
      <c r="CC178" s="73">
        <f t="shared" si="125"/>
        <v>44835</v>
      </c>
      <c r="CD178" s="73">
        <f t="shared" si="125"/>
        <v>44866</v>
      </c>
      <c r="CE178" s="73">
        <f t="shared" si="125"/>
        <v>44896</v>
      </c>
      <c r="CF178" s="73">
        <f t="shared" si="125"/>
        <v>44927</v>
      </c>
      <c r="CG178" s="73">
        <f t="shared" si="125"/>
        <v>44958</v>
      </c>
      <c r="CH178" s="73">
        <f t="shared" si="125"/>
        <v>44986</v>
      </c>
      <c r="CI178" s="73">
        <f t="shared" si="125"/>
        <v>45017</v>
      </c>
      <c r="CJ178" s="73">
        <f t="shared" si="125"/>
        <v>45047</v>
      </c>
      <c r="CK178" s="73">
        <f t="shared" si="125"/>
        <v>45078</v>
      </c>
      <c r="CL178" s="73">
        <f t="shared" si="125"/>
        <v>45108</v>
      </c>
      <c r="CM178" s="73">
        <f t="shared" si="125"/>
        <v>45139</v>
      </c>
      <c r="CN178" s="73">
        <f t="shared" si="125"/>
        <v>45170</v>
      </c>
      <c r="CO178" s="73">
        <f t="shared" si="125"/>
        <v>45200</v>
      </c>
    </row>
    <row r="179" spans="1:93">
      <c r="C179" t="s">
        <v>200</v>
      </c>
      <c r="D179">
        <f t="shared" ref="D179:AI179" si="126">IF(D178&gt;$D$148,0,$D$170*D175)</f>
        <v>205.33499999999998</v>
      </c>
      <c r="E179">
        <f t="shared" si="126"/>
        <v>205.33499999999998</v>
      </c>
      <c r="F179">
        <f t="shared" si="126"/>
        <v>205.33499999999998</v>
      </c>
      <c r="G179">
        <f t="shared" si="126"/>
        <v>205.33499999999998</v>
      </c>
      <c r="H179">
        <f t="shared" si="126"/>
        <v>205.33499999999998</v>
      </c>
      <c r="I179">
        <f t="shared" si="126"/>
        <v>205.33499999999998</v>
      </c>
      <c r="J179">
        <f t="shared" si="126"/>
        <v>205.33499999999998</v>
      </c>
      <c r="K179">
        <f t="shared" si="126"/>
        <v>205.33499999999998</v>
      </c>
      <c r="L179">
        <f t="shared" si="126"/>
        <v>205.33499999999998</v>
      </c>
      <c r="M179">
        <f t="shared" si="126"/>
        <v>205.33499999999998</v>
      </c>
      <c r="N179">
        <f t="shared" si="126"/>
        <v>205.33499999999998</v>
      </c>
      <c r="O179">
        <f t="shared" si="126"/>
        <v>205.33499999999998</v>
      </c>
      <c r="P179">
        <f t="shared" si="126"/>
        <v>211.49504999999999</v>
      </c>
      <c r="Q179">
        <f t="shared" si="126"/>
        <v>211.49504999999999</v>
      </c>
      <c r="R179">
        <f t="shared" si="126"/>
        <v>211.49504999999999</v>
      </c>
      <c r="S179">
        <f t="shared" si="126"/>
        <v>211.49504999999999</v>
      </c>
      <c r="T179">
        <f t="shared" si="126"/>
        <v>211.49504999999999</v>
      </c>
      <c r="U179">
        <f t="shared" si="126"/>
        <v>0</v>
      </c>
      <c r="V179">
        <f t="shared" si="126"/>
        <v>0</v>
      </c>
      <c r="W179">
        <f t="shared" si="126"/>
        <v>0</v>
      </c>
      <c r="X179">
        <f t="shared" si="126"/>
        <v>0</v>
      </c>
      <c r="Y179">
        <f t="shared" si="126"/>
        <v>0</v>
      </c>
      <c r="Z179">
        <f t="shared" si="126"/>
        <v>0</v>
      </c>
      <c r="AA179">
        <f t="shared" si="126"/>
        <v>0</v>
      </c>
      <c r="AB179">
        <f t="shared" si="126"/>
        <v>0</v>
      </c>
      <c r="AC179">
        <f t="shared" si="126"/>
        <v>0</v>
      </c>
      <c r="AD179">
        <f t="shared" si="126"/>
        <v>0</v>
      </c>
      <c r="AE179">
        <f t="shared" si="126"/>
        <v>0</v>
      </c>
      <c r="AF179">
        <f t="shared" si="126"/>
        <v>0</v>
      </c>
      <c r="AG179">
        <f t="shared" si="126"/>
        <v>0</v>
      </c>
      <c r="AH179">
        <f t="shared" si="126"/>
        <v>0</v>
      </c>
      <c r="AI179">
        <f t="shared" si="126"/>
        <v>0</v>
      </c>
      <c r="AJ179">
        <f t="shared" ref="AJ179:BO179" si="127">IF(AJ178&gt;$D$148,0,$D$170*AJ175)</f>
        <v>0</v>
      </c>
      <c r="AK179">
        <f t="shared" si="127"/>
        <v>0</v>
      </c>
      <c r="AL179">
        <f t="shared" si="127"/>
        <v>0</v>
      </c>
      <c r="AM179">
        <f t="shared" si="127"/>
        <v>0</v>
      </c>
      <c r="AN179">
        <f t="shared" si="127"/>
        <v>0</v>
      </c>
      <c r="AO179">
        <f t="shared" si="127"/>
        <v>0</v>
      </c>
      <c r="AP179">
        <f t="shared" si="127"/>
        <v>0</v>
      </c>
      <c r="AQ179">
        <f t="shared" si="127"/>
        <v>0</v>
      </c>
      <c r="AR179">
        <f t="shared" si="127"/>
        <v>0</v>
      </c>
      <c r="AS179">
        <f t="shared" si="127"/>
        <v>0</v>
      </c>
      <c r="AT179">
        <f t="shared" si="127"/>
        <v>0</v>
      </c>
      <c r="AU179">
        <f t="shared" si="127"/>
        <v>0</v>
      </c>
      <c r="AV179">
        <f t="shared" si="127"/>
        <v>0</v>
      </c>
      <c r="AW179">
        <f t="shared" si="127"/>
        <v>0</v>
      </c>
      <c r="AX179">
        <f t="shared" si="127"/>
        <v>0</v>
      </c>
      <c r="AY179">
        <f t="shared" si="127"/>
        <v>0</v>
      </c>
      <c r="AZ179">
        <f t="shared" si="127"/>
        <v>0</v>
      </c>
      <c r="BA179">
        <f t="shared" si="127"/>
        <v>0</v>
      </c>
      <c r="BB179">
        <f t="shared" si="127"/>
        <v>0</v>
      </c>
      <c r="BC179">
        <f t="shared" si="127"/>
        <v>0</v>
      </c>
      <c r="BD179">
        <f t="shared" si="127"/>
        <v>0</v>
      </c>
      <c r="BE179">
        <f t="shared" si="127"/>
        <v>0</v>
      </c>
      <c r="BF179">
        <f t="shared" si="127"/>
        <v>0</v>
      </c>
      <c r="BG179">
        <f t="shared" si="127"/>
        <v>0</v>
      </c>
      <c r="BH179">
        <f t="shared" si="127"/>
        <v>0</v>
      </c>
      <c r="BI179">
        <f t="shared" si="127"/>
        <v>0</v>
      </c>
      <c r="BJ179">
        <f t="shared" si="127"/>
        <v>0</v>
      </c>
      <c r="BK179">
        <f t="shared" si="127"/>
        <v>0</v>
      </c>
      <c r="BL179">
        <f t="shared" si="127"/>
        <v>0</v>
      </c>
      <c r="BM179">
        <f t="shared" si="127"/>
        <v>0</v>
      </c>
      <c r="BN179">
        <f t="shared" si="127"/>
        <v>0</v>
      </c>
      <c r="BO179">
        <f t="shared" si="127"/>
        <v>0</v>
      </c>
      <c r="BP179">
        <f t="shared" ref="BP179:CO179" si="128">IF(BP178&gt;$D$148,0,$D$170*BP175)</f>
        <v>0</v>
      </c>
      <c r="BQ179">
        <f t="shared" si="128"/>
        <v>0</v>
      </c>
      <c r="BR179">
        <f t="shared" si="128"/>
        <v>0</v>
      </c>
      <c r="BS179">
        <f t="shared" si="128"/>
        <v>0</v>
      </c>
      <c r="BT179">
        <f t="shared" si="128"/>
        <v>0</v>
      </c>
      <c r="BU179">
        <f t="shared" si="128"/>
        <v>0</v>
      </c>
      <c r="BV179">
        <f t="shared" si="128"/>
        <v>0</v>
      </c>
      <c r="BW179">
        <f t="shared" si="128"/>
        <v>0</v>
      </c>
      <c r="BX179">
        <f t="shared" si="128"/>
        <v>0</v>
      </c>
      <c r="BY179">
        <f t="shared" si="128"/>
        <v>0</v>
      </c>
      <c r="BZ179">
        <f t="shared" si="128"/>
        <v>0</v>
      </c>
      <c r="CA179">
        <f t="shared" si="128"/>
        <v>0</v>
      </c>
      <c r="CB179">
        <f t="shared" si="128"/>
        <v>0</v>
      </c>
      <c r="CC179">
        <f t="shared" si="128"/>
        <v>0</v>
      </c>
      <c r="CD179">
        <f t="shared" si="128"/>
        <v>0</v>
      </c>
      <c r="CE179">
        <f t="shared" si="128"/>
        <v>0</v>
      </c>
      <c r="CF179">
        <f t="shared" si="128"/>
        <v>0</v>
      </c>
      <c r="CG179">
        <f t="shared" si="128"/>
        <v>0</v>
      </c>
      <c r="CH179">
        <f t="shared" si="128"/>
        <v>0</v>
      </c>
      <c r="CI179">
        <f t="shared" si="128"/>
        <v>0</v>
      </c>
      <c r="CJ179">
        <f t="shared" si="128"/>
        <v>0</v>
      </c>
      <c r="CK179">
        <f t="shared" si="128"/>
        <v>0</v>
      </c>
      <c r="CL179">
        <f t="shared" si="128"/>
        <v>0</v>
      </c>
      <c r="CM179">
        <f t="shared" si="128"/>
        <v>0</v>
      </c>
      <c r="CN179">
        <f t="shared" si="128"/>
        <v>0</v>
      </c>
      <c r="CO179">
        <f t="shared" si="128"/>
        <v>0</v>
      </c>
    </row>
    <row r="180" spans="1:93">
      <c r="C180" t="s">
        <v>201</v>
      </c>
      <c r="D180">
        <f t="shared" ref="D180:I180" si="129">IF(D178&gt;$D$169,0,$D$172*(1-$D$173)*$D$171/12*D176)</f>
        <v>6957.1790399999991</v>
      </c>
      <c r="E180">
        <f t="shared" si="129"/>
        <v>6957.1790399999991</v>
      </c>
      <c r="F180">
        <f t="shared" si="129"/>
        <v>6957.1790399999991</v>
      </c>
      <c r="G180">
        <f t="shared" si="129"/>
        <v>6957.1790399999991</v>
      </c>
      <c r="H180">
        <f t="shared" si="129"/>
        <v>6957.1790399999991</v>
      </c>
      <c r="I180">
        <f t="shared" si="129"/>
        <v>6957.1790399999991</v>
      </c>
      <c r="J180">
        <f t="shared" ref="J180:BU180" si="130">IF(J178&gt;$D$169,0,$D$172*(1-$D$173)*$D$171/12*J176)</f>
        <v>6957.1790399999991</v>
      </c>
      <c r="K180">
        <f t="shared" si="130"/>
        <v>6957.1790399999991</v>
      </c>
      <c r="L180">
        <f t="shared" si="130"/>
        <v>6957.1790399999991</v>
      </c>
      <c r="M180">
        <f t="shared" si="130"/>
        <v>6957.1790399999991</v>
      </c>
      <c r="N180">
        <f t="shared" si="130"/>
        <v>6957.1790399999991</v>
      </c>
      <c r="O180">
        <f t="shared" si="130"/>
        <v>6957.1790399999991</v>
      </c>
      <c r="P180">
        <f t="shared" si="130"/>
        <v>6957.1790399999991</v>
      </c>
      <c r="Q180">
        <f t="shared" si="130"/>
        <v>6957.1790399999991</v>
      </c>
      <c r="R180">
        <f t="shared" si="130"/>
        <v>6957.1790399999991</v>
      </c>
      <c r="S180">
        <f t="shared" si="130"/>
        <v>6957.1790399999991</v>
      </c>
      <c r="T180">
        <f t="shared" si="130"/>
        <v>6957.1790399999991</v>
      </c>
      <c r="U180">
        <f t="shared" si="130"/>
        <v>0</v>
      </c>
      <c r="V180">
        <f t="shared" si="130"/>
        <v>0</v>
      </c>
      <c r="W180">
        <f t="shared" si="130"/>
        <v>0</v>
      </c>
      <c r="X180">
        <f t="shared" si="130"/>
        <v>0</v>
      </c>
      <c r="Y180">
        <f t="shared" si="130"/>
        <v>0</v>
      </c>
      <c r="Z180">
        <f t="shared" si="130"/>
        <v>0</v>
      </c>
      <c r="AA180">
        <f t="shared" si="130"/>
        <v>0</v>
      </c>
      <c r="AB180">
        <f t="shared" si="130"/>
        <v>0</v>
      </c>
      <c r="AC180">
        <f t="shared" si="130"/>
        <v>0</v>
      </c>
      <c r="AD180">
        <f t="shared" si="130"/>
        <v>0</v>
      </c>
      <c r="AE180">
        <f t="shared" si="130"/>
        <v>0</v>
      </c>
      <c r="AF180">
        <f t="shared" si="130"/>
        <v>0</v>
      </c>
      <c r="AG180">
        <f t="shared" si="130"/>
        <v>0</v>
      </c>
      <c r="AH180">
        <f t="shared" si="130"/>
        <v>0</v>
      </c>
      <c r="AI180">
        <f t="shared" si="130"/>
        <v>0</v>
      </c>
      <c r="AJ180">
        <f t="shared" si="130"/>
        <v>0</v>
      </c>
      <c r="AK180">
        <f t="shared" si="130"/>
        <v>0</v>
      </c>
      <c r="AL180">
        <f t="shared" si="130"/>
        <v>0</v>
      </c>
      <c r="AM180">
        <f t="shared" si="130"/>
        <v>0</v>
      </c>
      <c r="AN180">
        <f t="shared" si="130"/>
        <v>0</v>
      </c>
      <c r="AO180">
        <f t="shared" si="130"/>
        <v>0</v>
      </c>
      <c r="AP180">
        <f t="shared" si="130"/>
        <v>0</v>
      </c>
      <c r="AQ180">
        <f t="shared" si="130"/>
        <v>0</v>
      </c>
      <c r="AR180">
        <f t="shared" si="130"/>
        <v>0</v>
      </c>
      <c r="AS180">
        <f t="shared" si="130"/>
        <v>0</v>
      </c>
      <c r="AT180">
        <f t="shared" si="130"/>
        <v>0</v>
      </c>
      <c r="AU180">
        <f t="shared" si="130"/>
        <v>0</v>
      </c>
      <c r="AV180">
        <f t="shared" si="130"/>
        <v>0</v>
      </c>
      <c r="AW180">
        <f t="shared" si="130"/>
        <v>0</v>
      </c>
      <c r="AX180">
        <f t="shared" si="130"/>
        <v>0</v>
      </c>
      <c r="AY180">
        <f t="shared" si="130"/>
        <v>0</v>
      </c>
      <c r="AZ180">
        <f t="shared" si="130"/>
        <v>0</v>
      </c>
      <c r="BA180">
        <f t="shared" si="130"/>
        <v>0</v>
      </c>
      <c r="BB180">
        <f t="shared" si="130"/>
        <v>0</v>
      </c>
      <c r="BC180">
        <f t="shared" si="130"/>
        <v>0</v>
      </c>
      <c r="BD180">
        <f t="shared" si="130"/>
        <v>0</v>
      </c>
      <c r="BE180">
        <f t="shared" si="130"/>
        <v>0</v>
      </c>
      <c r="BF180">
        <f t="shared" si="130"/>
        <v>0</v>
      </c>
      <c r="BG180">
        <f t="shared" si="130"/>
        <v>0</v>
      </c>
      <c r="BH180">
        <f t="shared" si="130"/>
        <v>0</v>
      </c>
      <c r="BI180">
        <f t="shared" si="130"/>
        <v>0</v>
      </c>
      <c r="BJ180">
        <f t="shared" si="130"/>
        <v>0</v>
      </c>
      <c r="BK180">
        <f t="shared" si="130"/>
        <v>0</v>
      </c>
      <c r="BL180">
        <f t="shared" si="130"/>
        <v>0</v>
      </c>
      <c r="BM180">
        <f t="shared" si="130"/>
        <v>0</v>
      </c>
      <c r="BN180">
        <f t="shared" si="130"/>
        <v>0</v>
      </c>
      <c r="BO180">
        <f t="shared" si="130"/>
        <v>0</v>
      </c>
      <c r="BP180">
        <f t="shared" si="130"/>
        <v>0</v>
      </c>
      <c r="BQ180">
        <f t="shared" si="130"/>
        <v>0</v>
      </c>
      <c r="BR180">
        <f t="shared" si="130"/>
        <v>0</v>
      </c>
      <c r="BS180">
        <f t="shared" si="130"/>
        <v>0</v>
      </c>
      <c r="BT180">
        <f t="shared" si="130"/>
        <v>0</v>
      </c>
      <c r="BU180">
        <f t="shared" si="130"/>
        <v>0</v>
      </c>
      <c r="BV180">
        <f t="shared" ref="BV180:CO180" si="131">IF(BV178&gt;$D$169,0,$D$172*(1-$D$173)*$D$171/12*BV176)</f>
        <v>0</v>
      </c>
      <c r="BW180">
        <f t="shared" si="131"/>
        <v>0</v>
      </c>
      <c r="BX180">
        <f t="shared" si="131"/>
        <v>0</v>
      </c>
      <c r="BY180">
        <f t="shared" si="131"/>
        <v>0</v>
      </c>
      <c r="BZ180">
        <f t="shared" si="131"/>
        <v>0</v>
      </c>
      <c r="CA180">
        <f t="shared" si="131"/>
        <v>0</v>
      </c>
      <c r="CB180">
        <f t="shared" si="131"/>
        <v>0</v>
      </c>
      <c r="CC180">
        <f t="shared" si="131"/>
        <v>0</v>
      </c>
      <c r="CD180">
        <f t="shared" si="131"/>
        <v>0</v>
      </c>
      <c r="CE180">
        <f t="shared" si="131"/>
        <v>0</v>
      </c>
      <c r="CF180">
        <f t="shared" si="131"/>
        <v>0</v>
      </c>
      <c r="CG180">
        <f t="shared" si="131"/>
        <v>0</v>
      </c>
      <c r="CH180">
        <f t="shared" si="131"/>
        <v>0</v>
      </c>
      <c r="CI180">
        <f t="shared" si="131"/>
        <v>0</v>
      </c>
      <c r="CJ180">
        <f t="shared" si="131"/>
        <v>0</v>
      </c>
      <c r="CK180">
        <f t="shared" si="131"/>
        <v>0</v>
      </c>
      <c r="CL180">
        <f t="shared" si="131"/>
        <v>0</v>
      </c>
      <c r="CM180">
        <f t="shared" si="131"/>
        <v>0</v>
      </c>
      <c r="CN180">
        <f t="shared" si="131"/>
        <v>0</v>
      </c>
      <c r="CO180">
        <f t="shared" si="131"/>
        <v>0</v>
      </c>
    </row>
    <row r="182" spans="1:93" s="38" customFormat="1">
      <c r="A182" s="38" t="s">
        <v>84</v>
      </c>
      <c r="D182" s="49"/>
    </row>
    <row r="183" spans="1:93">
      <c r="B183" t="s">
        <v>92</v>
      </c>
      <c r="C183" t="s">
        <v>55</v>
      </c>
      <c r="D183" s="64">
        <v>42491</v>
      </c>
    </row>
    <row r="184" spans="1:93">
      <c r="C184" t="s">
        <v>176</v>
      </c>
      <c r="D184" s="64">
        <v>42979</v>
      </c>
    </row>
    <row r="185" spans="1:93">
      <c r="C185" t="s">
        <v>199</v>
      </c>
      <c r="D185" s="83">
        <v>12</v>
      </c>
    </row>
    <row r="186" spans="1:93">
      <c r="C186" t="s">
        <v>204</v>
      </c>
      <c r="D186" s="6">
        <v>4000</v>
      </c>
    </row>
    <row r="188" spans="1:93">
      <c r="B188" t="s">
        <v>91</v>
      </c>
      <c r="C188" s="2" t="s">
        <v>122</v>
      </c>
      <c r="D188" s="73">
        <f>D183</f>
        <v>42491</v>
      </c>
      <c r="E188" s="73">
        <f t="shared" ref="E188:AJ188" si="132">EDATE(D188,1)</f>
        <v>42522</v>
      </c>
      <c r="F188" s="73">
        <f t="shared" si="132"/>
        <v>42552</v>
      </c>
      <c r="G188" s="73">
        <f t="shared" si="132"/>
        <v>42583</v>
      </c>
      <c r="H188" s="73">
        <f t="shared" si="132"/>
        <v>42614</v>
      </c>
      <c r="I188" s="73">
        <f t="shared" si="132"/>
        <v>42644</v>
      </c>
      <c r="J188" s="73">
        <f t="shared" si="132"/>
        <v>42675</v>
      </c>
      <c r="K188" s="73">
        <f t="shared" si="132"/>
        <v>42705</v>
      </c>
      <c r="L188" s="73">
        <f t="shared" si="132"/>
        <v>42736</v>
      </c>
      <c r="M188" s="73">
        <f t="shared" si="132"/>
        <v>42767</v>
      </c>
      <c r="N188" s="73">
        <f t="shared" si="132"/>
        <v>42795</v>
      </c>
      <c r="O188" s="73">
        <f t="shared" si="132"/>
        <v>42826</v>
      </c>
      <c r="P188" s="73">
        <f t="shared" si="132"/>
        <v>42856</v>
      </c>
      <c r="Q188" s="73">
        <f t="shared" si="132"/>
        <v>42887</v>
      </c>
      <c r="R188" s="73">
        <f t="shared" si="132"/>
        <v>42917</v>
      </c>
      <c r="S188" s="73">
        <f t="shared" si="132"/>
        <v>42948</v>
      </c>
      <c r="T188" s="73">
        <f t="shared" si="132"/>
        <v>42979</v>
      </c>
      <c r="U188" s="73">
        <f t="shared" si="132"/>
        <v>43009</v>
      </c>
      <c r="V188" s="73">
        <f t="shared" si="132"/>
        <v>43040</v>
      </c>
      <c r="W188" s="73">
        <f t="shared" si="132"/>
        <v>43070</v>
      </c>
      <c r="X188" s="73">
        <f t="shared" si="132"/>
        <v>43101</v>
      </c>
      <c r="Y188" s="73">
        <f t="shared" si="132"/>
        <v>43132</v>
      </c>
      <c r="Z188" s="73">
        <f t="shared" si="132"/>
        <v>43160</v>
      </c>
      <c r="AA188" s="73">
        <f t="shared" si="132"/>
        <v>43191</v>
      </c>
      <c r="AB188" s="73">
        <f t="shared" si="132"/>
        <v>43221</v>
      </c>
      <c r="AC188" s="73">
        <f t="shared" si="132"/>
        <v>43252</v>
      </c>
      <c r="AD188" s="73">
        <f t="shared" si="132"/>
        <v>43282</v>
      </c>
      <c r="AE188" s="73">
        <f t="shared" si="132"/>
        <v>43313</v>
      </c>
      <c r="AF188" s="73">
        <f t="shared" si="132"/>
        <v>43344</v>
      </c>
      <c r="AG188" s="73">
        <f t="shared" si="132"/>
        <v>43374</v>
      </c>
      <c r="AH188" s="73">
        <f t="shared" si="132"/>
        <v>43405</v>
      </c>
      <c r="AI188" s="73">
        <f t="shared" si="132"/>
        <v>43435</v>
      </c>
      <c r="AJ188" s="73">
        <f t="shared" si="132"/>
        <v>43466</v>
      </c>
      <c r="AK188" s="73">
        <f t="shared" ref="AK188:BP188" si="133">EDATE(AJ188,1)</f>
        <v>43497</v>
      </c>
      <c r="AL188" s="73">
        <f t="shared" si="133"/>
        <v>43525</v>
      </c>
      <c r="AM188" s="73">
        <f t="shared" si="133"/>
        <v>43556</v>
      </c>
      <c r="AN188" s="73">
        <f t="shared" si="133"/>
        <v>43586</v>
      </c>
      <c r="AO188" s="73">
        <f t="shared" si="133"/>
        <v>43617</v>
      </c>
      <c r="AP188" s="73">
        <f t="shared" si="133"/>
        <v>43647</v>
      </c>
      <c r="AQ188" s="73">
        <f t="shared" si="133"/>
        <v>43678</v>
      </c>
      <c r="AR188" s="73">
        <f t="shared" si="133"/>
        <v>43709</v>
      </c>
      <c r="AS188" s="73">
        <f t="shared" si="133"/>
        <v>43739</v>
      </c>
      <c r="AT188" s="73">
        <f t="shared" si="133"/>
        <v>43770</v>
      </c>
      <c r="AU188" s="73">
        <f t="shared" si="133"/>
        <v>43800</v>
      </c>
      <c r="AV188" s="73">
        <f t="shared" si="133"/>
        <v>43831</v>
      </c>
      <c r="AW188" s="73">
        <f t="shared" si="133"/>
        <v>43862</v>
      </c>
      <c r="AX188" s="73">
        <f t="shared" si="133"/>
        <v>43891</v>
      </c>
      <c r="AY188" s="73">
        <f t="shared" si="133"/>
        <v>43922</v>
      </c>
      <c r="AZ188" s="73">
        <f t="shared" si="133"/>
        <v>43952</v>
      </c>
      <c r="BA188" s="73">
        <f t="shared" si="133"/>
        <v>43983</v>
      </c>
      <c r="BB188" s="73">
        <f t="shared" si="133"/>
        <v>44013</v>
      </c>
      <c r="BC188" s="73">
        <f t="shared" si="133"/>
        <v>44044</v>
      </c>
      <c r="BD188" s="73">
        <f t="shared" si="133"/>
        <v>44075</v>
      </c>
      <c r="BE188" s="73">
        <f t="shared" si="133"/>
        <v>44105</v>
      </c>
      <c r="BF188" s="73">
        <f t="shared" si="133"/>
        <v>44136</v>
      </c>
      <c r="BG188" s="73">
        <f t="shared" si="133"/>
        <v>44166</v>
      </c>
      <c r="BH188" s="73">
        <f t="shared" si="133"/>
        <v>44197</v>
      </c>
      <c r="BI188" s="73">
        <f t="shared" si="133"/>
        <v>44228</v>
      </c>
      <c r="BJ188" s="73">
        <f t="shared" si="133"/>
        <v>44256</v>
      </c>
      <c r="BK188" s="73">
        <f t="shared" si="133"/>
        <v>44287</v>
      </c>
      <c r="BL188" s="73">
        <f t="shared" si="133"/>
        <v>44317</v>
      </c>
      <c r="BM188" s="73">
        <f t="shared" si="133"/>
        <v>44348</v>
      </c>
      <c r="BN188" s="73">
        <f t="shared" si="133"/>
        <v>44378</v>
      </c>
      <c r="BO188" s="73">
        <f t="shared" si="133"/>
        <v>44409</v>
      </c>
      <c r="BP188" s="73">
        <f t="shared" si="133"/>
        <v>44440</v>
      </c>
      <c r="BQ188" s="73">
        <f t="shared" ref="BQ188:CO188" si="134">EDATE(BP188,1)</f>
        <v>44470</v>
      </c>
      <c r="BR188" s="73">
        <f t="shared" si="134"/>
        <v>44501</v>
      </c>
      <c r="BS188" s="73">
        <f t="shared" si="134"/>
        <v>44531</v>
      </c>
      <c r="BT188" s="73">
        <f t="shared" si="134"/>
        <v>44562</v>
      </c>
      <c r="BU188" s="73">
        <f t="shared" si="134"/>
        <v>44593</v>
      </c>
      <c r="BV188" s="73">
        <f t="shared" si="134"/>
        <v>44621</v>
      </c>
      <c r="BW188" s="73">
        <f t="shared" si="134"/>
        <v>44652</v>
      </c>
      <c r="BX188" s="73">
        <f t="shared" si="134"/>
        <v>44682</v>
      </c>
      <c r="BY188" s="73">
        <f t="shared" si="134"/>
        <v>44713</v>
      </c>
      <c r="BZ188" s="73">
        <f t="shared" si="134"/>
        <v>44743</v>
      </c>
      <c r="CA188" s="73">
        <f t="shared" si="134"/>
        <v>44774</v>
      </c>
      <c r="CB188" s="73">
        <f t="shared" si="134"/>
        <v>44805</v>
      </c>
      <c r="CC188" s="73">
        <f t="shared" si="134"/>
        <v>44835</v>
      </c>
      <c r="CD188" s="73">
        <f t="shared" si="134"/>
        <v>44866</v>
      </c>
      <c r="CE188" s="73">
        <f t="shared" si="134"/>
        <v>44896</v>
      </c>
      <c r="CF188" s="73">
        <f t="shared" si="134"/>
        <v>44927</v>
      </c>
      <c r="CG188" s="73">
        <f t="shared" si="134"/>
        <v>44958</v>
      </c>
      <c r="CH188" s="73">
        <f t="shared" si="134"/>
        <v>44986</v>
      </c>
      <c r="CI188" s="73">
        <f t="shared" si="134"/>
        <v>45017</v>
      </c>
      <c r="CJ188" s="73">
        <f t="shared" si="134"/>
        <v>45047</v>
      </c>
      <c r="CK188" s="73">
        <f t="shared" si="134"/>
        <v>45078</v>
      </c>
      <c r="CL188" s="73">
        <f t="shared" si="134"/>
        <v>45108</v>
      </c>
      <c r="CM188" s="73">
        <f t="shared" si="134"/>
        <v>45139</v>
      </c>
      <c r="CN188" s="73">
        <f t="shared" si="134"/>
        <v>45170</v>
      </c>
      <c r="CO188" s="73">
        <f t="shared" si="134"/>
        <v>45200</v>
      </c>
    </row>
    <row r="189" spans="1:93">
      <c r="C189" t="s">
        <v>200</v>
      </c>
      <c r="D189">
        <f>IF(D188&gt;$D$148,0,$D$186*$D$185/12)</f>
        <v>4000</v>
      </c>
      <c r="E189">
        <f t="shared" ref="E189:N189" si="135">IF(E188&gt;$D$148,0,$D$186*$D$185/12)</f>
        <v>4000</v>
      </c>
      <c r="F189">
        <f t="shared" si="135"/>
        <v>4000</v>
      </c>
      <c r="G189">
        <f t="shared" si="135"/>
        <v>4000</v>
      </c>
      <c r="H189">
        <f t="shared" si="135"/>
        <v>4000</v>
      </c>
      <c r="I189">
        <f t="shared" si="135"/>
        <v>4000</v>
      </c>
      <c r="J189">
        <f t="shared" si="135"/>
        <v>4000</v>
      </c>
      <c r="K189">
        <f t="shared" si="135"/>
        <v>4000</v>
      </c>
      <c r="L189">
        <f t="shared" si="135"/>
        <v>4000</v>
      </c>
      <c r="M189">
        <f t="shared" si="135"/>
        <v>4000</v>
      </c>
      <c r="N189">
        <f t="shared" si="135"/>
        <v>4000</v>
      </c>
      <c r="O189">
        <f t="shared" ref="O189:AT189" si="136">IF(O188&gt;$D$148,0,$D$186*$D$185/12)</f>
        <v>4000</v>
      </c>
      <c r="P189">
        <f t="shared" si="136"/>
        <v>4000</v>
      </c>
      <c r="Q189">
        <f t="shared" si="136"/>
        <v>4000</v>
      </c>
      <c r="R189">
        <f t="shared" si="136"/>
        <v>4000</v>
      </c>
      <c r="S189">
        <f t="shared" si="136"/>
        <v>4000</v>
      </c>
      <c r="T189">
        <f t="shared" si="136"/>
        <v>4000</v>
      </c>
      <c r="U189">
        <f t="shared" si="136"/>
        <v>0</v>
      </c>
      <c r="V189">
        <f t="shared" si="136"/>
        <v>0</v>
      </c>
      <c r="W189">
        <f t="shared" si="136"/>
        <v>0</v>
      </c>
      <c r="X189">
        <f t="shared" si="136"/>
        <v>0</v>
      </c>
      <c r="Y189">
        <f t="shared" si="136"/>
        <v>0</v>
      </c>
      <c r="Z189">
        <f t="shared" si="136"/>
        <v>0</v>
      </c>
      <c r="AA189">
        <f t="shared" si="136"/>
        <v>0</v>
      </c>
      <c r="AB189">
        <f t="shared" si="136"/>
        <v>0</v>
      </c>
      <c r="AC189">
        <f t="shared" si="136"/>
        <v>0</v>
      </c>
      <c r="AD189">
        <f t="shared" si="136"/>
        <v>0</v>
      </c>
      <c r="AE189">
        <f t="shared" si="136"/>
        <v>0</v>
      </c>
      <c r="AF189">
        <f t="shared" si="136"/>
        <v>0</v>
      </c>
      <c r="AG189">
        <f t="shared" si="136"/>
        <v>0</v>
      </c>
      <c r="AH189">
        <f t="shared" si="136"/>
        <v>0</v>
      </c>
      <c r="AI189">
        <f t="shared" si="136"/>
        <v>0</v>
      </c>
      <c r="AJ189">
        <f t="shared" si="136"/>
        <v>0</v>
      </c>
      <c r="AK189">
        <f t="shared" si="136"/>
        <v>0</v>
      </c>
      <c r="AL189">
        <f t="shared" si="136"/>
        <v>0</v>
      </c>
      <c r="AM189">
        <f t="shared" si="136"/>
        <v>0</v>
      </c>
      <c r="AN189">
        <f t="shared" si="136"/>
        <v>0</v>
      </c>
      <c r="AO189">
        <f t="shared" si="136"/>
        <v>0</v>
      </c>
      <c r="AP189">
        <f t="shared" si="136"/>
        <v>0</v>
      </c>
      <c r="AQ189">
        <f t="shared" si="136"/>
        <v>0</v>
      </c>
      <c r="AR189">
        <f t="shared" si="136"/>
        <v>0</v>
      </c>
      <c r="AS189">
        <f t="shared" si="136"/>
        <v>0</v>
      </c>
      <c r="AT189">
        <f t="shared" si="136"/>
        <v>0</v>
      </c>
      <c r="AU189">
        <f t="shared" ref="AU189:BZ189" si="137">IF(AU188&gt;$D$148,0,$D$186*$D$185/12)</f>
        <v>0</v>
      </c>
      <c r="AV189">
        <f t="shared" si="137"/>
        <v>0</v>
      </c>
      <c r="AW189">
        <f t="shared" si="137"/>
        <v>0</v>
      </c>
      <c r="AX189">
        <f t="shared" si="137"/>
        <v>0</v>
      </c>
      <c r="AY189">
        <f t="shared" si="137"/>
        <v>0</v>
      </c>
      <c r="AZ189">
        <f t="shared" si="137"/>
        <v>0</v>
      </c>
      <c r="BA189">
        <f t="shared" si="137"/>
        <v>0</v>
      </c>
      <c r="BB189">
        <f t="shared" si="137"/>
        <v>0</v>
      </c>
      <c r="BC189">
        <f t="shared" si="137"/>
        <v>0</v>
      </c>
      <c r="BD189">
        <f t="shared" si="137"/>
        <v>0</v>
      </c>
      <c r="BE189">
        <f t="shared" si="137"/>
        <v>0</v>
      </c>
      <c r="BF189">
        <f t="shared" si="137"/>
        <v>0</v>
      </c>
      <c r="BG189">
        <f t="shared" si="137"/>
        <v>0</v>
      </c>
      <c r="BH189">
        <f t="shared" si="137"/>
        <v>0</v>
      </c>
      <c r="BI189">
        <f t="shared" si="137"/>
        <v>0</v>
      </c>
      <c r="BJ189">
        <f t="shared" si="137"/>
        <v>0</v>
      </c>
      <c r="BK189">
        <f t="shared" si="137"/>
        <v>0</v>
      </c>
      <c r="BL189">
        <f t="shared" si="137"/>
        <v>0</v>
      </c>
      <c r="BM189">
        <f t="shared" si="137"/>
        <v>0</v>
      </c>
      <c r="BN189">
        <f t="shared" si="137"/>
        <v>0</v>
      </c>
      <c r="BO189">
        <f t="shared" si="137"/>
        <v>0</v>
      </c>
      <c r="BP189">
        <f t="shared" si="137"/>
        <v>0</v>
      </c>
      <c r="BQ189">
        <f t="shared" si="137"/>
        <v>0</v>
      </c>
      <c r="BR189">
        <f t="shared" si="137"/>
        <v>0</v>
      </c>
      <c r="BS189">
        <f t="shared" si="137"/>
        <v>0</v>
      </c>
      <c r="BT189">
        <f t="shared" si="137"/>
        <v>0</v>
      </c>
      <c r="BU189">
        <f t="shared" si="137"/>
        <v>0</v>
      </c>
      <c r="BV189">
        <f t="shared" si="137"/>
        <v>0</v>
      </c>
      <c r="BW189">
        <f t="shared" si="137"/>
        <v>0</v>
      </c>
      <c r="BX189">
        <f t="shared" si="137"/>
        <v>0</v>
      </c>
      <c r="BY189">
        <f t="shared" si="137"/>
        <v>0</v>
      </c>
      <c r="BZ189">
        <f t="shared" si="137"/>
        <v>0</v>
      </c>
      <c r="CA189">
        <f t="shared" ref="CA189:CO189" si="138">IF(CA188&gt;$D$148,0,$D$186*$D$185/12)</f>
        <v>0</v>
      </c>
      <c r="CB189">
        <f t="shared" si="138"/>
        <v>0</v>
      </c>
      <c r="CC189">
        <f t="shared" si="138"/>
        <v>0</v>
      </c>
      <c r="CD189">
        <f t="shared" si="138"/>
        <v>0</v>
      </c>
      <c r="CE189">
        <f t="shared" si="138"/>
        <v>0</v>
      </c>
      <c r="CF189">
        <f t="shared" si="138"/>
        <v>0</v>
      </c>
      <c r="CG189">
        <f t="shared" si="138"/>
        <v>0</v>
      </c>
      <c r="CH189">
        <f t="shared" si="138"/>
        <v>0</v>
      </c>
      <c r="CI189">
        <f t="shared" si="138"/>
        <v>0</v>
      </c>
      <c r="CJ189">
        <f t="shared" si="138"/>
        <v>0</v>
      </c>
      <c r="CK189">
        <f t="shared" si="138"/>
        <v>0</v>
      </c>
      <c r="CL189">
        <f t="shared" si="138"/>
        <v>0</v>
      </c>
      <c r="CM189">
        <f t="shared" si="138"/>
        <v>0</v>
      </c>
      <c r="CN189">
        <f t="shared" si="138"/>
        <v>0</v>
      </c>
      <c r="CO189">
        <f t="shared" si="138"/>
        <v>0</v>
      </c>
    </row>
    <row r="191" spans="1:93" s="38" customFormat="1">
      <c r="A191" s="38" t="s">
        <v>72</v>
      </c>
      <c r="D191" s="49"/>
    </row>
    <row r="192" spans="1:93" s="1" customFormat="1">
      <c r="B192" t="s">
        <v>92</v>
      </c>
      <c r="C192" t="s">
        <v>151</v>
      </c>
      <c r="D192" s="64">
        <v>42125</v>
      </c>
    </row>
    <row r="193" spans="1:93" s="1" customFormat="1">
      <c r="B193"/>
      <c r="C193" s="1" t="s">
        <v>55</v>
      </c>
      <c r="D193" s="89">
        <v>42522</v>
      </c>
    </row>
    <row r="194" spans="1:93" s="1" customFormat="1">
      <c r="B194"/>
      <c r="C194" t="s">
        <v>176</v>
      </c>
      <c r="D194" s="64">
        <v>42979</v>
      </c>
    </row>
    <row r="195" spans="1:93">
      <c r="C195" t="s">
        <v>205</v>
      </c>
      <c r="D195" s="3">
        <v>40</v>
      </c>
    </row>
    <row r="196" spans="1:93">
      <c r="C196" t="s">
        <v>206</v>
      </c>
      <c r="D196" s="3">
        <v>40</v>
      </c>
    </row>
    <row r="197" spans="1:93">
      <c r="C197" t="s">
        <v>23</v>
      </c>
      <c r="D197" s="4">
        <v>0.05</v>
      </c>
    </row>
    <row r="198" spans="1:93">
      <c r="C198" t="s">
        <v>81</v>
      </c>
      <c r="D198" s="84">
        <v>1232435</v>
      </c>
    </row>
    <row r="199" spans="1:93">
      <c r="C199" t="s">
        <v>207</v>
      </c>
      <c r="D199" s="84">
        <v>3435236</v>
      </c>
    </row>
    <row r="201" spans="1:93">
      <c r="B201" t="s">
        <v>91</v>
      </c>
      <c r="C201" s="2" t="s">
        <v>122</v>
      </c>
      <c r="D201" s="73">
        <f>D192</f>
        <v>42125</v>
      </c>
      <c r="E201" s="73">
        <f t="shared" ref="E201:AJ201" si="139">EDATE(D201,1)</f>
        <v>42156</v>
      </c>
      <c r="F201" s="73">
        <f t="shared" si="139"/>
        <v>42186</v>
      </c>
      <c r="G201" s="73">
        <f t="shared" si="139"/>
        <v>42217</v>
      </c>
      <c r="H201" s="73">
        <f t="shared" si="139"/>
        <v>42248</v>
      </c>
      <c r="I201" s="73">
        <f t="shared" si="139"/>
        <v>42278</v>
      </c>
      <c r="J201" s="73">
        <f t="shared" si="139"/>
        <v>42309</v>
      </c>
      <c r="K201" s="73">
        <f t="shared" si="139"/>
        <v>42339</v>
      </c>
      <c r="L201" s="73">
        <f t="shared" si="139"/>
        <v>42370</v>
      </c>
      <c r="M201" s="73">
        <f t="shared" si="139"/>
        <v>42401</v>
      </c>
      <c r="N201" s="73">
        <f t="shared" si="139"/>
        <v>42430</v>
      </c>
      <c r="O201" s="73">
        <f t="shared" si="139"/>
        <v>42461</v>
      </c>
      <c r="P201" s="73">
        <f t="shared" si="139"/>
        <v>42491</v>
      </c>
      <c r="Q201" s="73">
        <f t="shared" si="139"/>
        <v>42522</v>
      </c>
      <c r="R201" s="73">
        <f t="shared" si="139"/>
        <v>42552</v>
      </c>
      <c r="S201" s="73">
        <f t="shared" si="139"/>
        <v>42583</v>
      </c>
      <c r="T201" s="73">
        <f t="shared" si="139"/>
        <v>42614</v>
      </c>
      <c r="U201" s="73">
        <f t="shared" si="139"/>
        <v>42644</v>
      </c>
      <c r="V201" s="73">
        <f t="shared" si="139"/>
        <v>42675</v>
      </c>
      <c r="W201" s="73">
        <f t="shared" si="139"/>
        <v>42705</v>
      </c>
      <c r="X201" s="73">
        <f t="shared" si="139"/>
        <v>42736</v>
      </c>
      <c r="Y201" s="73">
        <f t="shared" si="139"/>
        <v>42767</v>
      </c>
      <c r="Z201" s="73">
        <f t="shared" si="139"/>
        <v>42795</v>
      </c>
      <c r="AA201" s="73">
        <f t="shared" si="139"/>
        <v>42826</v>
      </c>
      <c r="AB201" s="73">
        <f t="shared" si="139"/>
        <v>42856</v>
      </c>
      <c r="AC201" s="73">
        <f t="shared" si="139"/>
        <v>42887</v>
      </c>
      <c r="AD201" s="73">
        <f t="shared" si="139"/>
        <v>42917</v>
      </c>
      <c r="AE201" s="73">
        <f t="shared" si="139"/>
        <v>42948</v>
      </c>
      <c r="AF201" s="73">
        <f t="shared" si="139"/>
        <v>42979</v>
      </c>
      <c r="AG201" s="73">
        <f t="shared" si="139"/>
        <v>43009</v>
      </c>
      <c r="AH201" s="73">
        <f t="shared" si="139"/>
        <v>43040</v>
      </c>
      <c r="AI201" s="73">
        <f t="shared" si="139"/>
        <v>43070</v>
      </c>
      <c r="AJ201" s="73">
        <f t="shared" si="139"/>
        <v>43101</v>
      </c>
      <c r="AK201" s="73">
        <f t="shared" ref="AK201:BP201" si="140">EDATE(AJ201,1)</f>
        <v>43132</v>
      </c>
      <c r="AL201" s="73">
        <f t="shared" si="140"/>
        <v>43160</v>
      </c>
      <c r="AM201" s="73">
        <f t="shared" si="140"/>
        <v>43191</v>
      </c>
      <c r="AN201" s="73">
        <f t="shared" si="140"/>
        <v>43221</v>
      </c>
      <c r="AO201" s="73">
        <f t="shared" si="140"/>
        <v>43252</v>
      </c>
      <c r="AP201" s="73">
        <f t="shared" si="140"/>
        <v>43282</v>
      </c>
      <c r="AQ201" s="73">
        <f t="shared" si="140"/>
        <v>43313</v>
      </c>
      <c r="AR201" s="73">
        <f t="shared" si="140"/>
        <v>43344</v>
      </c>
      <c r="AS201" s="73">
        <f t="shared" si="140"/>
        <v>43374</v>
      </c>
      <c r="AT201" s="73">
        <f t="shared" si="140"/>
        <v>43405</v>
      </c>
      <c r="AU201" s="73">
        <f t="shared" si="140"/>
        <v>43435</v>
      </c>
      <c r="AV201" s="73">
        <f t="shared" si="140"/>
        <v>43466</v>
      </c>
      <c r="AW201" s="73">
        <f t="shared" si="140"/>
        <v>43497</v>
      </c>
      <c r="AX201" s="73">
        <f t="shared" si="140"/>
        <v>43525</v>
      </c>
      <c r="AY201" s="73">
        <f t="shared" si="140"/>
        <v>43556</v>
      </c>
      <c r="AZ201" s="73">
        <f t="shared" si="140"/>
        <v>43586</v>
      </c>
      <c r="BA201" s="73">
        <f t="shared" si="140"/>
        <v>43617</v>
      </c>
      <c r="BB201" s="73">
        <f t="shared" si="140"/>
        <v>43647</v>
      </c>
      <c r="BC201" s="73">
        <f t="shared" si="140"/>
        <v>43678</v>
      </c>
      <c r="BD201" s="73">
        <f t="shared" si="140"/>
        <v>43709</v>
      </c>
      <c r="BE201" s="73">
        <f t="shared" si="140"/>
        <v>43739</v>
      </c>
      <c r="BF201" s="73">
        <f t="shared" si="140"/>
        <v>43770</v>
      </c>
      <c r="BG201" s="73">
        <f t="shared" si="140"/>
        <v>43800</v>
      </c>
      <c r="BH201" s="73">
        <f t="shared" si="140"/>
        <v>43831</v>
      </c>
      <c r="BI201" s="73">
        <f t="shared" si="140"/>
        <v>43862</v>
      </c>
      <c r="BJ201" s="73">
        <f t="shared" si="140"/>
        <v>43891</v>
      </c>
      <c r="BK201" s="73">
        <f t="shared" si="140"/>
        <v>43922</v>
      </c>
      <c r="BL201" s="73">
        <f t="shared" si="140"/>
        <v>43952</v>
      </c>
      <c r="BM201" s="73">
        <f t="shared" si="140"/>
        <v>43983</v>
      </c>
      <c r="BN201" s="73">
        <f t="shared" si="140"/>
        <v>44013</v>
      </c>
      <c r="BO201" s="73">
        <f t="shared" si="140"/>
        <v>44044</v>
      </c>
      <c r="BP201" s="73">
        <f t="shared" si="140"/>
        <v>44075</v>
      </c>
      <c r="BQ201" s="73">
        <f t="shared" ref="BQ201:CO201" si="141">EDATE(BP201,1)</f>
        <v>44105</v>
      </c>
      <c r="BR201" s="73">
        <f t="shared" si="141"/>
        <v>44136</v>
      </c>
      <c r="BS201" s="73">
        <f t="shared" si="141"/>
        <v>44166</v>
      </c>
      <c r="BT201" s="73">
        <f t="shared" si="141"/>
        <v>44197</v>
      </c>
      <c r="BU201" s="73">
        <f t="shared" si="141"/>
        <v>44228</v>
      </c>
      <c r="BV201" s="73">
        <f t="shared" si="141"/>
        <v>44256</v>
      </c>
      <c r="BW201" s="73">
        <f t="shared" si="141"/>
        <v>44287</v>
      </c>
      <c r="BX201" s="73">
        <f t="shared" si="141"/>
        <v>44317</v>
      </c>
      <c r="BY201" s="73">
        <f t="shared" si="141"/>
        <v>44348</v>
      </c>
      <c r="BZ201" s="73">
        <f t="shared" si="141"/>
        <v>44378</v>
      </c>
      <c r="CA201" s="73">
        <f t="shared" si="141"/>
        <v>44409</v>
      </c>
      <c r="CB201" s="73">
        <f t="shared" si="141"/>
        <v>44440</v>
      </c>
      <c r="CC201" s="73">
        <f t="shared" si="141"/>
        <v>44470</v>
      </c>
      <c r="CD201" s="73">
        <f t="shared" si="141"/>
        <v>44501</v>
      </c>
      <c r="CE201" s="73">
        <f t="shared" si="141"/>
        <v>44531</v>
      </c>
      <c r="CF201" s="73">
        <f t="shared" si="141"/>
        <v>44562</v>
      </c>
      <c r="CG201" s="73">
        <f t="shared" si="141"/>
        <v>44593</v>
      </c>
      <c r="CH201" s="73">
        <f t="shared" si="141"/>
        <v>44621</v>
      </c>
      <c r="CI201" s="73">
        <f t="shared" si="141"/>
        <v>44652</v>
      </c>
      <c r="CJ201" s="73">
        <f t="shared" si="141"/>
        <v>44682</v>
      </c>
      <c r="CK201" s="73">
        <f t="shared" si="141"/>
        <v>44713</v>
      </c>
      <c r="CL201" s="73">
        <f t="shared" si="141"/>
        <v>44743</v>
      </c>
      <c r="CM201" s="73">
        <f t="shared" si="141"/>
        <v>44774</v>
      </c>
      <c r="CN201" s="73">
        <f t="shared" si="141"/>
        <v>44805</v>
      </c>
      <c r="CO201" s="73">
        <f t="shared" si="141"/>
        <v>44835</v>
      </c>
    </row>
    <row r="202" spans="1:93">
      <c r="C202" t="s">
        <v>205</v>
      </c>
      <c r="D202">
        <f>IF(D201&gt;$D$194,0,$D$198/$D195/12)</f>
        <v>2567.5729166666665</v>
      </c>
      <c r="E202">
        <f t="shared" ref="E202:K202" si="142">IF(E201&gt;$D$194,0,$D$198/$D195/12)</f>
        <v>2567.5729166666665</v>
      </c>
      <c r="F202">
        <f t="shared" si="142"/>
        <v>2567.5729166666665</v>
      </c>
      <c r="G202">
        <f t="shared" si="142"/>
        <v>2567.5729166666665</v>
      </c>
      <c r="H202">
        <f t="shared" si="142"/>
        <v>2567.5729166666665</v>
      </c>
      <c r="I202">
        <f t="shared" si="142"/>
        <v>2567.5729166666665</v>
      </c>
      <c r="J202">
        <f t="shared" si="142"/>
        <v>2567.5729166666665</v>
      </c>
      <c r="K202">
        <f t="shared" si="142"/>
        <v>2567.5729166666665</v>
      </c>
      <c r="L202">
        <f t="shared" ref="L202:AQ202" si="143">IF(L201&gt;$D$194,0,$D$198/$D195/12)</f>
        <v>2567.5729166666665</v>
      </c>
      <c r="M202">
        <f t="shared" si="143"/>
        <v>2567.5729166666665</v>
      </c>
      <c r="N202">
        <f t="shared" si="143"/>
        <v>2567.5729166666665</v>
      </c>
      <c r="O202">
        <f t="shared" si="143"/>
        <v>2567.5729166666665</v>
      </c>
      <c r="P202">
        <f t="shared" si="143"/>
        <v>2567.5729166666665</v>
      </c>
      <c r="Q202">
        <f t="shared" si="143"/>
        <v>2567.5729166666665</v>
      </c>
      <c r="R202">
        <f t="shared" si="143"/>
        <v>2567.5729166666665</v>
      </c>
      <c r="S202">
        <f t="shared" si="143"/>
        <v>2567.5729166666665</v>
      </c>
      <c r="T202">
        <f t="shared" si="143"/>
        <v>2567.5729166666665</v>
      </c>
      <c r="U202">
        <f t="shared" si="143"/>
        <v>2567.5729166666665</v>
      </c>
      <c r="V202">
        <f t="shared" si="143"/>
        <v>2567.5729166666665</v>
      </c>
      <c r="W202">
        <f t="shared" si="143"/>
        <v>2567.5729166666665</v>
      </c>
      <c r="X202">
        <f t="shared" si="143"/>
        <v>2567.5729166666665</v>
      </c>
      <c r="Y202">
        <f t="shared" si="143"/>
        <v>2567.5729166666665</v>
      </c>
      <c r="Z202">
        <f t="shared" si="143"/>
        <v>2567.5729166666665</v>
      </c>
      <c r="AA202">
        <f t="shared" si="143"/>
        <v>2567.5729166666665</v>
      </c>
      <c r="AB202">
        <f t="shared" si="143"/>
        <v>2567.5729166666665</v>
      </c>
      <c r="AC202">
        <f t="shared" si="143"/>
        <v>2567.5729166666665</v>
      </c>
      <c r="AD202">
        <f t="shared" si="143"/>
        <v>2567.5729166666665</v>
      </c>
      <c r="AE202">
        <f t="shared" si="143"/>
        <v>2567.5729166666665</v>
      </c>
      <c r="AF202">
        <f t="shared" si="143"/>
        <v>2567.5729166666665</v>
      </c>
      <c r="AG202">
        <f t="shared" si="143"/>
        <v>0</v>
      </c>
      <c r="AH202">
        <f t="shared" si="143"/>
        <v>0</v>
      </c>
      <c r="AI202">
        <f t="shared" si="143"/>
        <v>0</v>
      </c>
      <c r="AJ202">
        <f t="shared" si="143"/>
        <v>0</v>
      </c>
      <c r="AK202">
        <f t="shared" si="143"/>
        <v>0</v>
      </c>
      <c r="AL202">
        <f t="shared" si="143"/>
        <v>0</v>
      </c>
      <c r="AM202">
        <f t="shared" si="143"/>
        <v>0</v>
      </c>
      <c r="AN202">
        <f t="shared" si="143"/>
        <v>0</v>
      </c>
      <c r="AO202">
        <f t="shared" si="143"/>
        <v>0</v>
      </c>
      <c r="AP202">
        <f t="shared" si="143"/>
        <v>0</v>
      </c>
      <c r="AQ202">
        <f t="shared" si="143"/>
        <v>0</v>
      </c>
      <c r="AR202">
        <f t="shared" ref="AR202:BW202" si="144">IF(AR201&gt;$D$194,0,$D$198/$D195/12)</f>
        <v>0</v>
      </c>
      <c r="AS202">
        <f t="shared" si="144"/>
        <v>0</v>
      </c>
      <c r="AT202">
        <f t="shared" si="144"/>
        <v>0</v>
      </c>
      <c r="AU202">
        <f t="shared" si="144"/>
        <v>0</v>
      </c>
      <c r="AV202">
        <f t="shared" si="144"/>
        <v>0</v>
      </c>
      <c r="AW202">
        <f t="shared" si="144"/>
        <v>0</v>
      </c>
      <c r="AX202">
        <f t="shared" si="144"/>
        <v>0</v>
      </c>
      <c r="AY202">
        <f t="shared" si="144"/>
        <v>0</v>
      </c>
      <c r="AZ202">
        <f t="shared" si="144"/>
        <v>0</v>
      </c>
      <c r="BA202">
        <f t="shared" si="144"/>
        <v>0</v>
      </c>
      <c r="BB202">
        <f t="shared" si="144"/>
        <v>0</v>
      </c>
      <c r="BC202">
        <f t="shared" si="144"/>
        <v>0</v>
      </c>
      <c r="BD202">
        <f t="shared" si="144"/>
        <v>0</v>
      </c>
      <c r="BE202">
        <f t="shared" si="144"/>
        <v>0</v>
      </c>
      <c r="BF202">
        <f t="shared" si="144"/>
        <v>0</v>
      </c>
      <c r="BG202">
        <f t="shared" si="144"/>
        <v>0</v>
      </c>
      <c r="BH202">
        <f t="shared" si="144"/>
        <v>0</v>
      </c>
      <c r="BI202">
        <f t="shared" si="144"/>
        <v>0</v>
      </c>
      <c r="BJ202">
        <f t="shared" si="144"/>
        <v>0</v>
      </c>
      <c r="BK202">
        <f t="shared" si="144"/>
        <v>0</v>
      </c>
      <c r="BL202">
        <f t="shared" si="144"/>
        <v>0</v>
      </c>
      <c r="BM202">
        <f t="shared" si="144"/>
        <v>0</v>
      </c>
      <c r="BN202">
        <f t="shared" si="144"/>
        <v>0</v>
      </c>
      <c r="BO202">
        <f t="shared" si="144"/>
        <v>0</v>
      </c>
      <c r="BP202">
        <f t="shared" si="144"/>
        <v>0</v>
      </c>
      <c r="BQ202">
        <f t="shared" si="144"/>
        <v>0</v>
      </c>
      <c r="BR202">
        <f t="shared" si="144"/>
        <v>0</v>
      </c>
      <c r="BS202">
        <f t="shared" si="144"/>
        <v>0</v>
      </c>
      <c r="BT202">
        <f t="shared" si="144"/>
        <v>0</v>
      </c>
      <c r="BU202">
        <f t="shared" si="144"/>
        <v>0</v>
      </c>
      <c r="BV202">
        <f t="shared" si="144"/>
        <v>0</v>
      </c>
      <c r="BW202">
        <f t="shared" si="144"/>
        <v>0</v>
      </c>
      <c r="BX202">
        <f t="shared" ref="BX202:CO202" si="145">IF(BX201&gt;$D$194,0,$D$198/$D195/12)</f>
        <v>0</v>
      </c>
      <c r="BY202">
        <f t="shared" si="145"/>
        <v>0</v>
      </c>
      <c r="BZ202">
        <f t="shared" si="145"/>
        <v>0</v>
      </c>
      <c r="CA202">
        <f t="shared" si="145"/>
        <v>0</v>
      </c>
      <c r="CB202">
        <f t="shared" si="145"/>
        <v>0</v>
      </c>
      <c r="CC202">
        <f t="shared" si="145"/>
        <v>0</v>
      </c>
      <c r="CD202">
        <f t="shared" si="145"/>
        <v>0</v>
      </c>
      <c r="CE202">
        <f t="shared" si="145"/>
        <v>0</v>
      </c>
      <c r="CF202">
        <f t="shared" si="145"/>
        <v>0</v>
      </c>
      <c r="CG202">
        <f t="shared" si="145"/>
        <v>0</v>
      </c>
      <c r="CH202">
        <f t="shared" si="145"/>
        <v>0</v>
      </c>
      <c r="CI202">
        <f t="shared" si="145"/>
        <v>0</v>
      </c>
      <c r="CJ202">
        <f t="shared" si="145"/>
        <v>0</v>
      </c>
      <c r="CK202">
        <f t="shared" si="145"/>
        <v>0</v>
      </c>
      <c r="CL202">
        <f t="shared" si="145"/>
        <v>0</v>
      </c>
      <c r="CM202">
        <f t="shared" si="145"/>
        <v>0</v>
      </c>
      <c r="CN202">
        <f t="shared" si="145"/>
        <v>0</v>
      </c>
      <c r="CO202">
        <f t="shared" si="145"/>
        <v>0</v>
      </c>
    </row>
    <row r="203" spans="1:93">
      <c r="C203" t="s">
        <v>206</v>
      </c>
      <c r="D203">
        <f>IF(OR(D201&lt;$D$193,D201&gt;$D$194),0,$D$199*(1-$D$197)/$D195/12)</f>
        <v>0</v>
      </c>
      <c r="E203">
        <f t="shared" ref="E203:K203" si="146">IF(OR(E201&lt;$D$193,E201&gt;$D$194),0,$D$199*(1-$D$197)/$D195/12)</f>
        <v>0</v>
      </c>
      <c r="F203">
        <f t="shared" si="146"/>
        <v>0</v>
      </c>
      <c r="G203">
        <f t="shared" si="146"/>
        <v>0</v>
      </c>
      <c r="H203">
        <f t="shared" si="146"/>
        <v>0</v>
      </c>
      <c r="I203">
        <f t="shared" si="146"/>
        <v>0</v>
      </c>
      <c r="J203">
        <f t="shared" si="146"/>
        <v>0</v>
      </c>
      <c r="K203">
        <f t="shared" si="146"/>
        <v>0</v>
      </c>
      <c r="L203">
        <f t="shared" ref="L203:BW203" si="147">IF(OR(L201&lt;$D$193,L201&gt;$D$194),0,$D$199*(1-$D$197)/$D195/12)</f>
        <v>0</v>
      </c>
      <c r="M203">
        <f t="shared" si="147"/>
        <v>0</v>
      </c>
      <c r="N203">
        <f t="shared" si="147"/>
        <v>0</v>
      </c>
      <c r="O203">
        <f t="shared" si="147"/>
        <v>0</v>
      </c>
      <c r="P203">
        <f t="shared" si="147"/>
        <v>0</v>
      </c>
      <c r="Q203">
        <f t="shared" si="147"/>
        <v>6798.904583333333</v>
      </c>
      <c r="R203">
        <f t="shared" si="147"/>
        <v>6798.904583333333</v>
      </c>
      <c r="S203">
        <f t="shared" si="147"/>
        <v>6798.904583333333</v>
      </c>
      <c r="T203">
        <f t="shared" si="147"/>
        <v>6798.904583333333</v>
      </c>
      <c r="U203">
        <f t="shared" si="147"/>
        <v>6798.904583333333</v>
      </c>
      <c r="V203">
        <f t="shared" si="147"/>
        <v>6798.904583333333</v>
      </c>
      <c r="W203">
        <f t="shared" si="147"/>
        <v>6798.904583333333</v>
      </c>
      <c r="X203">
        <f t="shared" si="147"/>
        <v>6798.904583333333</v>
      </c>
      <c r="Y203">
        <f t="shared" si="147"/>
        <v>6798.904583333333</v>
      </c>
      <c r="Z203">
        <f t="shared" si="147"/>
        <v>6798.904583333333</v>
      </c>
      <c r="AA203">
        <f t="shared" si="147"/>
        <v>6798.904583333333</v>
      </c>
      <c r="AB203">
        <f t="shared" si="147"/>
        <v>6798.904583333333</v>
      </c>
      <c r="AC203">
        <f t="shared" si="147"/>
        <v>6798.904583333333</v>
      </c>
      <c r="AD203">
        <f t="shared" si="147"/>
        <v>6798.904583333333</v>
      </c>
      <c r="AE203">
        <f t="shared" si="147"/>
        <v>6798.904583333333</v>
      </c>
      <c r="AF203">
        <f t="shared" si="147"/>
        <v>6798.904583333333</v>
      </c>
      <c r="AG203">
        <f t="shared" si="147"/>
        <v>0</v>
      </c>
      <c r="AH203">
        <f t="shared" si="147"/>
        <v>0</v>
      </c>
      <c r="AI203">
        <f t="shared" si="147"/>
        <v>0</v>
      </c>
      <c r="AJ203">
        <f t="shared" si="147"/>
        <v>0</v>
      </c>
      <c r="AK203">
        <f t="shared" si="147"/>
        <v>0</v>
      </c>
      <c r="AL203">
        <f t="shared" si="147"/>
        <v>0</v>
      </c>
      <c r="AM203">
        <f t="shared" si="147"/>
        <v>0</v>
      </c>
      <c r="AN203">
        <f t="shared" si="147"/>
        <v>0</v>
      </c>
      <c r="AO203">
        <f t="shared" si="147"/>
        <v>0</v>
      </c>
      <c r="AP203">
        <f t="shared" si="147"/>
        <v>0</v>
      </c>
      <c r="AQ203">
        <f t="shared" si="147"/>
        <v>0</v>
      </c>
      <c r="AR203">
        <f t="shared" si="147"/>
        <v>0</v>
      </c>
      <c r="AS203">
        <f t="shared" si="147"/>
        <v>0</v>
      </c>
      <c r="AT203">
        <f t="shared" si="147"/>
        <v>0</v>
      </c>
      <c r="AU203">
        <f t="shared" si="147"/>
        <v>0</v>
      </c>
      <c r="AV203">
        <f t="shared" si="147"/>
        <v>0</v>
      </c>
      <c r="AW203">
        <f t="shared" si="147"/>
        <v>0</v>
      </c>
      <c r="AX203">
        <f t="shared" si="147"/>
        <v>0</v>
      </c>
      <c r="AY203">
        <f t="shared" si="147"/>
        <v>0</v>
      </c>
      <c r="AZ203">
        <f t="shared" si="147"/>
        <v>0</v>
      </c>
      <c r="BA203">
        <f t="shared" si="147"/>
        <v>0</v>
      </c>
      <c r="BB203">
        <f t="shared" si="147"/>
        <v>0</v>
      </c>
      <c r="BC203">
        <f t="shared" si="147"/>
        <v>0</v>
      </c>
      <c r="BD203">
        <f t="shared" si="147"/>
        <v>0</v>
      </c>
      <c r="BE203">
        <f t="shared" si="147"/>
        <v>0</v>
      </c>
      <c r="BF203">
        <f t="shared" si="147"/>
        <v>0</v>
      </c>
      <c r="BG203">
        <f t="shared" si="147"/>
        <v>0</v>
      </c>
      <c r="BH203">
        <f t="shared" si="147"/>
        <v>0</v>
      </c>
      <c r="BI203">
        <f t="shared" si="147"/>
        <v>0</v>
      </c>
      <c r="BJ203">
        <f t="shared" si="147"/>
        <v>0</v>
      </c>
      <c r="BK203">
        <f t="shared" si="147"/>
        <v>0</v>
      </c>
      <c r="BL203">
        <f t="shared" si="147"/>
        <v>0</v>
      </c>
      <c r="BM203">
        <f t="shared" si="147"/>
        <v>0</v>
      </c>
      <c r="BN203">
        <f t="shared" si="147"/>
        <v>0</v>
      </c>
      <c r="BO203">
        <f t="shared" si="147"/>
        <v>0</v>
      </c>
      <c r="BP203">
        <f t="shared" si="147"/>
        <v>0</v>
      </c>
      <c r="BQ203">
        <f t="shared" si="147"/>
        <v>0</v>
      </c>
      <c r="BR203">
        <f t="shared" si="147"/>
        <v>0</v>
      </c>
      <c r="BS203">
        <f t="shared" si="147"/>
        <v>0</v>
      </c>
      <c r="BT203">
        <f t="shared" si="147"/>
        <v>0</v>
      </c>
      <c r="BU203">
        <f t="shared" si="147"/>
        <v>0</v>
      </c>
      <c r="BV203">
        <f t="shared" si="147"/>
        <v>0</v>
      </c>
      <c r="BW203">
        <f t="shared" si="147"/>
        <v>0</v>
      </c>
      <c r="BX203">
        <f t="shared" ref="BX203:CO203" si="148">IF(OR(BX201&lt;$D$193,BX201&gt;$D$194),0,$D$199*(1-$D$197)/$D195/12)</f>
        <v>0</v>
      </c>
      <c r="BY203">
        <f t="shared" si="148"/>
        <v>0</v>
      </c>
      <c r="BZ203">
        <f t="shared" si="148"/>
        <v>0</v>
      </c>
      <c r="CA203">
        <f t="shared" si="148"/>
        <v>0</v>
      </c>
      <c r="CB203">
        <f t="shared" si="148"/>
        <v>0</v>
      </c>
      <c r="CC203">
        <f t="shared" si="148"/>
        <v>0</v>
      </c>
      <c r="CD203">
        <f t="shared" si="148"/>
        <v>0</v>
      </c>
      <c r="CE203">
        <f t="shared" si="148"/>
        <v>0</v>
      </c>
      <c r="CF203">
        <f t="shared" si="148"/>
        <v>0</v>
      </c>
      <c r="CG203">
        <f t="shared" si="148"/>
        <v>0</v>
      </c>
      <c r="CH203">
        <f t="shared" si="148"/>
        <v>0</v>
      </c>
      <c r="CI203">
        <f t="shared" si="148"/>
        <v>0</v>
      </c>
      <c r="CJ203">
        <f t="shared" si="148"/>
        <v>0</v>
      </c>
      <c r="CK203">
        <f t="shared" si="148"/>
        <v>0</v>
      </c>
      <c r="CL203">
        <f t="shared" si="148"/>
        <v>0</v>
      </c>
      <c r="CM203">
        <f t="shared" si="148"/>
        <v>0</v>
      </c>
      <c r="CN203">
        <f t="shared" si="148"/>
        <v>0</v>
      </c>
      <c r="CO203">
        <f t="shared" si="148"/>
        <v>0</v>
      </c>
    </row>
    <row r="205" spans="1:93" s="38" customFormat="1">
      <c r="A205" s="38" t="s">
        <v>68</v>
      </c>
      <c r="D205" s="49"/>
    </row>
    <row r="206" spans="1:93">
      <c r="B206" t="s">
        <v>92</v>
      </c>
      <c r="C206" t="s">
        <v>151</v>
      </c>
      <c r="D206" s="64">
        <v>42125</v>
      </c>
    </row>
    <row r="207" spans="1:93">
      <c r="C207" t="s">
        <v>176</v>
      </c>
      <c r="D207" s="64">
        <v>42979</v>
      </c>
    </row>
    <row r="208" spans="1:93">
      <c r="C208" t="s">
        <v>199</v>
      </c>
      <c r="D208" s="57">
        <v>0.25</v>
      </c>
    </row>
    <row r="209" spans="2:93">
      <c r="C209" s="2" t="s">
        <v>122</v>
      </c>
      <c r="D209" s="73">
        <f>D206</f>
        <v>42125</v>
      </c>
      <c r="E209" s="73">
        <f t="shared" ref="E209:AJ209" si="149">EDATE(D209,1)</f>
        <v>42156</v>
      </c>
      <c r="F209" s="73">
        <f t="shared" si="149"/>
        <v>42186</v>
      </c>
      <c r="G209" s="73">
        <f t="shared" si="149"/>
        <v>42217</v>
      </c>
      <c r="H209" s="73">
        <f t="shared" si="149"/>
        <v>42248</v>
      </c>
      <c r="I209" s="73">
        <f t="shared" si="149"/>
        <v>42278</v>
      </c>
      <c r="J209" s="73">
        <f t="shared" si="149"/>
        <v>42309</v>
      </c>
      <c r="K209" s="73">
        <f t="shared" si="149"/>
        <v>42339</v>
      </c>
      <c r="L209" s="73">
        <f t="shared" si="149"/>
        <v>42370</v>
      </c>
      <c r="M209" s="73">
        <f t="shared" si="149"/>
        <v>42401</v>
      </c>
      <c r="N209" s="73">
        <f t="shared" si="149"/>
        <v>42430</v>
      </c>
      <c r="O209" s="73">
        <f t="shared" si="149"/>
        <v>42461</v>
      </c>
      <c r="P209" s="73">
        <f t="shared" si="149"/>
        <v>42491</v>
      </c>
      <c r="Q209" s="73">
        <f t="shared" si="149"/>
        <v>42522</v>
      </c>
      <c r="R209" s="73">
        <f t="shared" si="149"/>
        <v>42552</v>
      </c>
      <c r="S209" s="73">
        <f t="shared" si="149"/>
        <v>42583</v>
      </c>
      <c r="T209" s="73">
        <f t="shared" si="149"/>
        <v>42614</v>
      </c>
      <c r="U209" s="73">
        <f t="shared" si="149"/>
        <v>42644</v>
      </c>
      <c r="V209" s="73">
        <f t="shared" si="149"/>
        <v>42675</v>
      </c>
      <c r="W209" s="73">
        <f t="shared" si="149"/>
        <v>42705</v>
      </c>
      <c r="X209" s="73">
        <f t="shared" si="149"/>
        <v>42736</v>
      </c>
      <c r="Y209" s="73">
        <f t="shared" si="149"/>
        <v>42767</v>
      </c>
      <c r="Z209" s="73">
        <f t="shared" si="149"/>
        <v>42795</v>
      </c>
      <c r="AA209" s="73">
        <f t="shared" si="149"/>
        <v>42826</v>
      </c>
      <c r="AB209" s="73">
        <f t="shared" si="149"/>
        <v>42856</v>
      </c>
      <c r="AC209" s="73">
        <f t="shared" si="149"/>
        <v>42887</v>
      </c>
      <c r="AD209" s="73">
        <f t="shared" si="149"/>
        <v>42917</v>
      </c>
      <c r="AE209" s="73">
        <f t="shared" si="149"/>
        <v>42948</v>
      </c>
      <c r="AF209" s="73">
        <f t="shared" si="149"/>
        <v>42979</v>
      </c>
      <c r="AG209" s="73">
        <f t="shared" si="149"/>
        <v>43009</v>
      </c>
      <c r="AH209" s="73">
        <f t="shared" si="149"/>
        <v>43040</v>
      </c>
      <c r="AI209" s="73">
        <f t="shared" si="149"/>
        <v>43070</v>
      </c>
      <c r="AJ209" s="73">
        <f t="shared" si="149"/>
        <v>43101</v>
      </c>
      <c r="AK209" s="73">
        <f t="shared" ref="AK209:BP209" si="150">EDATE(AJ209,1)</f>
        <v>43132</v>
      </c>
      <c r="AL209" s="73">
        <f t="shared" si="150"/>
        <v>43160</v>
      </c>
      <c r="AM209" s="73">
        <f t="shared" si="150"/>
        <v>43191</v>
      </c>
      <c r="AN209" s="73">
        <f t="shared" si="150"/>
        <v>43221</v>
      </c>
      <c r="AO209" s="73">
        <f t="shared" si="150"/>
        <v>43252</v>
      </c>
      <c r="AP209" s="73">
        <f t="shared" si="150"/>
        <v>43282</v>
      </c>
      <c r="AQ209" s="73">
        <f t="shared" si="150"/>
        <v>43313</v>
      </c>
      <c r="AR209" s="73">
        <f t="shared" si="150"/>
        <v>43344</v>
      </c>
      <c r="AS209" s="73">
        <f t="shared" si="150"/>
        <v>43374</v>
      </c>
      <c r="AT209" s="73">
        <f t="shared" si="150"/>
        <v>43405</v>
      </c>
      <c r="AU209" s="73">
        <f t="shared" si="150"/>
        <v>43435</v>
      </c>
      <c r="AV209" s="73">
        <f t="shared" si="150"/>
        <v>43466</v>
      </c>
      <c r="AW209" s="73">
        <f t="shared" si="150"/>
        <v>43497</v>
      </c>
      <c r="AX209" s="73">
        <f t="shared" si="150"/>
        <v>43525</v>
      </c>
      <c r="AY209" s="73">
        <f t="shared" si="150"/>
        <v>43556</v>
      </c>
      <c r="AZ209" s="73">
        <f t="shared" si="150"/>
        <v>43586</v>
      </c>
      <c r="BA209" s="73">
        <f t="shared" si="150"/>
        <v>43617</v>
      </c>
      <c r="BB209" s="73">
        <f t="shared" si="150"/>
        <v>43647</v>
      </c>
      <c r="BC209" s="73">
        <f t="shared" si="150"/>
        <v>43678</v>
      </c>
      <c r="BD209" s="73">
        <f t="shared" si="150"/>
        <v>43709</v>
      </c>
      <c r="BE209" s="73">
        <f t="shared" si="150"/>
        <v>43739</v>
      </c>
      <c r="BF209" s="73">
        <f t="shared" si="150"/>
        <v>43770</v>
      </c>
      <c r="BG209" s="73">
        <f t="shared" si="150"/>
        <v>43800</v>
      </c>
      <c r="BH209" s="73">
        <f t="shared" si="150"/>
        <v>43831</v>
      </c>
      <c r="BI209" s="73">
        <f t="shared" si="150"/>
        <v>43862</v>
      </c>
      <c r="BJ209" s="73">
        <f t="shared" si="150"/>
        <v>43891</v>
      </c>
      <c r="BK209" s="73">
        <f t="shared" si="150"/>
        <v>43922</v>
      </c>
      <c r="BL209" s="73">
        <f t="shared" si="150"/>
        <v>43952</v>
      </c>
      <c r="BM209" s="73">
        <f t="shared" si="150"/>
        <v>43983</v>
      </c>
      <c r="BN209" s="73">
        <f t="shared" si="150"/>
        <v>44013</v>
      </c>
      <c r="BO209" s="73">
        <f t="shared" si="150"/>
        <v>44044</v>
      </c>
      <c r="BP209" s="73">
        <f t="shared" si="150"/>
        <v>44075</v>
      </c>
      <c r="BQ209" s="73">
        <f t="shared" ref="BQ209:CO209" si="151">EDATE(BP209,1)</f>
        <v>44105</v>
      </c>
      <c r="BR209" s="73">
        <f t="shared" si="151"/>
        <v>44136</v>
      </c>
      <c r="BS209" s="73">
        <f t="shared" si="151"/>
        <v>44166</v>
      </c>
      <c r="BT209" s="73">
        <f t="shared" si="151"/>
        <v>44197</v>
      </c>
      <c r="BU209" s="73">
        <f t="shared" si="151"/>
        <v>44228</v>
      </c>
      <c r="BV209" s="73">
        <f t="shared" si="151"/>
        <v>44256</v>
      </c>
      <c r="BW209" s="73">
        <f t="shared" si="151"/>
        <v>44287</v>
      </c>
      <c r="BX209" s="73">
        <f t="shared" si="151"/>
        <v>44317</v>
      </c>
      <c r="BY209" s="73">
        <f t="shared" si="151"/>
        <v>44348</v>
      </c>
      <c r="BZ209" s="73">
        <f t="shared" si="151"/>
        <v>44378</v>
      </c>
      <c r="CA209" s="73">
        <f t="shared" si="151"/>
        <v>44409</v>
      </c>
      <c r="CB209" s="73">
        <f t="shared" si="151"/>
        <v>44440</v>
      </c>
      <c r="CC209" s="73">
        <f t="shared" si="151"/>
        <v>44470</v>
      </c>
      <c r="CD209" s="73">
        <f t="shared" si="151"/>
        <v>44501</v>
      </c>
      <c r="CE209" s="73">
        <f t="shared" si="151"/>
        <v>44531</v>
      </c>
      <c r="CF209" s="73">
        <f t="shared" si="151"/>
        <v>44562</v>
      </c>
      <c r="CG209" s="73">
        <f t="shared" si="151"/>
        <v>44593</v>
      </c>
      <c r="CH209" s="73">
        <f t="shared" si="151"/>
        <v>44621</v>
      </c>
      <c r="CI209" s="73">
        <f t="shared" si="151"/>
        <v>44652</v>
      </c>
      <c r="CJ209" s="73">
        <f t="shared" si="151"/>
        <v>44682</v>
      </c>
      <c r="CK209" s="73">
        <f t="shared" si="151"/>
        <v>44713</v>
      </c>
      <c r="CL209" s="73">
        <f t="shared" si="151"/>
        <v>44743</v>
      </c>
      <c r="CM209" s="73">
        <f t="shared" si="151"/>
        <v>44774</v>
      </c>
      <c r="CN209" s="73">
        <f t="shared" si="151"/>
        <v>44805</v>
      </c>
      <c r="CO209" s="73">
        <f t="shared" si="151"/>
        <v>44835</v>
      </c>
    </row>
    <row r="210" spans="2:93">
      <c r="C210" t="s">
        <v>237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</row>
    <row r="211" spans="2:93">
      <c r="C211" t="s">
        <v>208</v>
      </c>
    </row>
    <row r="212" spans="2:93">
      <c r="C212" t="s">
        <v>209</v>
      </c>
    </row>
    <row r="213" spans="2:93">
      <c r="C213" t="s">
        <v>205</v>
      </c>
    </row>
    <row r="214" spans="2:93">
      <c r="C214" t="s">
        <v>206</v>
      </c>
    </row>
    <row r="216" spans="2:93">
      <c r="B216" t="s">
        <v>160</v>
      </c>
      <c r="C216" s="2" t="s">
        <v>122</v>
      </c>
      <c r="D216" s="73">
        <f>D206</f>
        <v>42125</v>
      </c>
      <c r="E216" s="73">
        <f t="shared" ref="E216:AJ216" si="152">EDATE(D216,1)</f>
        <v>42156</v>
      </c>
      <c r="F216" s="73">
        <f t="shared" si="152"/>
        <v>42186</v>
      </c>
      <c r="G216" s="73">
        <f t="shared" si="152"/>
        <v>42217</v>
      </c>
      <c r="H216" s="73">
        <f t="shared" si="152"/>
        <v>42248</v>
      </c>
      <c r="I216" s="73">
        <f t="shared" si="152"/>
        <v>42278</v>
      </c>
      <c r="J216" s="73">
        <f t="shared" si="152"/>
        <v>42309</v>
      </c>
      <c r="K216" s="73">
        <f t="shared" si="152"/>
        <v>42339</v>
      </c>
      <c r="L216" s="73">
        <f t="shared" si="152"/>
        <v>42370</v>
      </c>
      <c r="M216" s="73">
        <f t="shared" si="152"/>
        <v>42401</v>
      </c>
      <c r="N216" s="73">
        <f t="shared" si="152"/>
        <v>42430</v>
      </c>
      <c r="O216" s="73">
        <f t="shared" si="152"/>
        <v>42461</v>
      </c>
      <c r="P216" s="73">
        <f t="shared" si="152"/>
        <v>42491</v>
      </c>
      <c r="Q216" s="73">
        <f t="shared" si="152"/>
        <v>42522</v>
      </c>
      <c r="R216" s="73">
        <f t="shared" si="152"/>
        <v>42552</v>
      </c>
      <c r="S216" s="73">
        <f t="shared" si="152"/>
        <v>42583</v>
      </c>
      <c r="T216" s="73">
        <f t="shared" si="152"/>
        <v>42614</v>
      </c>
      <c r="U216" s="73">
        <f t="shared" si="152"/>
        <v>42644</v>
      </c>
      <c r="V216" s="73">
        <f t="shared" si="152"/>
        <v>42675</v>
      </c>
      <c r="W216" s="73">
        <f t="shared" si="152"/>
        <v>42705</v>
      </c>
      <c r="X216" s="73">
        <f t="shared" si="152"/>
        <v>42736</v>
      </c>
      <c r="Y216" s="73">
        <f t="shared" si="152"/>
        <v>42767</v>
      </c>
      <c r="Z216" s="73">
        <f t="shared" si="152"/>
        <v>42795</v>
      </c>
      <c r="AA216" s="73">
        <f t="shared" si="152"/>
        <v>42826</v>
      </c>
      <c r="AB216" s="73">
        <f t="shared" si="152"/>
        <v>42856</v>
      </c>
      <c r="AC216" s="73">
        <f t="shared" si="152"/>
        <v>42887</v>
      </c>
      <c r="AD216" s="73">
        <f t="shared" si="152"/>
        <v>42917</v>
      </c>
      <c r="AE216" s="73">
        <f t="shared" si="152"/>
        <v>42948</v>
      </c>
      <c r="AF216" s="73">
        <f t="shared" si="152"/>
        <v>42979</v>
      </c>
      <c r="AG216" s="73">
        <f t="shared" si="152"/>
        <v>43009</v>
      </c>
      <c r="AH216" s="73">
        <f t="shared" si="152"/>
        <v>43040</v>
      </c>
      <c r="AI216" s="73">
        <f t="shared" si="152"/>
        <v>43070</v>
      </c>
      <c r="AJ216" s="73">
        <f t="shared" si="152"/>
        <v>43101</v>
      </c>
      <c r="AK216" s="73">
        <f t="shared" ref="AK216:BP216" si="153">EDATE(AJ216,1)</f>
        <v>43132</v>
      </c>
      <c r="AL216" s="73">
        <f t="shared" si="153"/>
        <v>43160</v>
      </c>
      <c r="AM216" s="73">
        <f t="shared" si="153"/>
        <v>43191</v>
      </c>
      <c r="AN216" s="73">
        <f t="shared" si="153"/>
        <v>43221</v>
      </c>
      <c r="AO216" s="73">
        <f t="shared" si="153"/>
        <v>43252</v>
      </c>
      <c r="AP216" s="73">
        <f t="shared" si="153"/>
        <v>43282</v>
      </c>
      <c r="AQ216" s="73">
        <f t="shared" si="153"/>
        <v>43313</v>
      </c>
      <c r="AR216" s="73">
        <f t="shared" si="153"/>
        <v>43344</v>
      </c>
      <c r="AS216" s="73">
        <f t="shared" si="153"/>
        <v>43374</v>
      </c>
      <c r="AT216" s="73">
        <f t="shared" si="153"/>
        <v>43405</v>
      </c>
      <c r="AU216" s="73">
        <f t="shared" si="153"/>
        <v>43435</v>
      </c>
      <c r="AV216" s="73">
        <f t="shared" si="153"/>
        <v>43466</v>
      </c>
      <c r="AW216" s="73">
        <f t="shared" si="153"/>
        <v>43497</v>
      </c>
      <c r="AX216" s="73">
        <f t="shared" si="153"/>
        <v>43525</v>
      </c>
      <c r="AY216" s="73">
        <f t="shared" si="153"/>
        <v>43556</v>
      </c>
      <c r="AZ216" s="73">
        <f t="shared" si="153"/>
        <v>43586</v>
      </c>
      <c r="BA216" s="73">
        <f t="shared" si="153"/>
        <v>43617</v>
      </c>
      <c r="BB216" s="73">
        <f t="shared" si="153"/>
        <v>43647</v>
      </c>
      <c r="BC216" s="73">
        <f t="shared" si="153"/>
        <v>43678</v>
      </c>
      <c r="BD216" s="73">
        <f t="shared" si="153"/>
        <v>43709</v>
      </c>
      <c r="BE216" s="73">
        <f t="shared" si="153"/>
        <v>43739</v>
      </c>
      <c r="BF216" s="73">
        <f t="shared" si="153"/>
        <v>43770</v>
      </c>
      <c r="BG216" s="73">
        <f t="shared" si="153"/>
        <v>43800</v>
      </c>
      <c r="BH216" s="73">
        <f t="shared" si="153"/>
        <v>43831</v>
      </c>
      <c r="BI216" s="73">
        <f t="shared" si="153"/>
        <v>43862</v>
      </c>
      <c r="BJ216" s="73">
        <f t="shared" si="153"/>
        <v>43891</v>
      </c>
      <c r="BK216" s="73">
        <f t="shared" si="153"/>
        <v>43922</v>
      </c>
      <c r="BL216" s="73">
        <f t="shared" si="153"/>
        <v>43952</v>
      </c>
      <c r="BM216" s="73">
        <f t="shared" si="153"/>
        <v>43983</v>
      </c>
      <c r="BN216" s="73">
        <f t="shared" si="153"/>
        <v>44013</v>
      </c>
      <c r="BO216" s="73">
        <f t="shared" si="153"/>
        <v>44044</v>
      </c>
      <c r="BP216" s="73">
        <f t="shared" si="153"/>
        <v>44075</v>
      </c>
      <c r="BQ216" s="73">
        <f t="shared" ref="BQ216:CO216" si="154">EDATE(BP216,1)</f>
        <v>44105</v>
      </c>
      <c r="BR216" s="73">
        <f t="shared" si="154"/>
        <v>44136</v>
      </c>
      <c r="BS216" s="73">
        <f t="shared" si="154"/>
        <v>44166</v>
      </c>
      <c r="BT216" s="73">
        <f t="shared" si="154"/>
        <v>44197</v>
      </c>
      <c r="BU216" s="73">
        <f t="shared" si="154"/>
        <v>44228</v>
      </c>
      <c r="BV216" s="73">
        <f t="shared" si="154"/>
        <v>44256</v>
      </c>
      <c r="BW216" s="73">
        <f t="shared" si="154"/>
        <v>44287</v>
      </c>
      <c r="BX216" s="73">
        <f t="shared" si="154"/>
        <v>44317</v>
      </c>
      <c r="BY216" s="73">
        <f t="shared" si="154"/>
        <v>44348</v>
      </c>
      <c r="BZ216" s="73">
        <f t="shared" si="154"/>
        <v>44378</v>
      </c>
      <c r="CA216" s="73">
        <f t="shared" si="154"/>
        <v>44409</v>
      </c>
      <c r="CB216" s="73">
        <f t="shared" si="154"/>
        <v>44440</v>
      </c>
      <c r="CC216" s="73">
        <f t="shared" si="154"/>
        <v>44470</v>
      </c>
      <c r="CD216" s="73">
        <f t="shared" si="154"/>
        <v>44501</v>
      </c>
      <c r="CE216" s="73">
        <f t="shared" si="154"/>
        <v>44531</v>
      </c>
      <c r="CF216" s="73">
        <f t="shared" si="154"/>
        <v>44562</v>
      </c>
      <c r="CG216" s="73">
        <f t="shared" si="154"/>
        <v>44593</v>
      </c>
      <c r="CH216" s="73">
        <f t="shared" si="154"/>
        <v>44621</v>
      </c>
      <c r="CI216" s="73">
        <f t="shared" si="154"/>
        <v>44652</v>
      </c>
      <c r="CJ216" s="73">
        <f t="shared" si="154"/>
        <v>44682</v>
      </c>
      <c r="CK216" s="73">
        <f t="shared" si="154"/>
        <v>44713</v>
      </c>
      <c r="CL216" s="73">
        <f t="shared" si="154"/>
        <v>44743</v>
      </c>
      <c r="CM216" s="73">
        <f t="shared" si="154"/>
        <v>44774</v>
      </c>
      <c r="CN216" s="73">
        <f t="shared" si="154"/>
        <v>44805</v>
      </c>
      <c r="CO216" s="73">
        <f t="shared" si="154"/>
        <v>44835</v>
      </c>
    </row>
    <row r="217" spans="2:93">
      <c r="C217" t="s">
        <v>210</v>
      </c>
      <c r="D217">
        <f>D210-D211-D212-D213-D214</f>
        <v>1</v>
      </c>
      <c r="E217">
        <f t="shared" ref="E217:BP217" si="155">E210-E211-E212-E213-E214</f>
        <v>1</v>
      </c>
      <c r="F217">
        <f t="shared" si="155"/>
        <v>1</v>
      </c>
      <c r="G217">
        <f t="shared" si="155"/>
        <v>1</v>
      </c>
      <c r="H217">
        <f t="shared" si="155"/>
        <v>1</v>
      </c>
      <c r="I217">
        <f t="shared" si="155"/>
        <v>1</v>
      </c>
      <c r="J217">
        <f t="shared" si="155"/>
        <v>1</v>
      </c>
      <c r="K217">
        <f t="shared" si="155"/>
        <v>1</v>
      </c>
      <c r="L217">
        <f t="shared" si="155"/>
        <v>1</v>
      </c>
      <c r="M217">
        <f t="shared" si="155"/>
        <v>1</v>
      </c>
      <c r="N217">
        <f t="shared" si="155"/>
        <v>1</v>
      </c>
      <c r="O217">
        <f t="shared" si="155"/>
        <v>1</v>
      </c>
      <c r="P217">
        <f t="shared" si="155"/>
        <v>1</v>
      </c>
      <c r="Q217">
        <f t="shared" si="155"/>
        <v>1</v>
      </c>
      <c r="R217">
        <f t="shared" si="155"/>
        <v>1</v>
      </c>
      <c r="S217">
        <f t="shared" si="155"/>
        <v>1</v>
      </c>
      <c r="T217">
        <f t="shared" si="155"/>
        <v>1</v>
      </c>
      <c r="U217">
        <f t="shared" si="155"/>
        <v>1</v>
      </c>
      <c r="V217">
        <f t="shared" si="155"/>
        <v>1</v>
      </c>
      <c r="W217">
        <f t="shared" si="155"/>
        <v>1</v>
      </c>
      <c r="X217">
        <f t="shared" si="155"/>
        <v>1</v>
      </c>
      <c r="Y217">
        <f t="shared" si="155"/>
        <v>1</v>
      </c>
      <c r="Z217">
        <f t="shared" si="155"/>
        <v>1</v>
      </c>
      <c r="AA217">
        <f t="shared" si="155"/>
        <v>1</v>
      </c>
      <c r="AB217">
        <f t="shared" si="155"/>
        <v>1</v>
      </c>
      <c r="AC217">
        <f t="shared" si="155"/>
        <v>1</v>
      </c>
      <c r="AD217">
        <f t="shared" si="155"/>
        <v>1</v>
      </c>
      <c r="AE217">
        <f t="shared" si="155"/>
        <v>1</v>
      </c>
      <c r="AF217">
        <f t="shared" si="155"/>
        <v>1</v>
      </c>
      <c r="AG217">
        <f t="shared" si="155"/>
        <v>1</v>
      </c>
      <c r="AH217">
        <f t="shared" si="155"/>
        <v>1</v>
      </c>
      <c r="AI217">
        <f t="shared" si="155"/>
        <v>1</v>
      </c>
      <c r="AJ217">
        <f t="shared" si="155"/>
        <v>1</v>
      </c>
      <c r="AK217">
        <f t="shared" si="155"/>
        <v>1</v>
      </c>
      <c r="AL217">
        <f t="shared" si="155"/>
        <v>1</v>
      </c>
      <c r="AM217">
        <f t="shared" si="155"/>
        <v>1</v>
      </c>
      <c r="AN217">
        <f t="shared" si="155"/>
        <v>1</v>
      </c>
      <c r="AO217">
        <f t="shared" si="155"/>
        <v>1</v>
      </c>
      <c r="AP217">
        <f t="shared" si="155"/>
        <v>1</v>
      </c>
      <c r="AQ217">
        <f t="shared" si="155"/>
        <v>1</v>
      </c>
      <c r="AR217">
        <f t="shared" si="155"/>
        <v>1</v>
      </c>
      <c r="AS217">
        <f t="shared" si="155"/>
        <v>1</v>
      </c>
      <c r="AT217">
        <f t="shared" si="155"/>
        <v>1</v>
      </c>
      <c r="AU217">
        <f t="shared" si="155"/>
        <v>1</v>
      </c>
      <c r="AV217">
        <f t="shared" si="155"/>
        <v>1</v>
      </c>
      <c r="AW217">
        <f t="shared" si="155"/>
        <v>1</v>
      </c>
      <c r="AX217">
        <f t="shared" si="155"/>
        <v>1</v>
      </c>
      <c r="AY217">
        <f t="shared" si="155"/>
        <v>1</v>
      </c>
      <c r="AZ217">
        <f t="shared" si="155"/>
        <v>1</v>
      </c>
      <c r="BA217">
        <f t="shared" si="155"/>
        <v>1</v>
      </c>
      <c r="BB217">
        <f t="shared" si="155"/>
        <v>1</v>
      </c>
      <c r="BC217">
        <f t="shared" si="155"/>
        <v>1</v>
      </c>
      <c r="BD217">
        <f t="shared" si="155"/>
        <v>1</v>
      </c>
      <c r="BE217">
        <f t="shared" si="155"/>
        <v>1</v>
      </c>
      <c r="BF217">
        <f t="shared" si="155"/>
        <v>1</v>
      </c>
      <c r="BG217">
        <f t="shared" si="155"/>
        <v>1</v>
      </c>
      <c r="BH217">
        <f t="shared" si="155"/>
        <v>1</v>
      </c>
      <c r="BI217">
        <f t="shared" si="155"/>
        <v>1</v>
      </c>
      <c r="BJ217">
        <f t="shared" si="155"/>
        <v>1</v>
      </c>
      <c r="BK217">
        <f t="shared" si="155"/>
        <v>1</v>
      </c>
      <c r="BL217">
        <f t="shared" si="155"/>
        <v>1</v>
      </c>
      <c r="BM217">
        <f t="shared" si="155"/>
        <v>1</v>
      </c>
      <c r="BN217">
        <f t="shared" si="155"/>
        <v>1</v>
      </c>
      <c r="BO217">
        <f t="shared" si="155"/>
        <v>1</v>
      </c>
      <c r="BP217">
        <f t="shared" si="155"/>
        <v>1</v>
      </c>
      <c r="BQ217">
        <f t="shared" ref="BQ217:CO217" si="156">BQ210-BQ211-BQ212-BQ213-BQ214</f>
        <v>1</v>
      </c>
      <c r="BR217">
        <f t="shared" si="156"/>
        <v>1</v>
      </c>
      <c r="BS217">
        <f t="shared" si="156"/>
        <v>1</v>
      </c>
      <c r="BT217">
        <f t="shared" si="156"/>
        <v>1</v>
      </c>
      <c r="BU217">
        <f t="shared" si="156"/>
        <v>1</v>
      </c>
      <c r="BV217">
        <f t="shared" si="156"/>
        <v>1</v>
      </c>
      <c r="BW217">
        <f t="shared" si="156"/>
        <v>1</v>
      </c>
      <c r="BX217">
        <f t="shared" si="156"/>
        <v>1</v>
      </c>
      <c r="BY217">
        <f t="shared" si="156"/>
        <v>1</v>
      </c>
      <c r="BZ217">
        <f t="shared" si="156"/>
        <v>1</v>
      </c>
      <c r="CA217">
        <f t="shared" si="156"/>
        <v>1</v>
      </c>
      <c r="CB217">
        <f t="shared" si="156"/>
        <v>1</v>
      </c>
      <c r="CC217">
        <f t="shared" si="156"/>
        <v>1</v>
      </c>
      <c r="CD217">
        <f t="shared" si="156"/>
        <v>1</v>
      </c>
      <c r="CE217">
        <f t="shared" si="156"/>
        <v>1</v>
      </c>
      <c r="CF217">
        <f t="shared" si="156"/>
        <v>1</v>
      </c>
      <c r="CG217">
        <f t="shared" si="156"/>
        <v>1</v>
      </c>
      <c r="CH217">
        <f t="shared" si="156"/>
        <v>1</v>
      </c>
      <c r="CI217">
        <f t="shared" si="156"/>
        <v>1</v>
      </c>
      <c r="CJ217">
        <f t="shared" si="156"/>
        <v>1</v>
      </c>
      <c r="CK217">
        <f t="shared" si="156"/>
        <v>1</v>
      </c>
      <c r="CL217">
        <f t="shared" si="156"/>
        <v>1</v>
      </c>
      <c r="CM217">
        <f t="shared" si="156"/>
        <v>1</v>
      </c>
      <c r="CN217">
        <f t="shared" si="156"/>
        <v>1</v>
      </c>
      <c r="CO217">
        <f t="shared" si="156"/>
        <v>1</v>
      </c>
    </row>
    <row r="218" spans="2:93">
      <c r="C218">
        <v>1</v>
      </c>
      <c r="D218">
        <f ca="1">IF(AND(YEAR(D216)=YEAR($D$206),MONTH(D216)=12),SUM(OFFSET(D217,0,MONTH($D$206)-12):D217),0)</f>
        <v>0</v>
      </c>
      <c r="E218">
        <f ca="1">IF(AND(YEAR(E216)=YEAR($D$206),MONTH(E216)=12),SUM(OFFSET(E217,0,MONTH($D$206)-12):E217),0)</f>
        <v>0</v>
      </c>
      <c r="F218">
        <f ca="1">IF(AND(YEAR(F216)=YEAR($D$206),MONTH(F216)=12),SUM(OFFSET(F217,0,MONTH($D$206)-12):F217),0)</f>
        <v>0</v>
      </c>
      <c r="G218">
        <f ca="1">IF(AND(YEAR(G216)=YEAR($D$206),MONTH(G216)=12),SUM(OFFSET(G217,0,MONTH($D$206)-12):G217),0)</f>
        <v>0</v>
      </c>
      <c r="H218">
        <f ca="1">IF(AND(YEAR(H216)=YEAR($D$206),MONTH(H216)=12),SUM(OFFSET(H217,0,MONTH($D$206)-12):H217),0)</f>
        <v>0</v>
      </c>
      <c r="I218">
        <f ca="1">IF(AND(YEAR(I216)=YEAR($D$206),MONTH(I216)=12),SUM(OFFSET(I217,0,MONTH($D$206)-12):I217),0)</f>
        <v>0</v>
      </c>
      <c r="J218">
        <f ca="1">IF(AND(YEAR(J216)=YEAR($D$206),MONTH(J216)=12),SUM(OFFSET(J217,0,MONTH($D$206)-12):J217),0)</f>
        <v>0</v>
      </c>
      <c r="K218">
        <f ca="1">IF(AND(YEAR(K216)=YEAR($D$206),MONTH(K216)=12),SUM(OFFSET(K217,0,MONTH($D$206)-12):K217),0)</f>
        <v>8</v>
      </c>
      <c r="L218">
        <f ca="1">IF(AND(YEAR(L216)=YEAR($D$206),MONTH(L216)=12),SUM(OFFSET(L217,0,MONTH($D$206)-12):L217),0)</f>
        <v>0</v>
      </c>
      <c r="M218">
        <f ca="1">IF(AND(YEAR(M216)=YEAR($D$206),MONTH(M216)=12),SUM(OFFSET(M217,0,MONTH($D$206)-12):M217),0)</f>
        <v>0</v>
      </c>
      <c r="N218">
        <f ca="1">IF(AND(YEAR(N216)=YEAR($D$206),MONTH(N216)=12),SUM(OFFSET(N217,0,MONTH($D$206)-12):N217),0)</f>
        <v>0</v>
      </c>
      <c r="O218">
        <f ca="1">IF(AND(YEAR(O216)=YEAR($D$206),MONTH(O216)=12),SUM(OFFSET(O217,0,MONTH($D$206)-12):O217),0)</f>
        <v>0</v>
      </c>
      <c r="P218">
        <f ca="1">IF(AND(YEAR(P216)=YEAR($D$206),MONTH(P216)=12),SUM(OFFSET(P217,0,MONTH($D$206)-12):P217),0)</f>
        <v>0</v>
      </c>
      <c r="Q218">
        <f ca="1">IF(AND(YEAR(Q216)=YEAR($D$206),MONTH(Q216)=12),SUM(OFFSET(Q217,0,MONTH($D$206)-12):Q217),0)</f>
        <v>0</v>
      </c>
      <c r="R218">
        <f ca="1">IF(AND(YEAR(R216)=YEAR($D$206),MONTH(R216)=12),SUM(OFFSET(R217,0,MONTH($D$206)-12):R217),0)</f>
        <v>0</v>
      </c>
      <c r="S218">
        <f ca="1">IF(AND(YEAR(S216)=YEAR($D$206),MONTH(S216)=12),SUM(OFFSET(S217,0,MONTH($D$206)-12):S217),0)</f>
        <v>0</v>
      </c>
      <c r="T218">
        <f ca="1">IF(AND(YEAR(T216)=YEAR($D$206),MONTH(T216)=12),SUM(OFFSET(T217,0,MONTH($D$206)-12):T217),0)</f>
        <v>0</v>
      </c>
      <c r="U218">
        <f ca="1">IF(AND(YEAR(U216)=YEAR($D$206),MONTH(U216)=12),SUM(OFFSET(U217,0,MONTH($D$206)-12):U217),0)</f>
        <v>0</v>
      </c>
      <c r="V218">
        <f ca="1">IF(AND(YEAR(V216)=YEAR($D$206),MONTH(V216)=12),SUM(OFFSET(V217,0,MONTH($D$206)-12):V217),0)</f>
        <v>0</v>
      </c>
      <c r="W218">
        <f ca="1">IF(AND(YEAR(W216)=YEAR($D$206),MONTH(W216)=12),SUM(OFFSET(W217,0,MONTH($D$206)-12):W217),0)</f>
        <v>0</v>
      </c>
      <c r="X218">
        <f ca="1">IF(AND(YEAR(X216)=YEAR($D$206),MONTH(X216)=12),SUM(OFFSET(X217,0,MONTH($D$206)-12):X217),0)</f>
        <v>0</v>
      </c>
      <c r="Y218">
        <f ca="1">IF(AND(YEAR(Y216)=YEAR($D$206),MONTH(Y216)=12),SUM(OFFSET(Y217,0,MONTH($D$206)-12):Y217),0)</f>
        <v>0</v>
      </c>
      <c r="Z218">
        <f ca="1">IF(AND(YEAR(Z216)=YEAR($D$206),MONTH(Z216)=12),SUM(OFFSET(Z217,0,MONTH($D$206)-12):Z217),0)</f>
        <v>0</v>
      </c>
      <c r="AA218">
        <f ca="1">IF(AND(YEAR(AA216)=YEAR($D$206),MONTH(AA216)=12),SUM(OFFSET(AA217,0,MONTH($D$206)-12):AA217),0)</f>
        <v>0</v>
      </c>
      <c r="AB218">
        <f ca="1">IF(AND(YEAR(AB216)=YEAR($D$206),MONTH(AB216)=12),SUM(OFFSET(AB217,0,MONTH($D$206)-12):AB217),0)</f>
        <v>0</v>
      </c>
      <c r="AC218">
        <f ca="1">IF(AND(YEAR(AC216)=YEAR($D$206),MONTH(AC216)=12),SUM(OFFSET(AC217,0,MONTH($D$206)-12):AC217),0)</f>
        <v>0</v>
      </c>
      <c r="AD218">
        <f ca="1">IF(AND(YEAR(AD216)=YEAR($D$206),MONTH(AD216)=12),SUM(OFFSET(AD217,0,MONTH($D$206)-12):AD217),0)</f>
        <v>0</v>
      </c>
      <c r="AE218">
        <f ca="1">IF(AND(YEAR(AE216)=YEAR($D$206),MONTH(AE216)=12),SUM(OFFSET(AE217,0,MONTH($D$206)-12):AE217),0)</f>
        <v>0</v>
      </c>
      <c r="AF218">
        <f ca="1">IF(AND(YEAR(AF216)=YEAR($D$206),MONTH(AF216)=12),SUM(OFFSET(AF217,0,MONTH($D$206)-12):AF217),0)</f>
        <v>0</v>
      </c>
      <c r="AG218">
        <f ca="1">IF(AND(YEAR(AG216)=YEAR($D$206),MONTH(AG216)=12),SUM(OFFSET(AG217,0,MONTH($D$206)-12):AG217),0)</f>
        <v>0</v>
      </c>
      <c r="AH218">
        <f ca="1">IF(AND(YEAR(AH216)=YEAR($D$206),MONTH(AH216)=12),SUM(OFFSET(AH217,0,MONTH($D$206)-12):AH217),0)</f>
        <v>0</v>
      </c>
      <c r="AI218">
        <f ca="1">IF(AND(YEAR(AI216)=YEAR($D$206),MONTH(AI216)=12),SUM(OFFSET(AI217,0,MONTH($D$206)-12):AI217),0)</f>
        <v>0</v>
      </c>
      <c r="AJ218">
        <f ca="1">IF(AND(YEAR(AJ216)=YEAR($D$206),MONTH(AJ216)=12),SUM(OFFSET(AJ217,0,MONTH($D$206)-12):AJ217),0)</f>
        <v>0</v>
      </c>
      <c r="AK218">
        <f ca="1">IF(AND(YEAR(AK216)=YEAR($D$206),MONTH(AK216)=12),SUM(OFFSET(AK217,0,MONTH($D$206)-12):AK217),0)</f>
        <v>0</v>
      </c>
      <c r="AL218">
        <f ca="1">IF(AND(YEAR(AL216)=YEAR($D$206),MONTH(AL216)=12),SUM(OFFSET(AL217,0,MONTH($D$206)-12):AL217),0)</f>
        <v>0</v>
      </c>
      <c r="AM218">
        <f ca="1">IF(AND(YEAR(AM216)=YEAR($D$206),MONTH(AM216)=12),SUM(OFFSET(AM217,0,MONTH($D$206)-12):AM217),0)</f>
        <v>0</v>
      </c>
      <c r="AN218">
        <f ca="1">IF(AND(YEAR(AN216)=YEAR($D$206),MONTH(AN216)=12),SUM(OFFSET(AN217,0,MONTH($D$206)-12):AN217),0)</f>
        <v>0</v>
      </c>
      <c r="AO218">
        <f ca="1">IF(AND(YEAR(AO216)=YEAR($D$206),MONTH(AO216)=12),SUM(OFFSET(AO217,0,MONTH($D$206)-12):AO217),0)</f>
        <v>0</v>
      </c>
      <c r="AP218">
        <f ca="1">IF(AND(YEAR(AP216)=YEAR($D$206),MONTH(AP216)=12),SUM(OFFSET(AP217,0,MONTH($D$206)-12):AP217),0)</f>
        <v>0</v>
      </c>
      <c r="AQ218">
        <f ca="1">IF(AND(YEAR(AQ216)=YEAR($D$206),MONTH(AQ216)=12),SUM(OFFSET(AQ217,0,MONTH($D$206)-12):AQ217),0)</f>
        <v>0</v>
      </c>
      <c r="AR218">
        <f ca="1">IF(AND(YEAR(AR216)=YEAR($D$206),MONTH(AR216)=12),SUM(OFFSET(AR217,0,MONTH($D$206)-12):AR217),0)</f>
        <v>0</v>
      </c>
      <c r="AS218">
        <f ca="1">IF(AND(YEAR(AS216)=YEAR($D$206),MONTH(AS216)=12),SUM(OFFSET(AS217,0,MONTH($D$206)-12):AS217),0)</f>
        <v>0</v>
      </c>
      <c r="AT218">
        <f ca="1">IF(AND(YEAR(AT216)=YEAR($D$206),MONTH(AT216)=12),SUM(OFFSET(AT217,0,MONTH($D$206)-12):AT217),0)</f>
        <v>0</v>
      </c>
      <c r="AU218">
        <f ca="1">IF(AND(YEAR(AU216)=YEAR($D$206),MONTH(AU216)=12),SUM(OFFSET(AU217,0,MONTH($D$206)-12):AU217),0)</f>
        <v>0</v>
      </c>
      <c r="AV218">
        <f ca="1">IF(AND(YEAR(AV216)=YEAR($D$206),MONTH(AV216)=12),SUM(OFFSET(AV217,0,MONTH($D$206)-12):AV217),0)</f>
        <v>0</v>
      </c>
      <c r="AW218">
        <f ca="1">IF(AND(YEAR(AW216)=YEAR($D$206),MONTH(AW216)=12),SUM(OFFSET(AW217,0,MONTH($D$206)-12):AW217),0)</f>
        <v>0</v>
      </c>
      <c r="AX218">
        <f ca="1">IF(AND(YEAR(AX216)=YEAR($D$206),MONTH(AX216)=12),SUM(OFFSET(AX217,0,MONTH($D$206)-12):AX217),0)</f>
        <v>0</v>
      </c>
      <c r="AY218">
        <f ca="1">IF(AND(YEAR(AY216)=YEAR($D$206),MONTH(AY216)=12),SUM(OFFSET(AY217,0,MONTH($D$206)-12):AY217),0)</f>
        <v>0</v>
      </c>
      <c r="AZ218">
        <f ca="1">IF(AND(YEAR(AZ216)=YEAR($D$206),MONTH(AZ216)=12),SUM(OFFSET(AZ217,0,MONTH($D$206)-12):AZ217),0)</f>
        <v>0</v>
      </c>
      <c r="BA218">
        <f ca="1">IF(AND(YEAR(BA216)=YEAR($D$206),MONTH(BA216)=12),SUM(OFFSET(BA217,0,MONTH($D$206)-12):BA217),0)</f>
        <v>0</v>
      </c>
      <c r="BB218">
        <f ca="1">IF(AND(YEAR(BB216)=YEAR($D$206),MONTH(BB216)=12),SUM(OFFSET(BB217,0,MONTH($D$206)-12):BB217),0)</f>
        <v>0</v>
      </c>
      <c r="BC218">
        <f ca="1">IF(AND(YEAR(BC216)=YEAR($D$206),MONTH(BC216)=12),SUM(OFFSET(BC217,0,MONTH($D$206)-12):BC217),0)</f>
        <v>0</v>
      </c>
      <c r="BD218">
        <f ca="1">IF(AND(YEAR(BD216)=YEAR($D$206),MONTH(BD216)=12),SUM(OFFSET(BD217,0,MONTH($D$206)-12):BD217),0)</f>
        <v>0</v>
      </c>
      <c r="BE218">
        <f ca="1">IF(AND(YEAR(BE216)=YEAR($D$206),MONTH(BE216)=12),SUM(OFFSET(BE217,0,MONTH($D$206)-12):BE217),0)</f>
        <v>0</v>
      </c>
      <c r="BF218">
        <f ca="1">IF(AND(YEAR(BF216)=YEAR($D$206),MONTH(BF216)=12),SUM(OFFSET(BF217,0,MONTH($D$206)-12):BF217),0)</f>
        <v>0</v>
      </c>
      <c r="BG218">
        <f ca="1">IF(AND(YEAR(BG216)=YEAR($D$206),MONTH(BG216)=12),SUM(OFFSET(BG217,0,MONTH($D$206)-12):BG217),0)</f>
        <v>0</v>
      </c>
      <c r="BH218">
        <f ca="1">IF(AND(YEAR(BH216)=YEAR($D$206),MONTH(BH216)=12),SUM(OFFSET(BH217,0,MONTH($D$206)-12):BH217),0)</f>
        <v>0</v>
      </c>
      <c r="BI218">
        <f ca="1">IF(AND(YEAR(BI216)=YEAR($D$206),MONTH(BI216)=12),SUM(OFFSET(BI217,0,MONTH($D$206)-12):BI217),0)</f>
        <v>0</v>
      </c>
      <c r="BJ218">
        <f ca="1">IF(AND(YEAR(BJ216)=YEAR($D$206),MONTH(BJ216)=12),SUM(OFFSET(BJ217,0,MONTH($D$206)-12):BJ217),0)</f>
        <v>0</v>
      </c>
      <c r="BK218">
        <f ca="1">IF(AND(YEAR(BK216)=YEAR($D$206),MONTH(BK216)=12),SUM(OFFSET(BK217,0,MONTH($D$206)-12):BK217),0)</f>
        <v>0</v>
      </c>
      <c r="BL218">
        <f ca="1">IF(AND(YEAR(BL216)=YEAR($D$206),MONTH(BL216)=12),SUM(OFFSET(BL217,0,MONTH($D$206)-12):BL217),0)</f>
        <v>0</v>
      </c>
      <c r="BM218">
        <f ca="1">IF(AND(YEAR(BM216)=YEAR($D$206),MONTH(BM216)=12),SUM(OFFSET(BM217,0,MONTH($D$206)-12):BM217),0)</f>
        <v>0</v>
      </c>
      <c r="BN218">
        <f ca="1">IF(AND(YEAR(BN216)=YEAR($D$206),MONTH(BN216)=12),SUM(OFFSET(BN217,0,MONTH($D$206)-12):BN217),0)</f>
        <v>0</v>
      </c>
      <c r="BO218">
        <f ca="1">IF(AND(YEAR(BO216)=YEAR($D$206),MONTH(BO216)=12),SUM(OFFSET(BO217,0,MONTH($D$206)-12):BO217),0)</f>
        <v>0</v>
      </c>
      <c r="BP218">
        <f ca="1">IF(AND(YEAR(BP216)=YEAR($D$206),MONTH(BP216)=12),SUM(OFFSET(BP217,0,MONTH($D$206)-12):BP217),0)</f>
        <v>0</v>
      </c>
      <c r="BQ218">
        <f ca="1">IF(AND(YEAR(BQ216)=YEAR($D$206),MONTH(BQ216)=12),SUM(OFFSET(BQ217,0,MONTH($D$206)-12):BQ217),0)</f>
        <v>0</v>
      </c>
      <c r="BR218">
        <f ca="1">IF(AND(YEAR(BR216)=YEAR($D$206),MONTH(BR216)=12),SUM(OFFSET(BR217,0,MONTH($D$206)-12):BR217),0)</f>
        <v>0</v>
      </c>
      <c r="BS218">
        <f ca="1">IF(AND(YEAR(BS216)=YEAR($D$206),MONTH(BS216)=12),SUM(OFFSET(BS217,0,MONTH($D$206)-12):BS217),0)</f>
        <v>0</v>
      </c>
      <c r="BT218">
        <f ca="1">IF(AND(YEAR(BT216)=YEAR($D$206),MONTH(BT216)=12),SUM(OFFSET(BT217,0,MONTH($D$206)-12):BT217),0)</f>
        <v>0</v>
      </c>
      <c r="BU218">
        <f ca="1">IF(AND(YEAR(BU216)=YEAR($D$206),MONTH(BU216)=12),SUM(OFFSET(BU217,0,MONTH($D$206)-12):BU217),0)</f>
        <v>0</v>
      </c>
      <c r="BV218">
        <f ca="1">IF(AND(YEAR(BV216)=YEAR($D$206),MONTH(BV216)=12),SUM(OFFSET(BV217,0,MONTH($D$206)-12):BV217),0)</f>
        <v>0</v>
      </c>
      <c r="BW218">
        <f ca="1">IF(AND(YEAR(BW216)=YEAR($D$206),MONTH(BW216)=12),SUM(OFFSET(BW217,0,MONTH($D$206)-12):BW217),0)</f>
        <v>0</v>
      </c>
      <c r="BX218">
        <f ca="1">IF(AND(YEAR(BX216)=YEAR($D$206),MONTH(BX216)=12),SUM(OFFSET(BX217,0,MONTH($D$206)-12):BX217),0)</f>
        <v>0</v>
      </c>
      <c r="BY218">
        <f ca="1">IF(AND(YEAR(BY216)=YEAR($D$206),MONTH(BY216)=12),SUM(OFFSET(BY217,0,MONTH($D$206)-12):BY217),0)</f>
        <v>0</v>
      </c>
      <c r="BZ218">
        <f ca="1">IF(AND(YEAR(BZ216)=YEAR($D$206),MONTH(BZ216)=12),SUM(OFFSET(BZ217,0,MONTH($D$206)-12):BZ217),0)</f>
        <v>0</v>
      </c>
      <c r="CA218">
        <f ca="1">IF(AND(YEAR(CA216)=YEAR($D$206),MONTH(CA216)=12),SUM(OFFSET(CA217,0,MONTH($D$206)-12):CA217),0)</f>
        <v>0</v>
      </c>
      <c r="CB218">
        <f ca="1">IF(AND(YEAR(CB216)=YEAR($D$206),MONTH(CB216)=12),SUM(OFFSET(CB217,0,MONTH($D$206)-12):CB217),0)</f>
        <v>0</v>
      </c>
      <c r="CC218">
        <f ca="1">IF(AND(YEAR(CC216)=YEAR($D$206),MONTH(CC216)=12),SUM(OFFSET(CC217,0,MONTH($D$206)-12):CC217),0)</f>
        <v>0</v>
      </c>
      <c r="CD218">
        <f ca="1">IF(AND(YEAR(CD216)=YEAR($D$206),MONTH(CD216)=12),SUM(OFFSET(CD217,0,MONTH($D$206)-12):CD217),0)</f>
        <v>0</v>
      </c>
      <c r="CE218">
        <f ca="1">IF(AND(YEAR(CE216)=YEAR($D$206),MONTH(CE216)=12),SUM(OFFSET(CE217,0,MONTH($D$206)-12):CE217),0)</f>
        <v>0</v>
      </c>
      <c r="CF218">
        <f ca="1">IF(AND(YEAR(CF216)=YEAR($D$206),MONTH(CF216)=12),SUM(OFFSET(CF217,0,MONTH($D$206)-12):CF217),0)</f>
        <v>0</v>
      </c>
      <c r="CG218">
        <f ca="1">IF(AND(YEAR(CG216)=YEAR($D$206),MONTH(CG216)=12),SUM(OFFSET(CG217,0,MONTH($D$206)-12):CG217),0)</f>
        <v>0</v>
      </c>
      <c r="CH218">
        <f ca="1">IF(AND(YEAR(CH216)=YEAR($D$206),MONTH(CH216)=12),SUM(OFFSET(CH217,0,MONTH($D$206)-12):CH217),0)</f>
        <v>0</v>
      </c>
      <c r="CI218">
        <f ca="1">IF(AND(YEAR(CI216)=YEAR($D$206),MONTH(CI216)=12),SUM(OFFSET(CI217,0,MONTH($D$206)-12):CI217),0)</f>
        <v>0</v>
      </c>
      <c r="CJ218">
        <f ca="1">IF(AND(YEAR(CJ216)=YEAR($D$206),MONTH(CJ216)=12),SUM(OFFSET(CJ217,0,MONTH($D$206)-12):CJ217),0)</f>
        <v>0</v>
      </c>
      <c r="CK218">
        <f ca="1">IF(AND(YEAR(CK216)=YEAR($D$206),MONTH(CK216)=12),SUM(OFFSET(CK217,0,MONTH($D$206)-12):CK217),0)</f>
        <v>0</v>
      </c>
      <c r="CL218">
        <f ca="1">IF(AND(YEAR(CL216)=YEAR($D$206),MONTH(CL216)=12),SUM(OFFSET(CL217,0,MONTH($D$206)-12):CL217),0)</f>
        <v>0</v>
      </c>
      <c r="CM218">
        <f ca="1">IF(AND(YEAR(CM216)=YEAR($D$206),MONTH(CM216)=12),SUM(OFFSET(CM217,0,MONTH($D$206)-12):CM217),0)</f>
        <v>0</v>
      </c>
      <c r="CN218">
        <f ca="1">IF(AND(YEAR(CN216)=YEAR($D$206),MONTH(CN216)=12),SUM(OFFSET(CN217,0,MONTH($D$206)-12):CN217),0)</f>
        <v>0</v>
      </c>
      <c r="CO218">
        <f ca="1">IF(AND(YEAR(CO216)=YEAR($D$206),MONTH(CO216)=12),SUM(OFFSET(CO217,0,MONTH($D$206)-12):CO217),0)</f>
        <v>0</v>
      </c>
    </row>
    <row r="219" spans="2:93">
      <c r="C219">
        <v>2</v>
      </c>
      <c r="D219">
        <f ca="1">IF(D216=$D$207,SUM(OFFSET(D217,0,-MONTH($D$207)+1):D217),0)</f>
        <v>0</v>
      </c>
      <c r="E219">
        <f ca="1">IF(E216=$D$207,SUM(OFFSET(E217,0,-MONTH($D$207)+1):E217),0)</f>
        <v>0</v>
      </c>
      <c r="F219">
        <f ca="1">IF(F216=$D$207,SUM(OFFSET(F217,0,-MONTH($D$207)+1):F217),0)</f>
        <v>0</v>
      </c>
      <c r="G219">
        <f ca="1">IF(G216=$D$207,SUM(OFFSET(G217,0,-MONTH($D$207)+1):G217),0)</f>
        <v>0</v>
      </c>
      <c r="H219">
        <f ca="1">IF(H216=$D$207,SUM(OFFSET(H217,0,-MONTH($D$207)+1):H217),0)</f>
        <v>0</v>
      </c>
      <c r="I219">
        <f ca="1">IF(I216=$D$207,SUM(OFFSET(I217,0,-MONTH($D$207)+1):I217),0)</f>
        <v>0</v>
      </c>
      <c r="J219">
        <f ca="1">IF(J216=$D$207,SUM(OFFSET(J217,0,-MONTH($D$207)+1):J217),0)</f>
        <v>0</v>
      </c>
      <c r="K219">
        <f ca="1">IF(K216=$D$207,SUM(OFFSET(K217,0,-MONTH($D$207)+1):K217),0)</f>
        <v>0</v>
      </c>
      <c r="L219">
        <f ca="1">IF(L216=$D$207,SUM(OFFSET(L217,0,-MONTH($D$207)+1):L217),0)</f>
        <v>0</v>
      </c>
      <c r="M219">
        <f ca="1">IF(M216=$D$207,SUM(OFFSET(M217,0,-MONTH($D$207)+1):M217),0)</f>
        <v>0</v>
      </c>
      <c r="N219">
        <f ca="1">IF(N216=$D$207,SUM(OFFSET(N217,0,-MONTH($D$207)+1):N217),0)</f>
        <v>0</v>
      </c>
      <c r="O219">
        <f ca="1">IF(O216=$D$207,SUM(OFFSET(O217,0,-MONTH($D$207)+1):O217),0)</f>
        <v>0</v>
      </c>
      <c r="P219">
        <f ca="1">IF(P216=$D$207,SUM(OFFSET(P217,0,-MONTH($D$207)+1):P217),0)</f>
        <v>0</v>
      </c>
      <c r="Q219">
        <f ca="1">IF(Q216=$D$207,SUM(OFFSET(Q217,0,-MONTH($D$207)+1):Q217),0)</f>
        <v>0</v>
      </c>
      <c r="R219">
        <f ca="1">IF(R216=$D$207,SUM(OFFSET(R217,0,-MONTH($D$207)+1):R217),0)</f>
        <v>0</v>
      </c>
      <c r="S219">
        <f ca="1">IF(S216=$D$207,SUM(OFFSET(S217,0,-MONTH($D$207)+1):S217),0)</f>
        <v>0</v>
      </c>
      <c r="T219">
        <f ca="1">IF(T216=$D$207,SUM(OFFSET(T217,0,-MONTH($D$207)+1):T217),0)</f>
        <v>0</v>
      </c>
      <c r="U219">
        <f ca="1">IF(U216=$D$207,SUM(OFFSET(U217,0,-MONTH($D$207)+1):U217),0)</f>
        <v>0</v>
      </c>
      <c r="V219">
        <f ca="1">IF(V216=$D$207,SUM(OFFSET(V217,0,-MONTH($D$207)+1):V217),0)</f>
        <v>0</v>
      </c>
      <c r="W219">
        <f ca="1">IF(W216=$D$207,SUM(OFFSET(W217,0,-MONTH($D$207)+1):W217),0)</f>
        <v>0</v>
      </c>
      <c r="X219">
        <f ca="1">IF(X216=$D$207,SUM(OFFSET(X217,0,-MONTH($D$207)+1):X217),0)</f>
        <v>0</v>
      </c>
      <c r="Y219">
        <f ca="1">IF(Y216=$D$207,SUM(OFFSET(Y217,0,-MONTH($D$207)+1):Y217),0)</f>
        <v>0</v>
      </c>
      <c r="Z219">
        <f ca="1">IF(Z216=$D$207,SUM(OFFSET(Z217,0,-MONTH($D$207)+1):Z217),0)</f>
        <v>0</v>
      </c>
      <c r="AA219">
        <f ca="1">IF(AA216=$D$207,SUM(OFFSET(AA217,0,-MONTH($D$207)+1):AA217),0)</f>
        <v>0</v>
      </c>
      <c r="AB219">
        <f ca="1">IF(AB216=$D$207,SUM(OFFSET(AB217,0,-MONTH($D$207)+1):AB217),0)</f>
        <v>0</v>
      </c>
      <c r="AC219">
        <f ca="1">IF(AC216=$D$207,SUM(OFFSET(AC217,0,-MONTH($D$207)+1):AC217),0)</f>
        <v>0</v>
      </c>
      <c r="AD219">
        <f ca="1">IF(AD216=$D$207,SUM(OFFSET(AD217,0,-MONTH($D$207)+1):AD217),0)</f>
        <v>0</v>
      </c>
      <c r="AE219">
        <f ca="1">IF(AE216=$D$207,SUM(OFFSET(AE217,0,-MONTH($D$207)+1):AE217),0)</f>
        <v>0</v>
      </c>
      <c r="AF219">
        <f ca="1">IF(AF216=$D$207,SUM(OFFSET(AF217,0,-MONTH($D$207)+1):AF217),0)</f>
        <v>9</v>
      </c>
      <c r="AG219">
        <f ca="1">IF(AG216=$D$207,SUM(OFFSET(AG217,0,-MONTH($D$207)+1):AG217),0)</f>
        <v>0</v>
      </c>
      <c r="AH219">
        <f ca="1">IF(AH216=$D$207,SUM(OFFSET(AH217,0,-MONTH($D$207)+1):AH217),0)</f>
        <v>0</v>
      </c>
      <c r="AI219">
        <f ca="1">IF(AI216=$D$207,SUM(OFFSET(AI217,0,-MONTH($D$207)+1):AI217),0)</f>
        <v>0</v>
      </c>
      <c r="AJ219">
        <f ca="1">IF(AJ216=$D$207,SUM(OFFSET(AJ217,0,-MONTH($D$207)+1):AJ217),0)</f>
        <v>0</v>
      </c>
      <c r="AK219">
        <f ca="1">IF(AK216=$D$207,SUM(OFFSET(AK217,0,-MONTH($D$207)+1):AK217),0)</f>
        <v>0</v>
      </c>
      <c r="AL219">
        <f ca="1">IF(AL216=$D$207,SUM(OFFSET(AL217,0,-MONTH($D$207)+1):AL217),0)</f>
        <v>0</v>
      </c>
      <c r="AM219">
        <f ca="1">IF(AM216=$D$207,SUM(OFFSET(AM217,0,-MONTH($D$207)+1):AM217),0)</f>
        <v>0</v>
      </c>
      <c r="AN219">
        <f ca="1">IF(AN216=$D$207,SUM(OFFSET(AN217,0,-MONTH($D$207)+1):AN217),0)</f>
        <v>0</v>
      </c>
      <c r="AO219">
        <f ca="1">IF(AO216=$D$207,SUM(OFFSET(AO217,0,-MONTH($D$207)+1):AO217),0)</f>
        <v>0</v>
      </c>
      <c r="AP219">
        <f ca="1">IF(AP216=$D$207,SUM(OFFSET(AP217,0,-MONTH($D$207)+1):AP217),0)</f>
        <v>0</v>
      </c>
      <c r="AQ219">
        <f ca="1">IF(AQ216=$D$207,SUM(OFFSET(AQ217,0,-MONTH($D$207)+1):AQ217),0)</f>
        <v>0</v>
      </c>
      <c r="AR219">
        <f ca="1">IF(AR216=$D$207,SUM(OFFSET(AR217,0,-MONTH($D$207)+1):AR217),0)</f>
        <v>0</v>
      </c>
      <c r="AS219">
        <f ca="1">IF(AS216=$D$207,SUM(OFFSET(AS217,0,-MONTH($D$207)+1):AS217),0)</f>
        <v>0</v>
      </c>
      <c r="AT219">
        <f ca="1">IF(AT216=$D$207,SUM(OFFSET(AT217,0,-MONTH($D$207)+1):AT217),0)</f>
        <v>0</v>
      </c>
      <c r="AU219">
        <f ca="1">IF(AU216=$D$207,SUM(OFFSET(AU217,0,-MONTH($D$207)+1):AU217),0)</f>
        <v>0</v>
      </c>
      <c r="AV219">
        <f ca="1">IF(AV216=$D$207,SUM(OFFSET(AV217,0,-MONTH($D$207)+1):AV217),0)</f>
        <v>0</v>
      </c>
      <c r="AW219">
        <f ca="1">IF(AW216=$D$207,SUM(OFFSET(AW217,0,-MONTH($D$207)+1):AW217),0)</f>
        <v>0</v>
      </c>
      <c r="AX219">
        <f ca="1">IF(AX216=$D$207,SUM(OFFSET(AX217,0,-MONTH($D$207)+1):AX217),0)</f>
        <v>0</v>
      </c>
      <c r="AY219">
        <f ca="1">IF(AY216=$D$207,SUM(OFFSET(AY217,0,-MONTH($D$207)+1):AY217),0)</f>
        <v>0</v>
      </c>
      <c r="AZ219">
        <f ca="1">IF(AZ216=$D$207,SUM(OFFSET(AZ217,0,-MONTH($D$207)+1):AZ217),0)</f>
        <v>0</v>
      </c>
      <c r="BA219">
        <f ca="1">IF(BA216=$D$207,SUM(OFFSET(BA217,0,-MONTH($D$207)+1):BA217),0)</f>
        <v>0</v>
      </c>
      <c r="BB219">
        <f ca="1">IF(BB216=$D$207,SUM(OFFSET(BB217,0,-MONTH($D$207)+1):BB217),0)</f>
        <v>0</v>
      </c>
      <c r="BC219">
        <f ca="1">IF(BC216=$D$207,SUM(OFFSET(BC217,0,-MONTH($D$207)+1):BC217),0)</f>
        <v>0</v>
      </c>
      <c r="BD219">
        <f ca="1">IF(BD216=$D$207,SUM(OFFSET(BD217,0,-MONTH($D$207)+1):BD217),0)</f>
        <v>0</v>
      </c>
      <c r="BE219">
        <f ca="1">IF(BE216=$D$207,SUM(OFFSET(BE217,0,-MONTH($D$207)+1):BE217),0)</f>
        <v>0</v>
      </c>
      <c r="BF219">
        <f ca="1">IF(BF216=$D$207,SUM(OFFSET(BF217,0,-MONTH($D$207)+1):BF217),0)</f>
        <v>0</v>
      </c>
      <c r="BG219">
        <f ca="1">IF(BG216=$D$207,SUM(OFFSET(BG217,0,-MONTH($D$207)+1):BG217),0)</f>
        <v>0</v>
      </c>
      <c r="BH219">
        <f ca="1">IF(BH216=$D$207,SUM(OFFSET(BH217,0,-MONTH($D$207)+1):BH217),0)</f>
        <v>0</v>
      </c>
      <c r="BI219">
        <f ca="1">IF(BI216=$D$207,SUM(OFFSET(BI217,0,-MONTH($D$207)+1):BI217),0)</f>
        <v>0</v>
      </c>
      <c r="BJ219">
        <f ca="1">IF(BJ216=$D$207,SUM(OFFSET(BJ217,0,-MONTH($D$207)+1):BJ217),0)</f>
        <v>0</v>
      </c>
      <c r="BK219">
        <f ca="1">IF(BK216=$D$207,SUM(OFFSET(BK217,0,-MONTH($D$207)+1):BK217),0)</f>
        <v>0</v>
      </c>
      <c r="BL219">
        <f ca="1">IF(BL216=$D$207,SUM(OFFSET(BL217,0,-MONTH($D$207)+1):BL217),0)</f>
        <v>0</v>
      </c>
      <c r="BM219">
        <f ca="1">IF(BM216=$D$207,SUM(OFFSET(BM217,0,-MONTH($D$207)+1):BM217),0)</f>
        <v>0</v>
      </c>
      <c r="BN219">
        <f ca="1">IF(BN216=$D$207,SUM(OFFSET(BN217,0,-MONTH($D$207)+1):BN217),0)</f>
        <v>0</v>
      </c>
      <c r="BO219">
        <f ca="1">IF(BO216=$D$207,SUM(OFFSET(BO217,0,-MONTH($D$207)+1):BO217),0)</f>
        <v>0</v>
      </c>
      <c r="BP219">
        <f ca="1">IF(BP216=$D$207,SUM(OFFSET(BP217,0,-MONTH($D$207)+1):BP217),0)</f>
        <v>0</v>
      </c>
      <c r="BQ219">
        <f ca="1">IF(BQ216=$D$207,SUM(OFFSET(BQ217,0,-MONTH($D$207)+1):BQ217),0)</f>
        <v>0</v>
      </c>
      <c r="BR219">
        <f ca="1">IF(BR216=$D$207,SUM(OFFSET(BR217,0,-MONTH($D$207)+1):BR217),0)</f>
        <v>0</v>
      </c>
      <c r="BS219">
        <f ca="1">IF(BS216=$D$207,SUM(OFFSET(BS217,0,-MONTH($D$207)+1):BS217),0)</f>
        <v>0</v>
      </c>
      <c r="BT219">
        <f ca="1">IF(BT216=$D$207,SUM(OFFSET(BT217,0,-MONTH($D$207)+1):BT217),0)</f>
        <v>0</v>
      </c>
      <c r="BU219">
        <f ca="1">IF(BU216=$D$207,SUM(OFFSET(BU217,0,-MONTH($D$207)+1):BU217),0)</f>
        <v>0</v>
      </c>
      <c r="BV219">
        <f ca="1">IF(BV216=$D$207,SUM(OFFSET(BV217,0,-MONTH($D$207)+1):BV217),0)</f>
        <v>0</v>
      </c>
      <c r="BW219">
        <f ca="1">IF(BW216=$D$207,SUM(OFFSET(BW217,0,-MONTH($D$207)+1):BW217),0)</f>
        <v>0</v>
      </c>
      <c r="BX219">
        <f ca="1">IF(BX216=$D$207,SUM(OFFSET(BX217,0,-MONTH($D$207)+1):BX217),0)</f>
        <v>0</v>
      </c>
      <c r="BY219">
        <f ca="1">IF(BY216=$D$207,SUM(OFFSET(BY217,0,-MONTH($D$207)+1):BY217),0)</f>
        <v>0</v>
      </c>
      <c r="BZ219">
        <f ca="1">IF(BZ216=$D$207,SUM(OFFSET(BZ217,0,-MONTH($D$207)+1):BZ217),0)</f>
        <v>0</v>
      </c>
      <c r="CA219">
        <f ca="1">IF(CA216=$D$207,SUM(OFFSET(CA217,0,-MONTH($D$207)+1):CA217),0)</f>
        <v>0</v>
      </c>
      <c r="CB219">
        <f ca="1">IF(CB216=$D$207,SUM(OFFSET(CB217,0,-MONTH($D$207)+1):CB217),0)</f>
        <v>0</v>
      </c>
      <c r="CC219">
        <f ca="1">IF(CC216=$D$207,SUM(OFFSET(CC217,0,-MONTH($D$207)+1):CC217),0)</f>
        <v>0</v>
      </c>
      <c r="CD219">
        <f ca="1">IF(CD216=$D$207,SUM(OFFSET(CD217,0,-MONTH($D$207)+1):CD217),0)</f>
        <v>0</v>
      </c>
      <c r="CE219">
        <f ca="1">IF(CE216=$D$207,SUM(OFFSET(CE217,0,-MONTH($D$207)+1):CE217),0)</f>
        <v>0</v>
      </c>
      <c r="CF219">
        <f ca="1">IF(CF216=$D$207,SUM(OFFSET(CF217,0,-MONTH($D$207)+1):CF217),0)</f>
        <v>0</v>
      </c>
      <c r="CG219">
        <f ca="1">IF(CG216=$D$207,SUM(OFFSET(CG217,0,-MONTH($D$207)+1):CG217),0)</f>
        <v>0</v>
      </c>
      <c r="CH219">
        <f ca="1">IF(CH216=$D$207,SUM(OFFSET(CH217,0,-MONTH($D$207)+1):CH217),0)</f>
        <v>0</v>
      </c>
      <c r="CI219">
        <f ca="1">IF(CI216=$D$207,SUM(OFFSET(CI217,0,-MONTH($D$207)+1):CI217),0)</f>
        <v>0</v>
      </c>
      <c r="CJ219">
        <f ca="1">IF(CJ216=$D$207,SUM(OFFSET(CJ217,0,-MONTH($D$207)+1):CJ217),0)</f>
        <v>0</v>
      </c>
      <c r="CK219">
        <f ca="1">IF(CK216=$D$207,SUM(OFFSET(CK217,0,-MONTH($D$207)+1):CK217),0)</f>
        <v>0</v>
      </c>
      <c r="CL219">
        <f ca="1">IF(CL216=$D$207,SUM(OFFSET(CL217,0,-MONTH($D$207)+1):CL217),0)</f>
        <v>0</v>
      </c>
      <c r="CM219">
        <f ca="1">IF(CM216=$D$207,SUM(OFFSET(CM217,0,-MONTH($D$207)+1):CM217),0)</f>
        <v>0</v>
      </c>
      <c r="CN219">
        <f ca="1">IF(CN216=$D$207,SUM(OFFSET(CN217,0,-MONTH($D$207)+1):CN217),0)</f>
        <v>0</v>
      </c>
      <c r="CO219">
        <f ca="1">IF(CO216=$D$207,SUM(OFFSET(CO217,0,-MONTH($D$207)+1):CO217),0)</f>
        <v>0</v>
      </c>
    </row>
    <row r="220" spans="2:93">
      <c r="C220">
        <v>3</v>
      </c>
      <c r="D220">
        <f ca="1">IF(AND(YEAR(D216)&gt;YEAR($D$206),YEAR(D216)&lt;YEAR($D$207),MONTH(D216)=12),SUM(OFFSET(D217,0,-11):D217),0)</f>
        <v>0</v>
      </c>
      <c r="E220">
        <f ca="1">IF(AND(YEAR(E216)&gt;YEAR($D$206),YEAR(E216)&lt;YEAR($D$207),MONTH(E216)=12),SUM(OFFSET(E217,0,-11):E217),0)</f>
        <v>0</v>
      </c>
      <c r="F220">
        <f ca="1">IF(AND(YEAR(F216)&gt;YEAR($D$206),YEAR(F216)&lt;YEAR($D$207),MONTH(F216)=12),SUM(OFFSET(F217,0,-11):F217),0)</f>
        <v>0</v>
      </c>
      <c r="G220">
        <f ca="1">IF(AND(YEAR(G216)&gt;YEAR($D$206),YEAR(G216)&lt;YEAR($D$207),MONTH(G216)=12),SUM(OFFSET(G217,0,-11):G217),0)</f>
        <v>0</v>
      </c>
      <c r="H220">
        <f ca="1">IF(AND(YEAR(H216)&gt;YEAR($D$206),YEAR(H216)&lt;YEAR($D$207),MONTH(H216)=12),SUM(OFFSET(H217,0,-11):H217),0)</f>
        <v>0</v>
      </c>
      <c r="I220">
        <f ca="1">IF(AND(YEAR(I216)&gt;YEAR($D$206),YEAR(I216)&lt;YEAR($D$207),MONTH(I216)=12),SUM(OFFSET(I217,0,-11):I217),0)</f>
        <v>0</v>
      </c>
      <c r="J220">
        <f ca="1">IF(AND(YEAR(J216)&gt;YEAR($D$206),YEAR(J216)&lt;YEAR($D$207),MONTH(J216)=12),SUM(OFFSET(J217,0,-11):J217),0)</f>
        <v>0</v>
      </c>
      <c r="K220">
        <f ca="1">IF(AND(YEAR(K216)&gt;YEAR($D$206),YEAR(K216)&lt;YEAR($D$207),MONTH(K216)=12),SUM(OFFSET(K217,0,-11):K217),0)</f>
        <v>0</v>
      </c>
      <c r="L220">
        <f ca="1">IF(AND(YEAR(L216)&gt;YEAR($D$206),YEAR(L216)&lt;YEAR($D$207),MONTH(L216)=12),SUM(OFFSET(L217,0,-11):L217),0)</f>
        <v>0</v>
      </c>
      <c r="M220">
        <f ca="1">IF(AND(YEAR(M216)&gt;YEAR($D$206),YEAR(M216)&lt;YEAR($D$207),MONTH(M216)=12),SUM(OFFSET(M217,0,-11):M217),0)</f>
        <v>0</v>
      </c>
      <c r="N220">
        <f ca="1">IF(AND(YEAR(N216)&gt;YEAR($D$206),YEAR(N216)&lt;YEAR($D$207),MONTH(N216)=12),SUM(OFFSET(N217,0,-11):N217),0)</f>
        <v>0</v>
      </c>
      <c r="O220">
        <f ca="1">IF(AND(YEAR(O216)&gt;YEAR($D$206),YEAR(O216)&lt;YEAR($D$207),MONTH(O216)=12),SUM(OFFSET(O217,0,-11):O217),0)</f>
        <v>0</v>
      </c>
      <c r="P220">
        <f ca="1">IF(AND(YEAR(P216)&gt;YEAR($D$206),YEAR(P216)&lt;YEAR($D$207),MONTH(P216)=12),SUM(OFFSET(P217,0,-11):P217),0)</f>
        <v>0</v>
      </c>
      <c r="Q220">
        <f ca="1">IF(AND(YEAR(Q216)&gt;YEAR($D$206),YEAR(Q216)&lt;YEAR($D$207),MONTH(Q216)=12),SUM(OFFSET(Q217,0,-11):Q217),0)</f>
        <v>0</v>
      </c>
      <c r="R220">
        <f ca="1">IF(AND(YEAR(R216)&gt;YEAR($D$206),YEAR(R216)&lt;YEAR($D$207),MONTH(R216)=12),SUM(OFFSET(R217,0,-11):R217),0)</f>
        <v>0</v>
      </c>
      <c r="S220">
        <f ca="1">IF(AND(YEAR(S216)&gt;YEAR($D$206),YEAR(S216)&lt;YEAR($D$207),MONTH(S216)=12),SUM(OFFSET(S217,0,-11):S217),0)</f>
        <v>0</v>
      </c>
      <c r="T220">
        <f ca="1">IF(AND(YEAR(T216)&gt;YEAR($D$206),YEAR(T216)&lt;YEAR($D$207),MONTH(T216)=12),SUM(OFFSET(T217,0,-11):T217),0)</f>
        <v>0</v>
      </c>
      <c r="U220">
        <f ca="1">IF(AND(YEAR(U216)&gt;YEAR($D$206),YEAR(U216)&lt;YEAR($D$207),MONTH(U216)=12),SUM(OFFSET(U217,0,-11):U217),0)</f>
        <v>0</v>
      </c>
      <c r="V220">
        <f ca="1">IF(AND(YEAR(V216)&gt;YEAR($D$206),YEAR(V216)&lt;YEAR($D$207),MONTH(V216)=12),SUM(OFFSET(V217,0,-11):V217),0)</f>
        <v>0</v>
      </c>
      <c r="W220">
        <f ca="1">IF(AND(YEAR(W216)&gt;YEAR($D$206),YEAR(W216)&lt;YEAR($D$207),MONTH(W216)=12),SUM(OFFSET(W217,0,-11):W217),0)</f>
        <v>12</v>
      </c>
      <c r="X220">
        <f ca="1">IF(AND(YEAR(X216)&gt;YEAR($D$206),YEAR(X216)&lt;YEAR($D$207),MONTH(X216)=12),SUM(OFFSET(X217,0,-11):X217),0)</f>
        <v>0</v>
      </c>
      <c r="Y220">
        <f ca="1">IF(AND(YEAR(Y216)&gt;YEAR($D$206),YEAR(Y216)&lt;YEAR($D$207),MONTH(Y216)=12),SUM(OFFSET(Y217,0,-11):Y217),0)</f>
        <v>0</v>
      </c>
      <c r="Z220">
        <f ca="1">IF(AND(YEAR(Z216)&gt;YEAR($D$206),YEAR(Z216)&lt;YEAR($D$207),MONTH(Z216)=12),SUM(OFFSET(Z217,0,-11):Z217),0)</f>
        <v>0</v>
      </c>
      <c r="AA220">
        <f ca="1">IF(AND(YEAR(AA216)&gt;YEAR($D$206),YEAR(AA216)&lt;YEAR($D$207),MONTH(AA216)=12),SUM(OFFSET(AA217,0,-11):AA217),0)</f>
        <v>0</v>
      </c>
      <c r="AB220">
        <f ca="1">IF(AND(YEAR(AB216)&gt;YEAR($D$206),YEAR(AB216)&lt;YEAR($D$207),MONTH(AB216)=12),SUM(OFFSET(AB217,0,-11):AB217),0)</f>
        <v>0</v>
      </c>
      <c r="AC220">
        <f ca="1">IF(AND(YEAR(AC216)&gt;YEAR($D$206),YEAR(AC216)&lt;YEAR($D$207),MONTH(AC216)=12),SUM(OFFSET(AC217,0,-11):AC217),0)</f>
        <v>0</v>
      </c>
      <c r="AD220">
        <f ca="1">IF(AND(YEAR(AD216)&gt;YEAR($D$206),YEAR(AD216)&lt;YEAR($D$207),MONTH(AD216)=12),SUM(OFFSET(AD217,0,-11):AD217),0)</f>
        <v>0</v>
      </c>
      <c r="AE220">
        <f ca="1">IF(AND(YEAR(AE216)&gt;YEAR($D$206),YEAR(AE216)&lt;YEAR($D$207),MONTH(AE216)=12),SUM(OFFSET(AE217,0,-11):AE217),0)</f>
        <v>0</v>
      </c>
      <c r="AF220">
        <f ca="1">IF(AND(YEAR(AF216)&gt;YEAR($D$206),YEAR(AF216)&lt;YEAR($D$207),MONTH(AF216)=12),SUM(OFFSET(AF217,0,-11):AF217),0)</f>
        <v>0</v>
      </c>
      <c r="AG220">
        <f ca="1">IF(AND(YEAR(AG216)&gt;YEAR($D$206),YEAR(AG216)&lt;YEAR($D$207),MONTH(AG216)=12),SUM(OFFSET(AG217,0,-11):AG217),0)</f>
        <v>0</v>
      </c>
      <c r="AH220">
        <f ca="1">IF(AND(YEAR(AH216)&gt;YEAR($D$206),YEAR(AH216)&lt;YEAR($D$207),MONTH(AH216)=12),SUM(OFFSET(AH217,0,-11):AH217),0)</f>
        <v>0</v>
      </c>
      <c r="AI220">
        <f ca="1">IF(AND(YEAR(AI216)&gt;YEAR($D$206),YEAR(AI216)&lt;YEAR($D$207),MONTH(AI216)=12),SUM(OFFSET(AI217,0,-11):AI217),0)</f>
        <v>0</v>
      </c>
      <c r="AJ220">
        <f ca="1">IF(AND(YEAR(AJ216)&gt;YEAR($D$206),YEAR(AJ216)&lt;YEAR($D$207),MONTH(AJ216)=12),SUM(OFFSET(AJ217,0,-11):AJ217),0)</f>
        <v>0</v>
      </c>
      <c r="AK220">
        <f ca="1">IF(AND(YEAR(AK216)&gt;YEAR($D$206),YEAR(AK216)&lt;YEAR($D$207),MONTH(AK216)=12),SUM(OFFSET(AK217,0,-11):AK217),0)</f>
        <v>0</v>
      </c>
      <c r="AL220">
        <f ca="1">IF(AND(YEAR(AL216)&gt;YEAR($D$206),YEAR(AL216)&lt;YEAR($D$207),MONTH(AL216)=12),SUM(OFFSET(AL217,0,-11):AL217),0)</f>
        <v>0</v>
      </c>
      <c r="AM220">
        <f ca="1">IF(AND(YEAR(AM216)&gt;YEAR($D$206),YEAR(AM216)&lt;YEAR($D$207),MONTH(AM216)=12),SUM(OFFSET(AM217,0,-11):AM217),0)</f>
        <v>0</v>
      </c>
      <c r="AN220">
        <f ca="1">IF(AND(YEAR(AN216)&gt;YEAR($D$206),YEAR(AN216)&lt;YEAR($D$207),MONTH(AN216)=12),SUM(OFFSET(AN217,0,-11):AN217),0)</f>
        <v>0</v>
      </c>
      <c r="AO220">
        <f ca="1">IF(AND(YEAR(AO216)&gt;YEAR($D$206),YEAR(AO216)&lt;YEAR($D$207),MONTH(AO216)=12),SUM(OFFSET(AO217,0,-11):AO217),0)</f>
        <v>0</v>
      </c>
      <c r="AP220">
        <f ca="1">IF(AND(YEAR(AP216)&gt;YEAR($D$206),YEAR(AP216)&lt;YEAR($D$207),MONTH(AP216)=12),SUM(OFFSET(AP217,0,-11):AP217),0)</f>
        <v>0</v>
      </c>
      <c r="AQ220">
        <f ca="1">IF(AND(YEAR(AQ216)&gt;YEAR($D$206),YEAR(AQ216)&lt;YEAR($D$207),MONTH(AQ216)=12),SUM(OFFSET(AQ217,0,-11):AQ217),0)</f>
        <v>0</v>
      </c>
      <c r="AR220">
        <f ca="1">IF(AND(YEAR(AR216)&gt;YEAR($D$206),YEAR(AR216)&lt;YEAR($D$207),MONTH(AR216)=12),SUM(OFFSET(AR217,0,-11):AR217),0)</f>
        <v>0</v>
      </c>
      <c r="AS220">
        <f ca="1">IF(AND(YEAR(AS216)&gt;YEAR($D$206),YEAR(AS216)&lt;YEAR($D$207),MONTH(AS216)=12),SUM(OFFSET(AS217,0,-11):AS217),0)</f>
        <v>0</v>
      </c>
      <c r="AT220">
        <f ca="1">IF(AND(YEAR(AT216)&gt;YEAR($D$206),YEAR(AT216)&lt;YEAR($D$207),MONTH(AT216)=12),SUM(OFFSET(AT217,0,-11):AT217),0)</f>
        <v>0</v>
      </c>
      <c r="AU220">
        <f ca="1">IF(AND(YEAR(AU216)&gt;YEAR($D$206),YEAR(AU216)&lt;YEAR($D$207),MONTH(AU216)=12),SUM(OFFSET(AU217,0,-11):AU217),0)</f>
        <v>0</v>
      </c>
      <c r="AV220">
        <f ca="1">IF(AND(YEAR(AV216)&gt;YEAR($D$206),YEAR(AV216)&lt;YEAR($D$207),MONTH(AV216)=12),SUM(OFFSET(AV217,0,-11):AV217),0)</f>
        <v>0</v>
      </c>
      <c r="AW220">
        <f ca="1">IF(AND(YEAR(AW216)&gt;YEAR($D$206),YEAR(AW216)&lt;YEAR($D$207),MONTH(AW216)=12),SUM(OFFSET(AW217,0,-11):AW217),0)</f>
        <v>0</v>
      </c>
      <c r="AX220">
        <f ca="1">IF(AND(YEAR(AX216)&gt;YEAR($D$206),YEAR(AX216)&lt;YEAR($D$207),MONTH(AX216)=12),SUM(OFFSET(AX217,0,-11):AX217),0)</f>
        <v>0</v>
      </c>
      <c r="AY220">
        <f ca="1">IF(AND(YEAR(AY216)&gt;YEAR($D$206),YEAR(AY216)&lt;YEAR($D$207),MONTH(AY216)=12),SUM(OFFSET(AY217,0,-11):AY217),0)</f>
        <v>0</v>
      </c>
      <c r="AZ220">
        <f ca="1">IF(AND(YEAR(AZ216)&gt;YEAR($D$206),YEAR(AZ216)&lt;YEAR($D$207),MONTH(AZ216)=12),SUM(OFFSET(AZ217,0,-11):AZ217),0)</f>
        <v>0</v>
      </c>
      <c r="BA220">
        <f ca="1">IF(AND(YEAR(BA216)&gt;YEAR($D$206),YEAR(BA216)&lt;YEAR($D$207),MONTH(BA216)=12),SUM(OFFSET(BA217,0,-11):BA217),0)</f>
        <v>0</v>
      </c>
      <c r="BB220">
        <f ca="1">IF(AND(YEAR(BB216)&gt;YEAR($D$206),YEAR(BB216)&lt;YEAR($D$207),MONTH(BB216)=12),SUM(OFFSET(BB217,0,-11):BB217),0)</f>
        <v>0</v>
      </c>
      <c r="BC220">
        <f ca="1">IF(AND(YEAR(BC216)&gt;YEAR($D$206),YEAR(BC216)&lt;YEAR($D$207),MONTH(BC216)=12),SUM(OFFSET(BC217,0,-11):BC217),0)</f>
        <v>0</v>
      </c>
      <c r="BD220">
        <f ca="1">IF(AND(YEAR(BD216)&gt;YEAR($D$206),YEAR(BD216)&lt;YEAR($D$207),MONTH(BD216)=12),SUM(OFFSET(BD217,0,-11):BD217),0)</f>
        <v>0</v>
      </c>
      <c r="BE220">
        <f ca="1">IF(AND(YEAR(BE216)&gt;YEAR($D$206),YEAR(BE216)&lt;YEAR($D$207),MONTH(BE216)=12),SUM(OFFSET(BE217,0,-11):BE217),0)</f>
        <v>0</v>
      </c>
      <c r="BF220">
        <f ca="1">IF(AND(YEAR(BF216)&gt;YEAR($D$206),YEAR(BF216)&lt;YEAR($D$207),MONTH(BF216)=12),SUM(OFFSET(BF217,0,-11):BF217),0)</f>
        <v>0</v>
      </c>
      <c r="BG220">
        <f ca="1">IF(AND(YEAR(BG216)&gt;YEAR($D$206),YEAR(BG216)&lt;YEAR($D$207),MONTH(BG216)=12),SUM(OFFSET(BG217,0,-11):BG217),0)</f>
        <v>0</v>
      </c>
      <c r="BH220">
        <f ca="1">IF(AND(YEAR(BH216)&gt;YEAR($D$206),YEAR(BH216)&lt;YEAR($D$207),MONTH(BH216)=12),SUM(OFFSET(BH217,0,-11):BH217),0)</f>
        <v>0</v>
      </c>
      <c r="BI220">
        <f ca="1">IF(AND(YEAR(BI216)&gt;YEAR($D$206),YEAR(BI216)&lt;YEAR($D$207),MONTH(BI216)=12),SUM(OFFSET(BI217,0,-11):BI217),0)</f>
        <v>0</v>
      </c>
      <c r="BJ220">
        <f ca="1">IF(AND(YEAR(BJ216)&gt;YEAR($D$206),YEAR(BJ216)&lt;YEAR($D$207),MONTH(BJ216)=12),SUM(OFFSET(BJ217,0,-11):BJ217),0)</f>
        <v>0</v>
      </c>
      <c r="BK220">
        <f ca="1">IF(AND(YEAR(BK216)&gt;YEAR($D$206),YEAR(BK216)&lt;YEAR($D$207),MONTH(BK216)=12),SUM(OFFSET(BK217,0,-11):BK217),0)</f>
        <v>0</v>
      </c>
      <c r="BL220">
        <f ca="1">IF(AND(YEAR(BL216)&gt;YEAR($D$206),YEAR(BL216)&lt;YEAR($D$207),MONTH(BL216)=12),SUM(OFFSET(BL217,0,-11):BL217),0)</f>
        <v>0</v>
      </c>
      <c r="BM220">
        <f ca="1">IF(AND(YEAR(BM216)&gt;YEAR($D$206),YEAR(BM216)&lt;YEAR($D$207),MONTH(BM216)=12),SUM(OFFSET(BM217,0,-11):BM217),0)</f>
        <v>0</v>
      </c>
      <c r="BN220">
        <f ca="1">IF(AND(YEAR(BN216)&gt;YEAR($D$206),YEAR(BN216)&lt;YEAR($D$207),MONTH(BN216)=12),SUM(OFFSET(BN217,0,-11):BN217),0)</f>
        <v>0</v>
      </c>
      <c r="BO220">
        <f ca="1">IF(AND(YEAR(BO216)&gt;YEAR($D$206),YEAR(BO216)&lt;YEAR($D$207),MONTH(BO216)=12),SUM(OFFSET(BO217,0,-11):BO217),0)</f>
        <v>0</v>
      </c>
      <c r="BP220">
        <f ca="1">IF(AND(YEAR(BP216)&gt;YEAR($D$206),YEAR(BP216)&lt;YEAR($D$207),MONTH(BP216)=12),SUM(OFFSET(BP217,0,-11):BP217),0)</f>
        <v>0</v>
      </c>
      <c r="BQ220">
        <f ca="1">IF(AND(YEAR(BQ216)&gt;YEAR($D$206),YEAR(BQ216)&lt;YEAR($D$207),MONTH(BQ216)=12),SUM(OFFSET(BQ217,0,-11):BQ217),0)</f>
        <v>0</v>
      </c>
      <c r="BR220">
        <f ca="1">IF(AND(YEAR(BR216)&gt;YEAR($D$206),YEAR(BR216)&lt;YEAR($D$207),MONTH(BR216)=12),SUM(OFFSET(BR217,0,-11):BR217),0)</f>
        <v>0</v>
      </c>
      <c r="BS220">
        <f ca="1">IF(AND(YEAR(BS216)&gt;YEAR($D$206),YEAR(BS216)&lt;YEAR($D$207),MONTH(BS216)=12),SUM(OFFSET(BS217,0,-11):BS217),0)</f>
        <v>0</v>
      </c>
      <c r="BT220">
        <f ca="1">IF(AND(YEAR(BT216)&gt;YEAR($D$206),YEAR(BT216)&lt;YEAR($D$207),MONTH(BT216)=12),SUM(OFFSET(BT217,0,-11):BT217),0)</f>
        <v>0</v>
      </c>
      <c r="BU220">
        <f ca="1">IF(AND(YEAR(BU216)&gt;YEAR($D$206),YEAR(BU216)&lt;YEAR($D$207),MONTH(BU216)=12),SUM(OFFSET(BU217,0,-11):BU217),0)</f>
        <v>0</v>
      </c>
      <c r="BV220">
        <f ca="1">IF(AND(YEAR(BV216)&gt;YEAR($D$206),YEAR(BV216)&lt;YEAR($D$207),MONTH(BV216)=12),SUM(OFFSET(BV217,0,-11):BV217),0)</f>
        <v>0</v>
      </c>
      <c r="BW220">
        <f ca="1">IF(AND(YEAR(BW216)&gt;YEAR($D$206),YEAR(BW216)&lt;YEAR($D$207),MONTH(BW216)=12),SUM(OFFSET(BW217,0,-11):BW217),0)</f>
        <v>0</v>
      </c>
      <c r="BX220">
        <f ca="1">IF(AND(YEAR(BX216)&gt;YEAR($D$206),YEAR(BX216)&lt;YEAR($D$207),MONTH(BX216)=12),SUM(OFFSET(BX217,0,-11):BX217),0)</f>
        <v>0</v>
      </c>
      <c r="BY220">
        <f ca="1">IF(AND(YEAR(BY216)&gt;YEAR($D$206),YEAR(BY216)&lt;YEAR($D$207),MONTH(BY216)=12),SUM(OFFSET(BY217,0,-11):BY217),0)</f>
        <v>0</v>
      </c>
      <c r="BZ220">
        <f ca="1">IF(AND(YEAR(BZ216)&gt;YEAR($D$206),YEAR(BZ216)&lt;YEAR($D$207),MONTH(BZ216)=12),SUM(OFFSET(BZ217,0,-11):BZ217),0)</f>
        <v>0</v>
      </c>
      <c r="CA220">
        <f ca="1">IF(AND(YEAR(CA216)&gt;YEAR($D$206),YEAR(CA216)&lt;YEAR($D$207),MONTH(CA216)=12),SUM(OFFSET(CA217,0,-11):CA217),0)</f>
        <v>0</v>
      </c>
      <c r="CB220">
        <f ca="1">IF(AND(YEAR(CB216)&gt;YEAR($D$206),YEAR(CB216)&lt;YEAR($D$207),MONTH(CB216)=12),SUM(OFFSET(CB217,0,-11):CB217),0)</f>
        <v>0</v>
      </c>
      <c r="CC220">
        <f ca="1">IF(AND(YEAR(CC216)&gt;YEAR($D$206),YEAR(CC216)&lt;YEAR($D$207),MONTH(CC216)=12),SUM(OFFSET(CC217,0,-11):CC217),0)</f>
        <v>0</v>
      </c>
      <c r="CD220">
        <f ca="1">IF(AND(YEAR(CD216)&gt;YEAR($D$206),YEAR(CD216)&lt;YEAR($D$207),MONTH(CD216)=12),SUM(OFFSET(CD217,0,-11):CD217),0)</f>
        <v>0</v>
      </c>
      <c r="CE220">
        <f ca="1">IF(AND(YEAR(CE216)&gt;YEAR($D$206),YEAR(CE216)&lt;YEAR($D$207),MONTH(CE216)=12),SUM(OFFSET(CE217,0,-11):CE217),0)</f>
        <v>0</v>
      </c>
      <c r="CF220">
        <f ca="1">IF(AND(YEAR(CF216)&gt;YEAR($D$206),YEAR(CF216)&lt;YEAR($D$207),MONTH(CF216)=12),SUM(OFFSET(CF217,0,-11):CF217),0)</f>
        <v>0</v>
      </c>
      <c r="CG220">
        <f ca="1">IF(AND(YEAR(CG216)&gt;YEAR($D$206),YEAR(CG216)&lt;YEAR($D$207),MONTH(CG216)=12),SUM(OFFSET(CG217,0,-11):CG217),0)</f>
        <v>0</v>
      </c>
      <c r="CH220">
        <f ca="1">IF(AND(YEAR(CH216)&gt;YEAR($D$206),YEAR(CH216)&lt;YEAR($D$207),MONTH(CH216)=12),SUM(OFFSET(CH217,0,-11):CH217),0)</f>
        <v>0</v>
      </c>
      <c r="CI220">
        <f ca="1">IF(AND(YEAR(CI216)&gt;YEAR($D$206),YEAR(CI216)&lt;YEAR($D$207),MONTH(CI216)=12),SUM(OFFSET(CI217,0,-11):CI217),0)</f>
        <v>0</v>
      </c>
      <c r="CJ220">
        <f ca="1">IF(AND(YEAR(CJ216)&gt;YEAR($D$206),YEAR(CJ216)&lt;YEAR($D$207),MONTH(CJ216)=12),SUM(OFFSET(CJ217,0,-11):CJ217),0)</f>
        <v>0</v>
      </c>
      <c r="CK220">
        <f ca="1">IF(AND(YEAR(CK216)&gt;YEAR($D$206),YEAR(CK216)&lt;YEAR($D$207),MONTH(CK216)=12),SUM(OFFSET(CK217,0,-11):CK217),0)</f>
        <v>0</v>
      </c>
      <c r="CL220">
        <f ca="1">IF(AND(YEAR(CL216)&gt;YEAR($D$206),YEAR(CL216)&lt;YEAR($D$207),MONTH(CL216)=12),SUM(OFFSET(CL217,0,-11):CL217),0)</f>
        <v>0</v>
      </c>
      <c r="CM220">
        <f ca="1">IF(AND(YEAR(CM216)&gt;YEAR($D$206),YEAR(CM216)&lt;YEAR($D$207),MONTH(CM216)=12),SUM(OFFSET(CM217,0,-11):CM217),0)</f>
        <v>0</v>
      </c>
      <c r="CN220">
        <f ca="1">IF(AND(YEAR(CN216)&gt;YEAR($D$206),YEAR(CN216)&lt;YEAR($D$207),MONTH(CN216)=12),SUM(OFFSET(CN217,0,-11):CN217),0)</f>
        <v>0</v>
      </c>
      <c r="CO220">
        <f ca="1">IF(AND(YEAR(CO216)&gt;YEAR($D$206),YEAR(CO216)&lt;YEAR($D$207),MONTH(CO216)=12),SUM(OFFSET(CO217,0,-11):CO217),0)</f>
        <v>0</v>
      </c>
    </row>
    <row r="222" spans="2:93">
      <c r="B222" t="s">
        <v>91</v>
      </c>
      <c r="C222" s="2" t="s">
        <v>122</v>
      </c>
      <c r="D222" s="73">
        <f>D209</f>
        <v>42125</v>
      </c>
      <c r="E222" s="73">
        <f t="shared" ref="E222:AJ222" si="157">EDATE(D222,1)</f>
        <v>42156</v>
      </c>
      <c r="F222" s="73">
        <f t="shared" si="157"/>
        <v>42186</v>
      </c>
      <c r="G222" s="73">
        <f t="shared" si="157"/>
        <v>42217</v>
      </c>
      <c r="H222" s="73">
        <f t="shared" si="157"/>
        <v>42248</v>
      </c>
      <c r="I222" s="73">
        <f t="shared" si="157"/>
        <v>42278</v>
      </c>
      <c r="J222" s="73">
        <f t="shared" si="157"/>
        <v>42309</v>
      </c>
      <c r="K222" s="73">
        <f t="shared" si="157"/>
        <v>42339</v>
      </c>
      <c r="L222" s="73">
        <f t="shared" si="157"/>
        <v>42370</v>
      </c>
      <c r="M222" s="73">
        <f t="shared" si="157"/>
        <v>42401</v>
      </c>
      <c r="N222" s="73">
        <f t="shared" si="157"/>
        <v>42430</v>
      </c>
      <c r="O222" s="73">
        <f t="shared" si="157"/>
        <v>42461</v>
      </c>
      <c r="P222" s="73">
        <f t="shared" si="157"/>
        <v>42491</v>
      </c>
      <c r="Q222" s="73">
        <f t="shared" si="157"/>
        <v>42522</v>
      </c>
      <c r="R222" s="73">
        <f t="shared" si="157"/>
        <v>42552</v>
      </c>
      <c r="S222" s="73">
        <f t="shared" si="157"/>
        <v>42583</v>
      </c>
      <c r="T222" s="73">
        <f t="shared" si="157"/>
        <v>42614</v>
      </c>
      <c r="U222" s="73">
        <f t="shared" si="157"/>
        <v>42644</v>
      </c>
      <c r="V222" s="73">
        <f t="shared" si="157"/>
        <v>42675</v>
      </c>
      <c r="W222" s="73">
        <f t="shared" si="157"/>
        <v>42705</v>
      </c>
      <c r="X222" s="73">
        <f t="shared" si="157"/>
        <v>42736</v>
      </c>
      <c r="Y222" s="73">
        <f t="shared" si="157"/>
        <v>42767</v>
      </c>
      <c r="Z222" s="73">
        <f t="shared" si="157"/>
        <v>42795</v>
      </c>
      <c r="AA222" s="73">
        <f t="shared" si="157"/>
        <v>42826</v>
      </c>
      <c r="AB222" s="73">
        <f t="shared" si="157"/>
        <v>42856</v>
      </c>
      <c r="AC222" s="73">
        <f t="shared" si="157"/>
        <v>42887</v>
      </c>
      <c r="AD222" s="73">
        <f t="shared" si="157"/>
        <v>42917</v>
      </c>
      <c r="AE222" s="73">
        <f t="shared" si="157"/>
        <v>42948</v>
      </c>
      <c r="AF222" s="73">
        <f t="shared" si="157"/>
        <v>42979</v>
      </c>
      <c r="AG222" s="73">
        <f t="shared" si="157"/>
        <v>43009</v>
      </c>
      <c r="AH222" s="73">
        <f t="shared" si="157"/>
        <v>43040</v>
      </c>
      <c r="AI222" s="73">
        <f t="shared" si="157"/>
        <v>43070</v>
      </c>
      <c r="AJ222" s="73">
        <f t="shared" si="157"/>
        <v>43101</v>
      </c>
      <c r="AK222" s="73">
        <f t="shared" ref="AK222:BP222" si="158">EDATE(AJ222,1)</f>
        <v>43132</v>
      </c>
      <c r="AL222" s="73">
        <f t="shared" si="158"/>
        <v>43160</v>
      </c>
      <c r="AM222" s="73">
        <f t="shared" si="158"/>
        <v>43191</v>
      </c>
      <c r="AN222" s="73">
        <f t="shared" si="158"/>
        <v>43221</v>
      </c>
      <c r="AO222" s="73">
        <f t="shared" si="158"/>
        <v>43252</v>
      </c>
      <c r="AP222" s="73">
        <f t="shared" si="158"/>
        <v>43282</v>
      </c>
      <c r="AQ222" s="73">
        <f t="shared" si="158"/>
        <v>43313</v>
      </c>
      <c r="AR222" s="73">
        <f t="shared" si="158"/>
        <v>43344</v>
      </c>
      <c r="AS222" s="73">
        <f t="shared" si="158"/>
        <v>43374</v>
      </c>
      <c r="AT222" s="73">
        <f t="shared" si="158"/>
        <v>43405</v>
      </c>
      <c r="AU222" s="73">
        <f t="shared" si="158"/>
        <v>43435</v>
      </c>
      <c r="AV222" s="73">
        <f t="shared" si="158"/>
        <v>43466</v>
      </c>
      <c r="AW222" s="73">
        <f t="shared" si="158"/>
        <v>43497</v>
      </c>
      <c r="AX222" s="73">
        <f t="shared" si="158"/>
        <v>43525</v>
      </c>
      <c r="AY222" s="73">
        <f t="shared" si="158"/>
        <v>43556</v>
      </c>
      <c r="AZ222" s="73">
        <f t="shared" si="158"/>
        <v>43586</v>
      </c>
      <c r="BA222" s="73">
        <f t="shared" si="158"/>
        <v>43617</v>
      </c>
      <c r="BB222" s="73">
        <f t="shared" si="158"/>
        <v>43647</v>
      </c>
      <c r="BC222" s="73">
        <f t="shared" si="158"/>
        <v>43678</v>
      </c>
      <c r="BD222" s="73">
        <f t="shared" si="158"/>
        <v>43709</v>
      </c>
      <c r="BE222" s="73">
        <f t="shared" si="158"/>
        <v>43739</v>
      </c>
      <c r="BF222" s="73">
        <f t="shared" si="158"/>
        <v>43770</v>
      </c>
      <c r="BG222" s="73">
        <f t="shared" si="158"/>
        <v>43800</v>
      </c>
      <c r="BH222" s="73">
        <f t="shared" si="158"/>
        <v>43831</v>
      </c>
      <c r="BI222" s="73">
        <f t="shared" si="158"/>
        <v>43862</v>
      </c>
      <c r="BJ222" s="73">
        <f t="shared" si="158"/>
        <v>43891</v>
      </c>
      <c r="BK222" s="73">
        <f t="shared" si="158"/>
        <v>43922</v>
      </c>
      <c r="BL222" s="73">
        <f t="shared" si="158"/>
        <v>43952</v>
      </c>
      <c r="BM222" s="73">
        <f t="shared" si="158"/>
        <v>43983</v>
      </c>
      <c r="BN222" s="73">
        <f t="shared" si="158"/>
        <v>44013</v>
      </c>
      <c r="BO222" s="73">
        <f t="shared" si="158"/>
        <v>44044</v>
      </c>
      <c r="BP222" s="73">
        <f t="shared" si="158"/>
        <v>44075</v>
      </c>
      <c r="BQ222" s="73">
        <f t="shared" ref="BQ222:CO222" si="159">EDATE(BP222,1)</f>
        <v>44105</v>
      </c>
      <c r="BR222" s="73">
        <f t="shared" si="159"/>
        <v>44136</v>
      </c>
      <c r="BS222" s="73">
        <f t="shared" si="159"/>
        <v>44166</v>
      </c>
      <c r="BT222" s="73">
        <f t="shared" si="159"/>
        <v>44197</v>
      </c>
      <c r="BU222" s="73">
        <f t="shared" si="159"/>
        <v>44228</v>
      </c>
      <c r="BV222" s="73">
        <f t="shared" si="159"/>
        <v>44256</v>
      </c>
      <c r="BW222" s="73">
        <f t="shared" si="159"/>
        <v>44287</v>
      </c>
      <c r="BX222" s="73">
        <f t="shared" si="159"/>
        <v>44317</v>
      </c>
      <c r="BY222" s="73">
        <f t="shared" si="159"/>
        <v>44348</v>
      </c>
      <c r="BZ222" s="73">
        <f t="shared" si="159"/>
        <v>44378</v>
      </c>
      <c r="CA222" s="73">
        <f t="shared" si="159"/>
        <v>44409</v>
      </c>
      <c r="CB222" s="73">
        <f t="shared" si="159"/>
        <v>44440</v>
      </c>
      <c r="CC222" s="73">
        <f t="shared" si="159"/>
        <v>44470</v>
      </c>
      <c r="CD222" s="73">
        <f t="shared" si="159"/>
        <v>44501</v>
      </c>
      <c r="CE222" s="73">
        <f t="shared" si="159"/>
        <v>44531</v>
      </c>
      <c r="CF222" s="73">
        <f t="shared" si="159"/>
        <v>44562</v>
      </c>
      <c r="CG222" s="73">
        <f t="shared" si="159"/>
        <v>44593</v>
      </c>
      <c r="CH222" s="73">
        <f t="shared" si="159"/>
        <v>44621</v>
      </c>
      <c r="CI222" s="73">
        <f t="shared" si="159"/>
        <v>44652</v>
      </c>
      <c r="CJ222" s="73">
        <f t="shared" si="159"/>
        <v>44682</v>
      </c>
      <c r="CK222" s="73">
        <f t="shared" si="159"/>
        <v>44713</v>
      </c>
      <c r="CL222" s="73">
        <f t="shared" si="159"/>
        <v>44743</v>
      </c>
      <c r="CM222" s="73">
        <f t="shared" si="159"/>
        <v>44774</v>
      </c>
      <c r="CN222" s="73">
        <f t="shared" si="159"/>
        <v>44805</v>
      </c>
      <c r="CO222" s="73">
        <f t="shared" si="159"/>
        <v>44835</v>
      </c>
    </row>
    <row r="223" spans="2:93">
      <c r="C223" t="s">
        <v>22</v>
      </c>
      <c r="D223" s="20">
        <f ca="1">IF(D222&gt;$D$207,0,SUM(D218:D220)*$D$208)</f>
        <v>0</v>
      </c>
      <c r="E223" s="20">
        <f t="shared" ref="E223:M223" ca="1" si="160">IF(E222&gt;$D$207,0,SUM(E218:E220)*$D$208)</f>
        <v>0</v>
      </c>
      <c r="F223" s="20">
        <f t="shared" ca="1" si="160"/>
        <v>0</v>
      </c>
      <c r="G223" s="20">
        <f t="shared" ca="1" si="160"/>
        <v>0</v>
      </c>
      <c r="H223" s="20">
        <f t="shared" ca="1" si="160"/>
        <v>0</v>
      </c>
      <c r="I223" s="20">
        <f t="shared" ca="1" si="160"/>
        <v>0</v>
      </c>
      <c r="J223" s="20">
        <f t="shared" ca="1" si="160"/>
        <v>0</v>
      </c>
      <c r="K223" s="20">
        <f t="shared" ca="1" si="160"/>
        <v>2</v>
      </c>
      <c r="L223" s="20">
        <f t="shared" ca="1" si="160"/>
        <v>0</v>
      </c>
      <c r="M223" s="20">
        <f t="shared" ca="1" si="160"/>
        <v>0</v>
      </c>
      <c r="N223" s="20">
        <f t="shared" ref="N223:AS223" ca="1" si="161">IF(N222&gt;$D$207,0,SUM(N218:N220)*$D$208)</f>
        <v>0</v>
      </c>
      <c r="O223" s="20">
        <f t="shared" ca="1" si="161"/>
        <v>0</v>
      </c>
      <c r="P223" s="20">
        <f t="shared" ca="1" si="161"/>
        <v>0</v>
      </c>
      <c r="Q223" s="20">
        <f t="shared" ca="1" si="161"/>
        <v>0</v>
      </c>
      <c r="R223" s="20">
        <f t="shared" ca="1" si="161"/>
        <v>0</v>
      </c>
      <c r="S223" s="20">
        <f t="shared" ca="1" si="161"/>
        <v>0</v>
      </c>
      <c r="T223" s="20">
        <f t="shared" ca="1" si="161"/>
        <v>0</v>
      </c>
      <c r="U223" s="20">
        <f t="shared" ca="1" si="161"/>
        <v>0</v>
      </c>
      <c r="V223" s="20">
        <f t="shared" ca="1" si="161"/>
        <v>0</v>
      </c>
      <c r="W223" s="20">
        <f t="shared" ca="1" si="161"/>
        <v>3</v>
      </c>
      <c r="X223" s="20">
        <f t="shared" ca="1" si="161"/>
        <v>0</v>
      </c>
      <c r="Y223" s="20">
        <f t="shared" ca="1" si="161"/>
        <v>0</v>
      </c>
      <c r="Z223" s="20">
        <f t="shared" ca="1" si="161"/>
        <v>0</v>
      </c>
      <c r="AA223" s="20">
        <f t="shared" ca="1" si="161"/>
        <v>0</v>
      </c>
      <c r="AB223" s="20">
        <f t="shared" ca="1" si="161"/>
        <v>0</v>
      </c>
      <c r="AC223" s="20">
        <f t="shared" ca="1" si="161"/>
        <v>0</v>
      </c>
      <c r="AD223" s="20">
        <f t="shared" ca="1" si="161"/>
        <v>0</v>
      </c>
      <c r="AE223" s="20">
        <f t="shared" ca="1" si="161"/>
        <v>0</v>
      </c>
      <c r="AF223" s="20">
        <f t="shared" ca="1" si="161"/>
        <v>2.25</v>
      </c>
      <c r="AG223" s="20">
        <f t="shared" si="161"/>
        <v>0</v>
      </c>
      <c r="AH223" s="20">
        <f t="shared" si="161"/>
        <v>0</v>
      </c>
      <c r="AI223" s="20">
        <f t="shared" si="161"/>
        <v>0</v>
      </c>
      <c r="AJ223" s="20">
        <f t="shared" si="161"/>
        <v>0</v>
      </c>
      <c r="AK223" s="20">
        <f t="shared" si="161"/>
        <v>0</v>
      </c>
      <c r="AL223" s="20">
        <f t="shared" si="161"/>
        <v>0</v>
      </c>
      <c r="AM223" s="20">
        <f t="shared" si="161"/>
        <v>0</v>
      </c>
      <c r="AN223" s="20">
        <f t="shared" si="161"/>
        <v>0</v>
      </c>
      <c r="AO223" s="20">
        <f t="shared" si="161"/>
        <v>0</v>
      </c>
      <c r="AP223" s="20">
        <f t="shared" si="161"/>
        <v>0</v>
      </c>
      <c r="AQ223" s="20">
        <f t="shared" si="161"/>
        <v>0</v>
      </c>
      <c r="AR223" s="20">
        <f t="shared" si="161"/>
        <v>0</v>
      </c>
      <c r="AS223" s="20">
        <f t="shared" si="161"/>
        <v>0</v>
      </c>
      <c r="AT223" s="20">
        <f t="shared" ref="AT223:BY223" si="162">IF(AT222&gt;$D$207,0,SUM(AT218:AT220)*$D$208)</f>
        <v>0</v>
      </c>
      <c r="AU223" s="20">
        <f t="shared" si="162"/>
        <v>0</v>
      </c>
      <c r="AV223" s="20">
        <f t="shared" si="162"/>
        <v>0</v>
      </c>
      <c r="AW223" s="20">
        <f t="shared" si="162"/>
        <v>0</v>
      </c>
      <c r="AX223" s="20">
        <f t="shared" si="162"/>
        <v>0</v>
      </c>
      <c r="AY223" s="20">
        <f t="shared" si="162"/>
        <v>0</v>
      </c>
      <c r="AZ223" s="20">
        <f t="shared" si="162"/>
        <v>0</v>
      </c>
      <c r="BA223" s="20">
        <f t="shared" si="162"/>
        <v>0</v>
      </c>
      <c r="BB223" s="20">
        <f t="shared" si="162"/>
        <v>0</v>
      </c>
      <c r="BC223" s="20">
        <f t="shared" si="162"/>
        <v>0</v>
      </c>
      <c r="BD223" s="20">
        <f t="shared" si="162"/>
        <v>0</v>
      </c>
      <c r="BE223" s="20">
        <f t="shared" si="162"/>
        <v>0</v>
      </c>
      <c r="BF223" s="20">
        <f t="shared" si="162"/>
        <v>0</v>
      </c>
      <c r="BG223" s="20">
        <f t="shared" si="162"/>
        <v>0</v>
      </c>
      <c r="BH223" s="20">
        <f t="shared" si="162"/>
        <v>0</v>
      </c>
      <c r="BI223" s="20">
        <f t="shared" si="162"/>
        <v>0</v>
      </c>
      <c r="BJ223" s="20">
        <f t="shared" si="162"/>
        <v>0</v>
      </c>
      <c r="BK223" s="20">
        <f t="shared" si="162"/>
        <v>0</v>
      </c>
      <c r="BL223" s="20">
        <f t="shared" si="162"/>
        <v>0</v>
      </c>
      <c r="BM223" s="20">
        <f t="shared" si="162"/>
        <v>0</v>
      </c>
      <c r="BN223" s="20">
        <f t="shared" si="162"/>
        <v>0</v>
      </c>
      <c r="BO223" s="20">
        <f t="shared" si="162"/>
        <v>0</v>
      </c>
      <c r="BP223" s="20">
        <f t="shared" si="162"/>
        <v>0</v>
      </c>
      <c r="BQ223" s="20">
        <f t="shared" si="162"/>
        <v>0</v>
      </c>
      <c r="BR223" s="20">
        <f t="shared" si="162"/>
        <v>0</v>
      </c>
      <c r="BS223" s="20">
        <f t="shared" si="162"/>
        <v>0</v>
      </c>
      <c r="BT223" s="20">
        <f t="shared" si="162"/>
        <v>0</v>
      </c>
      <c r="BU223" s="20">
        <f t="shared" si="162"/>
        <v>0</v>
      </c>
      <c r="BV223" s="20">
        <f t="shared" si="162"/>
        <v>0</v>
      </c>
      <c r="BW223" s="20">
        <f t="shared" si="162"/>
        <v>0</v>
      </c>
      <c r="BX223" s="20">
        <f t="shared" si="162"/>
        <v>0</v>
      </c>
      <c r="BY223" s="20">
        <f t="shared" si="162"/>
        <v>0</v>
      </c>
      <c r="BZ223" s="20">
        <f t="shared" ref="BZ223:CO223" si="163">IF(BZ222&gt;$D$207,0,SUM(BZ218:BZ220)*$D$208)</f>
        <v>0</v>
      </c>
      <c r="CA223" s="20">
        <f t="shared" si="163"/>
        <v>0</v>
      </c>
      <c r="CB223" s="20">
        <f t="shared" si="163"/>
        <v>0</v>
      </c>
      <c r="CC223" s="20">
        <f t="shared" si="163"/>
        <v>0</v>
      </c>
      <c r="CD223" s="20">
        <f t="shared" si="163"/>
        <v>0</v>
      </c>
      <c r="CE223" s="20">
        <f t="shared" si="163"/>
        <v>0</v>
      </c>
      <c r="CF223" s="20">
        <f t="shared" si="163"/>
        <v>0</v>
      </c>
      <c r="CG223" s="20">
        <f t="shared" si="163"/>
        <v>0</v>
      </c>
      <c r="CH223" s="20">
        <f t="shared" si="163"/>
        <v>0</v>
      </c>
      <c r="CI223" s="20">
        <f t="shared" si="163"/>
        <v>0</v>
      </c>
      <c r="CJ223" s="20">
        <f t="shared" si="163"/>
        <v>0</v>
      </c>
      <c r="CK223" s="20">
        <f t="shared" si="163"/>
        <v>0</v>
      </c>
      <c r="CL223" s="20">
        <f t="shared" si="163"/>
        <v>0</v>
      </c>
      <c r="CM223" s="20">
        <f t="shared" si="163"/>
        <v>0</v>
      </c>
      <c r="CN223" s="20">
        <f t="shared" si="163"/>
        <v>0</v>
      </c>
      <c r="CO223" s="20">
        <f t="shared" si="1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72"/>
  <sheetViews>
    <sheetView showGridLines="0" tabSelected="1" topLeftCell="A7" zoomScale="70" zoomScaleNormal="70" workbookViewId="0">
      <selection activeCell="C25" sqref="C25"/>
    </sheetView>
  </sheetViews>
  <sheetFormatPr defaultColWidth="11" defaultRowHeight="15.6"/>
  <cols>
    <col min="1" max="1" width="17.3984375" customWidth="1"/>
    <col min="3" max="3" width="23.59765625" customWidth="1"/>
    <col min="4" max="4" width="15.09765625" customWidth="1"/>
    <col min="5" max="5" width="12.5" bestFit="1" customWidth="1"/>
    <col min="6" max="6" width="14.09765625" bestFit="1" customWidth="1"/>
    <col min="7" max="7" width="14.3984375" bestFit="1" customWidth="1"/>
    <col min="8" max="38" width="14.09765625" bestFit="1" customWidth="1"/>
    <col min="39" max="39" width="13.09765625" customWidth="1"/>
    <col min="40" max="47" width="14.09765625" bestFit="1" customWidth="1"/>
    <col min="48" max="58" width="11.09765625" bestFit="1" customWidth="1"/>
    <col min="59" max="59" width="11.5" bestFit="1" customWidth="1"/>
    <col min="60" max="70" width="11.09765625" bestFit="1" customWidth="1"/>
    <col min="71" max="71" width="12.09765625" customWidth="1"/>
    <col min="72" max="76" width="11.09765625" bestFit="1" customWidth="1"/>
    <col min="77" max="77" width="12.09765625" bestFit="1" customWidth="1"/>
    <col min="78" max="79" width="11.09765625" bestFit="1" customWidth="1"/>
    <col min="80" max="80" width="12.09765625" bestFit="1" customWidth="1"/>
    <col min="81" max="89" width="11.09765625" bestFit="1" customWidth="1"/>
    <col min="90" max="142" width="11" bestFit="1" customWidth="1"/>
  </cols>
  <sheetData>
    <row r="1" spans="1:130" s="38" customFormat="1">
      <c r="A1" s="38" t="s">
        <v>228</v>
      </c>
    </row>
    <row r="2" spans="1:130" s="14" customFormat="1">
      <c r="A2" s="14" t="s">
        <v>39</v>
      </c>
      <c r="B2" s="14" t="s">
        <v>92</v>
      </c>
      <c r="C2" s="14" t="s">
        <v>211</v>
      </c>
      <c r="D2" s="92">
        <v>42736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</row>
    <row r="3" spans="1:130" s="14" customFormat="1">
      <c r="C3" s="14" t="s">
        <v>212</v>
      </c>
      <c r="D3" s="92">
        <v>43800</v>
      </c>
      <c r="F3" s="13"/>
      <c r="G3" s="3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</row>
    <row r="4" spans="1:130" s="14" customFormat="1">
      <c r="C4" s="14" t="s">
        <v>213</v>
      </c>
      <c r="D4" s="135">
        <v>8750000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</row>
    <row r="5" spans="1:130" s="14" customFormat="1">
      <c r="C5" s="14" t="s">
        <v>37</v>
      </c>
      <c r="D5" s="93">
        <v>0.05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</row>
    <row r="6" spans="1:130" s="14" customFormat="1">
      <c r="C6" s="19" t="s">
        <v>38</v>
      </c>
      <c r="D6" s="98" t="s">
        <v>39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</row>
    <row r="7" spans="1:130" s="14" customFormat="1">
      <c r="C7" s="19"/>
      <c r="D7" s="19" t="s">
        <v>40</v>
      </c>
      <c r="E7" s="1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</row>
    <row r="8" spans="1:130" s="14" customFormat="1">
      <c r="C8" s="19" t="s">
        <v>29</v>
      </c>
      <c r="D8" s="96">
        <v>42736</v>
      </c>
      <c r="E8" s="103">
        <v>111111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</row>
    <row r="9" spans="1:130" s="14" customFormat="1">
      <c r="C9" s="19" t="s">
        <v>28</v>
      </c>
      <c r="D9" s="96">
        <v>43374</v>
      </c>
      <c r="E9" s="103"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</row>
    <row r="10" spans="1:130" s="14" customFormat="1">
      <c r="C10" s="19" t="s">
        <v>78</v>
      </c>
      <c r="D10" s="97">
        <f>D3</f>
        <v>43800</v>
      </c>
      <c r="E10" s="99">
        <f>D4-E8-E9</f>
        <v>8638889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</row>
    <row r="11" spans="1:130" s="14" customFormat="1">
      <c r="C11" s="19"/>
      <c r="D11" s="98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</row>
    <row r="12" spans="1:130" s="14" customFormat="1">
      <c r="B12" s="14" t="s">
        <v>160</v>
      </c>
      <c r="C12" s="14" t="s">
        <v>214</v>
      </c>
      <c r="F12" s="94">
        <f>D2</f>
        <v>42736</v>
      </c>
      <c r="G12" s="94">
        <f>EDATE(F12,1)</f>
        <v>42767</v>
      </c>
      <c r="H12" s="94">
        <f t="shared" ref="H12:U12" si="0">EDATE(G12,1)</f>
        <v>42795</v>
      </c>
      <c r="I12" s="94">
        <f t="shared" si="0"/>
        <v>42826</v>
      </c>
      <c r="J12" s="94">
        <f t="shared" si="0"/>
        <v>42856</v>
      </c>
      <c r="K12" s="94">
        <f t="shared" si="0"/>
        <v>42887</v>
      </c>
      <c r="L12" s="94">
        <f t="shared" si="0"/>
        <v>42917</v>
      </c>
      <c r="M12" s="94">
        <f t="shared" si="0"/>
        <v>42948</v>
      </c>
      <c r="N12" s="94">
        <f t="shared" si="0"/>
        <v>42979</v>
      </c>
      <c r="O12" s="94">
        <f t="shared" si="0"/>
        <v>43009</v>
      </c>
      <c r="P12" s="94">
        <f t="shared" si="0"/>
        <v>43040</v>
      </c>
      <c r="Q12" s="94">
        <f t="shared" si="0"/>
        <v>43070</v>
      </c>
      <c r="R12" s="94">
        <f t="shared" si="0"/>
        <v>43101</v>
      </c>
      <c r="S12" s="94">
        <f t="shared" si="0"/>
        <v>43132</v>
      </c>
      <c r="T12" s="94">
        <f t="shared" si="0"/>
        <v>43160</v>
      </c>
      <c r="U12" s="94">
        <f t="shared" si="0"/>
        <v>43191</v>
      </c>
      <c r="V12" s="94">
        <f t="shared" ref="V12:AB12" si="1">EDATE(U12,1)</f>
        <v>43221</v>
      </c>
      <c r="W12" s="94">
        <f t="shared" si="1"/>
        <v>43252</v>
      </c>
      <c r="X12" s="94">
        <f t="shared" si="1"/>
        <v>43282</v>
      </c>
      <c r="Y12" s="94">
        <f t="shared" si="1"/>
        <v>43313</v>
      </c>
      <c r="Z12" s="94">
        <f t="shared" si="1"/>
        <v>43344</v>
      </c>
      <c r="AA12" s="94">
        <f t="shared" si="1"/>
        <v>43374</v>
      </c>
      <c r="AB12" s="94">
        <f t="shared" si="1"/>
        <v>43405</v>
      </c>
      <c r="AC12" s="94">
        <f t="shared" ref="AC12:CN12" si="2">EDATE(AB12,1)</f>
        <v>43435</v>
      </c>
      <c r="AD12" s="94">
        <f t="shared" si="2"/>
        <v>43466</v>
      </c>
      <c r="AE12" s="94">
        <f t="shared" si="2"/>
        <v>43497</v>
      </c>
      <c r="AF12" s="94">
        <f t="shared" si="2"/>
        <v>43525</v>
      </c>
      <c r="AG12" s="94">
        <f t="shared" si="2"/>
        <v>43556</v>
      </c>
      <c r="AH12" s="94">
        <f t="shared" si="2"/>
        <v>43586</v>
      </c>
      <c r="AI12" s="94">
        <f t="shared" si="2"/>
        <v>43617</v>
      </c>
      <c r="AJ12" s="94">
        <f t="shared" si="2"/>
        <v>43647</v>
      </c>
      <c r="AK12" s="94">
        <f t="shared" si="2"/>
        <v>43678</v>
      </c>
      <c r="AL12" s="94">
        <f t="shared" si="2"/>
        <v>43709</v>
      </c>
      <c r="AM12" s="94">
        <f t="shared" si="2"/>
        <v>43739</v>
      </c>
      <c r="AN12" s="94">
        <f t="shared" si="2"/>
        <v>43770</v>
      </c>
      <c r="AO12" s="94">
        <f t="shared" si="2"/>
        <v>43800</v>
      </c>
      <c r="AP12" s="94">
        <f t="shared" si="2"/>
        <v>43831</v>
      </c>
      <c r="AQ12" s="94">
        <f t="shared" si="2"/>
        <v>43862</v>
      </c>
      <c r="AR12" s="94">
        <f t="shared" si="2"/>
        <v>43891</v>
      </c>
      <c r="AS12" s="94">
        <f t="shared" si="2"/>
        <v>43922</v>
      </c>
      <c r="AT12" s="94">
        <f t="shared" si="2"/>
        <v>43952</v>
      </c>
      <c r="AU12" s="94">
        <f t="shared" si="2"/>
        <v>43983</v>
      </c>
      <c r="AV12" s="94">
        <f t="shared" si="2"/>
        <v>44013</v>
      </c>
      <c r="AW12" s="94">
        <f t="shared" si="2"/>
        <v>44044</v>
      </c>
      <c r="AX12" s="94">
        <f t="shared" si="2"/>
        <v>44075</v>
      </c>
      <c r="AY12" s="94">
        <f t="shared" si="2"/>
        <v>44105</v>
      </c>
      <c r="AZ12" s="94">
        <f t="shared" si="2"/>
        <v>44136</v>
      </c>
      <c r="BA12" s="94">
        <f t="shared" si="2"/>
        <v>44166</v>
      </c>
      <c r="BB12" s="94">
        <f t="shared" si="2"/>
        <v>44197</v>
      </c>
      <c r="BC12" s="94">
        <f t="shared" si="2"/>
        <v>44228</v>
      </c>
      <c r="BD12" s="94">
        <f t="shared" si="2"/>
        <v>44256</v>
      </c>
      <c r="BE12" s="94">
        <f t="shared" si="2"/>
        <v>44287</v>
      </c>
      <c r="BF12" s="94">
        <f t="shared" si="2"/>
        <v>44317</v>
      </c>
      <c r="BG12" s="94">
        <f t="shared" si="2"/>
        <v>44348</v>
      </c>
      <c r="BH12" s="94">
        <f t="shared" si="2"/>
        <v>44378</v>
      </c>
      <c r="BI12" s="94">
        <f t="shared" si="2"/>
        <v>44409</v>
      </c>
      <c r="BJ12" s="94">
        <f t="shared" si="2"/>
        <v>44440</v>
      </c>
      <c r="BK12" s="94">
        <f t="shared" si="2"/>
        <v>44470</v>
      </c>
      <c r="BL12" s="94">
        <f t="shared" si="2"/>
        <v>44501</v>
      </c>
      <c r="BM12" s="94">
        <f t="shared" si="2"/>
        <v>44531</v>
      </c>
      <c r="BN12" s="94">
        <f t="shared" si="2"/>
        <v>44562</v>
      </c>
      <c r="BO12" s="94">
        <f t="shared" si="2"/>
        <v>44593</v>
      </c>
      <c r="BP12" s="94">
        <f t="shared" si="2"/>
        <v>44621</v>
      </c>
      <c r="BQ12" s="94">
        <f t="shared" si="2"/>
        <v>44652</v>
      </c>
      <c r="BR12" s="94">
        <f t="shared" si="2"/>
        <v>44682</v>
      </c>
      <c r="BS12" s="94">
        <f t="shared" si="2"/>
        <v>44713</v>
      </c>
      <c r="BT12" s="94">
        <f t="shared" si="2"/>
        <v>44743</v>
      </c>
      <c r="BU12" s="94">
        <f t="shared" si="2"/>
        <v>44774</v>
      </c>
      <c r="BV12" s="94">
        <f t="shared" si="2"/>
        <v>44805</v>
      </c>
      <c r="BW12" s="94">
        <f t="shared" si="2"/>
        <v>44835</v>
      </c>
      <c r="BX12" s="94">
        <f t="shared" si="2"/>
        <v>44866</v>
      </c>
      <c r="BY12" s="94">
        <f t="shared" si="2"/>
        <v>44896</v>
      </c>
      <c r="BZ12" s="94">
        <f t="shared" si="2"/>
        <v>44927</v>
      </c>
      <c r="CA12" s="94">
        <f t="shared" si="2"/>
        <v>44958</v>
      </c>
      <c r="CB12" s="94">
        <f t="shared" si="2"/>
        <v>44986</v>
      </c>
      <c r="CC12" s="94">
        <f t="shared" si="2"/>
        <v>45017</v>
      </c>
      <c r="CD12" s="94">
        <f t="shared" si="2"/>
        <v>45047</v>
      </c>
      <c r="CE12" s="94">
        <f t="shared" si="2"/>
        <v>45078</v>
      </c>
      <c r="CF12" s="94">
        <f t="shared" si="2"/>
        <v>45108</v>
      </c>
      <c r="CG12" s="94">
        <f t="shared" si="2"/>
        <v>45139</v>
      </c>
      <c r="CH12" s="94">
        <f t="shared" si="2"/>
        <v>45170</v>
      </c>
      <c r="CI12" s="94">
        <f t="shared" si="2"/>
        <v>45200</v>
      </c>
      <c r="CJ12" s="94">
        <f t="shared" si="2"/>
        <v>45231</v>
      </c>
      <c r="CK12" s="94">
        <f t="shared" si="2"/>
        <v>45261</v>
      </c>
      <c r="CL12" s="94">
        <f t="shared" si="2"/>
        <v>45292</v>
      </c>
      <c r="CM12" s="94">
        <f t="shared" si="2"/>
        <v>45323</v>
      </c>
      <c r="CN12" s="94">
        <f t="shared" si="2"/>
        <v>45352</v>
      </c>
      <c r="CO12" s="94">
        <f t="shared" ref="CO12:DZ12" si="3">EDATE(CN12,1)</f>
        <v>45383</v>
      </c>
      <c r="CP12" s="94">
        <f t="shared" si="3"/>
        <v>45413</v>
      </c>
      <c r="CQ12" s="94">
        <f t="shared" si="3"/>
        <v>45444</v>
      </c>
      <c r="CR12" s="94">
        <f t="shared" si="3"/>
        <v>45474</v>
      </c>
      <c r="CS12" s="94">
        <f t="shared" si="3"/>
        <v>45505</v>
      </c>
      <c r="CT12" s="94">
        <f t="shared" si="3"/>
        <v>45536</v>
      </c>
      <c r="CU12" s="94">
        <f t="shared" si="3"/>
        <v>45566</v>
      </c>
      <c r="CV12" s="94">
        <f t="shared" si="3"/>
        <v>45597</v>
      </c>
      <c r="CW12" s="94">
        <f t="shared" si="3"/>
        <v>45627</v>
      </c>
      <c r="CX12" s="94">
        <f t="shared" si="3"/>
        <v>45658</v>
      </c>
      <c r="CY12" s="94">
        <f t="shared" si="3"/>
        <v>45689</v>
      </c>
      <c r="CZ12" s="94">
        <f t="shared" si="3"/>
        <v>45717</v>
      </c>
      <c r="DA12" s="94">
        <f t="shared" si="3"/>
        <v>45748</v>
      </c>
      <c r="DB12" s="94">
        <f t="shared" si="3"/>
        <v>45778</v>
      </c>
      <c r="DC12" s="94">
        <f t="shared" si="3"/>
        <v>45809</v>
      </c>
      <c r="DD12" s="94">
        <f t="shared" si="3"/>
        <v>45839</v>
      </c>
      <c r="DE12" s="94">
        <f t="shared" si="3"/>
        <v>45870</v>
      </c>
      <c r="DF12" s="94">
        <f t="shared" si="3"/>
        <v>45901</v>
      </c>
      <c r="DG12" s="94">
        <f t="shared" si="3"/>
        <v>45931</v>
      </c>
      <c r="DH12" s="94">
        <f t="shared" si="3"/>
        <v>45962</v>
      </c>
      <c r="DI12" s="94">
        <f t="shared" si="3"/>
        <v>45992</v>
      </c>
      <c r="DJ12" s="94">
        <f t="shared" si="3"/>
        <v>46023</v>
      </c>
      <c r="DK12" s="94">
        <f t="shared" si="3"/>
        <v>46054</v>
      </c>
      <c r="DL12" s="94">
        <f t="shared" si="3"/>
        <v>46082</v>
      </c>
      <c r="DM12" s="94">
        <f t="shared" si="3"/>
        <v>46113</v>
      </c>
      <c r="DN12" s="94">
        <f t="shared" si="3"/>
        <v>46143</v>
      </c>
      <c r="DO12" s="94">
        <f t="shared" si="3"/>
        <v>46174</v>
      </c>
      <c r="DP12" s="94">
        <f t="shared" si="3"/>
        <v>46204</v>
      </c>
      <c r="DQ12" s="94">
        <f t="shared" si="3"/>
        <v>46235</v>
      </c>
      <c r="DR12" s="94">
        <f t="shared" si="3"/>
        <v>46266</v>
      </c>
      <c r="DS12" s="94">
        <f t="shared" si="3"/>
        <v>46296</v>
      </c>
      <c r="DT12" s="94">
        <f t="shared" si="3"/>
        <v>46327</v>
      </c>
      <c r="DU12" s="94">
        <f t="shared" si="3"/>
        <v>46357</v>
      </c>
      <c r="DV12" s="94">
        <f t="shared" si="3"/>
        <v>46388</v>
      </c>
      <c r="DW12" s="94">
        <f t="shared" si="3"/>
        <v>46419</v>
      </c>
      <c r="DX12" s="94">
        <f t="shared" si="3"/>
        <v>46447</v>
      </c>
      <c r="DY12" s="94">
        <f t="shared" si="3"/>
        <v>46478</v>
      </c>
      <c r="DZ12" s="94">
        <f t="shared" si="3"/>
        <v>46508</v>
      </c>
    </row>
    <row r="13" spans="1:130" s="23" customFormat="1">
      <c r="C13" s="102" t="s">
        <v>223</v>
      </c>
      <c r="F13" s="22">
        <v>243055.55555555556</v>
      </c>
      <c r="G13" s="22">
        <v>243055.55555555556</v>
      </c>
      <c r="H13" s="22">
        <v>243055.55555555556</v>
      </c>
      <c r="I13" s="22">
        <v>243055.55555555556</v>
      </c>
      <c r="J13" s="22">
        <v>243055.55555555556</v>
      </c>
      <c r="K13" s="22">
        <v>243055.55555555556</v>
      </c>
      <c r="L13" s="22">
        <v>243055.55555555556</v>
      </c>
      <c r="M13" s="22">
        <v>243055.55555555556</v>
      </c>
      <c r="N13" s="22">
        <v>243055.55555555556</v>
      </c>
      <c r="O13" s="22">
        <v>243055.55555555556</v>
      </c>
      <c r="P13" s="22">
        <v>243055.55555555556</v>
      </c>
      <c r="Q13" s="22">
        <v>243055.55555555556</v>
      </c>
      <c r="R13" s="22">
        <v>243055.55555555556</v>
      </c>
      <c r="S13" s="22">
        <v>243055.55555555556</v>
      </c>
      <c r="T13" s="22">
        <v>243055.55555555556</v>
      </c>
      <c r="U13" s="22">
        <v>243055.55555555556</v>
      </c>
      <c r="V13" s="22">
        <v>243055.55555555556</v>
      </c>
      <c r="W13" s="22">
        <v>243055.55555555556</v>
      </c>
      <c r="X13" s="22">
        <v>243055.55555555556</v>
      </c>
      <c r="Y13" s="22">
        <v>243055.55555555556</v>
      </c>
      <c r="Z13" s="22">
        <v>243055.55555555556</v>
      </c>
      <c r="AA13" s="22">
        <v>243055.55555555556</v>
      </c>
      <c r="AB13" s="22">
        <v>243055.55555555556</v>
      </c>
      <c r="AC13" s="22">
        <v>243055.55555555556</v>
      </c>
      <c r="AD13" s="22">
        <v>243055.55555555556</v>
      </c>
      <c r="AE13" s="22">
        <v>243055.55555555556</v>
      </c>
      <c r="AF13" s="22">
        <v>243055.55555555556</v>
      </c>
      <c r="AG13" s="22">
        <v>243055.55555555556</v>
      </c>
      <c r="AH13" s="22">
        <v>243055.55555555556</v>
      </c>
      <c r="AI13" s="22">
        <v>243055.55555555556</v>
      </c>
      <c r="AJ13" s="22">
        <v>243055.55555555556</v>
      </c>
      <c r="AK13" s="22">
        <v>243055.55555555556</v>
      </c>
      <c r="AL13" s="22">
        <v>243055.55555555556</v>
      </c>
      <c r="AM13" s="22">
        <v>243055.55555555556</v>
      </c>
      <c r="AN13" s="22">
        <v>243055.55555555556</v>
      </c>
      <c r="AO13" s="22">
        <v>243055.55555554852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</row>
    <row r="14" spans="1:130" s="23" customFormat="1">
      <c r="C14" s="100" t="s">
        <v>218</v>
      </c>
      <c r="F14" s="22">
        <f t="shared" ref="F14:AK14" si="4">IFERROR(VLOOKUP(F$12,$D8:$E10,2,FALSE),0)</f>
        <v>111111</v>
      </c>
      <c r="G14" s="22">
        <f t="shared" si="4"/>
        <v>0</v>
      </c>
      <c r="H14" s="22">
        <f t="shared" si="4"/>
        <v>0</v>
      </c>
      <c r="I14" s="22">
        <f t="shared" si="4"/>
        <v>0</v>
      </c>
      <c r="J14" s="22">
        <f t="shared" si="4"/>
        <v>0</v>
      </c>
      <c r="K14" s="22">
        <f t="shared" si="4"/>
        <v>0</v>
      </c>
      <c r="L14" s="22">
        <f t="shared" si="4"/>
        <v>0</v>
      </c>
      <c r="M14" s="22">
        <f t="shared" si="4"/>
        <v>0</v>
      </c>
      <c r="N14" s="22">
        <f t="shared" si="4"/>
        <v>0</v>
      </c>
      <c r="O14" s="22">
        <f t="shared" si="4"/>
        <v>0</v>
      </c>
      <c r="P14" s="22">
        <f t="shared" si="4"/>
        <v>0</v>
      </c>
      <c r="Q14" s="22">
        <f t="shared" si="4"/>
        <v>0</v>
      </c>
      <c r="R14" s="22">
        <f t="shared" si="4"/>
        <v>0</v>
      </c>
      <c r="S14" s="22">
        <f t="shared" si="4"/>
        <v>0</v>
      </c>
      <c r="T14" s="22">
        <f t="shared" si="4"/>
        <v>0</v>
      </c>
      <c r="U14" s="22">
        <f t="shared" si="4"/>
        <v>0</v>
      </c>
      <c r="V14" s="22">
        <f t="shared" si="4"/>
        <v>0</v>
      </c>
      <c r="W14" s="22">
        <f t="shared" si="4"/>
        <v>0</v>
      </c>
      <c r="X14" s="22">
        <f t="shared" si="4"/>
        <v>0</v>
      </c>
      <c r="Y14" s="22">
        <f t="shared" si="4"/>
        <v>0</v>
      </c>
      <c r="Z14" s="22">
        <f t="shared" si="4"/>
        <v>0</v>
      </c>
      <c r="AA14" s="22">
        <f t="shared" si="4"/>
        <v>0</v>
      </c>
      <c r="AB14" s="22">
        <f t="shared" si="4"/>
        <v>0</v>
      </c>
      <c r="AC14" s="22">
        <f t="shared" si="4"/>
        <v>0</v>
      </c>
      <c r="AD14" s="22">
        <f t="shared" si="4"/>
        <v>0</v>
      </c>
      <c r="AE14" s="22">
        <f t="shared" si="4"/>
        <v>0</v>
      </c>
      <c r="AF14" s="22">
        <f t="shared" si="4"/>
        <v>0</v>
      </c>
      <c r="AG14" s="22">
        <f t="shared" si="4"/>
        <v>0</v>
      </c>
      <c r="AH14" s="22">
        <f t="shared" si="4"/>
        <v>0</v>
      </c>
      <c r="AI14" s="22">
        <f t="shared" si="4"/>
        <v>0</v>
      </c>
      <c r="AJ14" s="22">
        <f t="shared" si="4"/>
        <v>0</v>
      </c>
      <c r="AK14" s="22">
        <f t="shared" si="4"/>
        <v>0</v>
      </c>
      <c r="AL14" s="22">
        <f t="shared" ref="AL14:BQ14" si="5">IFERROR(VLOOKUP(AL$12,$D8:$E10,2,FALSE),0)</f>
        <v>0</v>
      </c>
      <c r="AM14" s="22">
        <f t="shared" si="5"/>
        <v>0</v>
      </c>
      <c r="AN14" s="22">
        <f t="shared" si="5"/>
        <v>0</v>
      </c>
      <c r="AO14" s="22">
        <f t="shared" si="5"/>
        <v>8638889</v>
      </c>
      <c r="AP14" s="22">
        <f t="shared" si="5"/>
        <v>0</v>
      </c>
      <c r="AQ14" s="22">
        <f t="shared" si="5"/>
        <v>0</v>
      </c>
      <c r="AR14" s="22">
        <f t="shared" si="5"/>
        <v>0</v>
      </c>
      <c r="AS14" s="22">
        <f t="shared" si="5"/>
        <v>0</v>
      </c>
      <c r="AT14" s="22">
        <f t="shared" si="5"/>
        <v>0</v>
      </c>
      <c r="AU14" s="22">
        <f t="shared" si="5"/>
        <v>0</v>
      </c>
      <c r="AV14" s="22">
        <f t="shared" si="5"/>
        <v>0</v>
      </c>
      <c r="AW14" s="22">
        <f t="shared" si="5"/>
        <v>0</v>
      </c>
      <c r="AX14" s="22">
        <f t="shared" si="5"/>
        <v>0</v>
      </c>
      <c r="AY14" s="22">
        <f t="shared" si="5"/>
        <v>0</v>
      </c>
      <c r="AZ14" s="22">
        <f t="shared" si="5"/>
        <v>0</v>
      </c>
      <c r="BA14" s="22">
        <f t="shared" si="5"/>
        <v>0</v>
      </c>
      <c r="BB14" s="22">
        <f t="shared" si="5"/>
        <v>0</v>
      </c>
      <c r="BC14" s="22">
        <f t="shared" si="5"/>
        <v>0</v>
      </c>
      <c r="BD14" s="22">
        <f t="shared" si="5"/>
        <v>0</v>
      </c>
      <c r="BE14" s="22">
        <f t="shared" si="5"/>
        <v>0</v>
      </c>
      <c r="BF14" s="22">
        <f t="shared" si="5"/>
        <v>0</v>
      </c>
      <c r="BG14" s="22">
        <f t="shared" si="5"/>
        <v>0</v>
      </c>
      <c r="BH14" s="22">
        <f t="shared" si="5"/>
        <v>0</v>
      </c>
      <c r="BI14" s="22">
        <f t="shared" si="5"/>
        <v>0</v>
      </c>
      <c r="BJ14" s="22">
        <f t="shared" si="5"/>
        <v>0</v>
      </c>
      <c r="BK14" s="22">
        <f t="shared" si="5"/>
        <v>0</v>
      </c>
      <c r="BL14" s="22">
        <f t="shared" si="5"/>
        <v>0</v>
      </c>
      <c r="BM14" s="22">
        <f t="shared" si="5"/>
        <v>0</v>
      </c>
      <c r="BN14" s="22">
        <f t="shared" si="5"/>
        <v>0</v>
      </c>
      <c r="BO14" s="22">
        <f t="shared" si="5"/>
        <v>0</v>
      </c>
      <c r="BP14" s="22">
        <f t="shared" si="5"/>
        <v>0</v>
      </c>
      <c r="BQ14" s="22">
        <f t="shared" si="5"/>
        <v>0</v>
      </c>
      <c r="BR14" s="22">
        <f t="shared" ref="BR14:CW14" si="6">IFERROR(VLOOKUP(BR$12,$D8:$E10,2,FALSE),0)</f>
        <v>0</v>
      </c>
      <c r="BS14" s="22">
        <f t="shared" si="6"/>
        <v>0</v>
      </c>
      <c r="BT14" s="22">
        <f t="shared" si="6"/>
        <v>0</v>
      </c>
      <c r="BU14" s="22">
        <f t="shared" si="6"/>
        <v>0</v>
      </c>
      <c r="BV14" s="22">
        <f t="shared" si="6"/>
        <v>0</v>
      </c>
      <c r="BW14" s="22">
        <f t="shared" si="6"/>
        <v>0</v>
      </c>
      <c r="BX14" s="22">
        <f t="shared" si="6"/>
        <v>0</v>
      </c>
      <c r="BY14" s="22">
        <f t="shared" si="6"/>
        <v>0</v>
      </c>
      <c r="BZ14" s="22">
        <f t="shared" si="6"/>
        <v>0</v>
      </c>
      <c r="CA14" s="22">
        <f t="shared" si="6"/>
        <v>0</v>
      </c>
      <c r="CB14" s="22">
        <f t="shared" si="6"/>
        <v>0</v>
      </c>
      <c r="CC14" s="22">
        <f t="shared" si="6"/>
        <v>0</v>
      </c>
      <c r="CD14" s="22">
        <f t="shared" si="6"/>
        <v>0</v>
      </c>
      <c r="CE14" s="22">
        <f t="shared" si="6"/>
        <v>0</v>
      </c>
      <c r="CF14" s="22">
        <f t="shared" si="6"/>
        <v>0</v>
      </c>
      <c r="CG14" s="22">
        <f t="shared" si="6"/>
        <v>0</v>
      </c>
      <c r="CH14" s="22">
        <f t="shared" si="6"/>
        <v>0</v>
      </c>
      <c r="CI14" s="22">
        <f t="shared" si="6"/>
        <v>0</v>
      </c>
      <c r="CJ14" s="22">
        <f t="shared" si="6"/>
        <v>0</v>
      </c>
      <c r="CK14" s="22">
        <f t="shared" si="6"/>
        <v>0</v>
      </c>
      <c r="CL14" s="22">
        <f t="shared" si="6"/>
        <v>0</v>
      </c>
      <c r="CM14" s="22">
        <f t="shared" si="6"/>
        <v>0</v>
      </c>
      <c r="CN14" s="22">
        <f t="shared" si="6"/>
        <v>0</v>
      </c>
      <c r="CO14" s="22">
        <f t="shared" si="6"/>
        <v>0</v>
      </c>
      <c r="CP14" s="22">
        <f t="shared" si="6"/>
        <v>0</v>
      </c>
      <c r="CQ14" s="22">
        <f t="shared" si="6"/>
        <v>0</v>
      </c>
      <c r="CR14" s="22">
        <f t="shared" si="6"/>
        <v>0</v>
      </c>
      <c r="CS14" s="22">
        <f t="shared" si="6"/>
        <v>0</v>
      </c>
      <c r="CT14" s="22">
        <f t="shared" si="6"/>
        <v>0</v>
      </c>
      <c r="CU14" s="22">
        <f t="shared" si="6"/>
        <v>0</v>
      </c>
      <c r="CV14" s="22">
        <f t="shared" si="6"/>
        <v>0</v>
      </c>
      <c r="CW14" s="22">
        <f t="shared" si="6"/>
        <v>0</v>
      </c>
      <c r="CX14" s="22">
        <f t="shared" ref="CX14:DZ14" si="7">IFERROR(VLOOKUP(CX$12,$D8:$E10,2,FALSE),0)</f>
        <v>0</v>
      </c>
      <c r="CY14" s="22">
        <f t="shared" si="7"/>
        <v>0</v>
      </c>
      <c r="CZ14" s="22">
        <f t="shared" si="7"/>
        <v>0</v>
      </c>
      <c r="DA14" s="22">
        <f t="shared" si="7"/>
        <v>0</v>
      </c>
      <c r="DB14" s="22">
        <f t="shared" si="7"/>
        <v>0</v>
      </c>
      <c r="DC14" s="22">
        <f t="shared" si="7"/>
        <v>0</v>
      </c>
      <c r="DD14" s="22">
        <f t="shared" si="7"/>
        <v>0</v>
      </c>
      <c r="DE14" s="22">
        <f t="shared" si="7"/>
        <v>0</v>
      </c>
      <c r="DF14" s="22">
        <f t="shared" si="7"/>
        <v>0</v>
      </c>
      <c r="DG14" s="22">
        <f t="shared" si="7"/>
        <v>0</v>
      </c>
      <c r="DH14" s="22">
        <f t="shared" si="7"/>
        <v>0</v>
      </c>
      <c r="DI14" s="22">
        <f t="shared" si="7"/>
        <v>0</v>
      </c>
      <c r="DJ14" s="22">
        <f t="shared" si="7"/>
        <v>0</v>
      </c>
      <c r="DK14" s="22">
        <f t="shared" si="7"/>
        <v>0</v>
      </c>
      <c r="DL14" s="22">
        <f t="shared" si="7"/>
        <v>0</v>
      </c>
      <c r="DM14" s="22">
        <f t="shared" si="7"/>
        <v>0</v>
      </c>
      <c r="DN14" s="22">
        <f t="shared" si="7"/>
        <v>0</v>
      </c>
      <c r="DO14" s="22">
        <f t="shared" si="7"/>
        <v>0</v>
      </c>
      <c r="DP14" s="22">
        <f t="shared" si="7"/>
        <v>0</v>
      </c>
      <c r="DQ14" s="22">
        <f t="shared" si="7"/>
        <v>0</v>
      </c>
      <c r="DR14" s="22">
        <f t="shared" si="7"/>
        <v>0</v>
      </c>
      <c r="DS14" s="22">
        <f t="shared" si="7"/>
        <v>0</v>
      </c>
      <c r="DT14" s="22">
        <f t="shared" si="7"/>
        <v>0</v>
      </c>
      <c r="DU14" s="22">
        <f t="shared" si="7"/>
        <v>0</v>
      </c>
      <c r="DV14" s="22">
        <f t="shared" si="7"/>
        <v>0</v>
      </c>
      <c r="DW14" s="22">
        <f t="shared" si="7"/>
        <v>0</v>
      </c>
      <c r="DX14" s="22">
        <f t="shared" si="7"/>
        <v>0</v>
      </c>
      <c r="DY14" s="22">
        <f t="shared" si="7"/>
        <v>0</v>
      </c>
      <c r="DZ14" s="22">
        <f t="shared" si="7"/>
        <v>0</v>
      </c>
    </row>
    <row r="15" spans="1:130" s="23" customFormat="1">
      <c r="C15" s="100" t="s">
        <v>354</v>
      </c>
      <c r="F15" s="22">
        <f>SUM($F13:F13)-SUM($E14:E14)+SUM($E18:E18)-SUM($E17:E17)</f>
        <v>243055.55555555556</v>
      </c>
      <c r="G15" s="22">
        <f>SUM($F13:G13)-SUM($E14:F14)+SUM($E18:F18)-SUM($E17:F17)</f>
        <v>376012.84259259258</v>
      </c>
      <c r="H15" s="22">
        <f>SUM($F13:H13)-SUM($E14:G14)+SUM($E18:G18)-SUM($E17:G17)</f>
        <v>620635.1183256174</v>
      </c>
      <c r="I15" s="22">
        <f>SUM($F13:I13)-SUM($E14:H14)+SUM($E18:H18)-SUM($E17:H17)</f>
        <v>866276.65354086296</v>
      </c>
      <c r="J15" s="22">
        <f>SUM($F13:J13)-SUM($E14:I14)+SUM($E18:I18)-SUM($E17:I17)</f>
        <v>1112941.6951528387</v>
      </c>
      <c r="K15" s="22">
        <f>SUM($F13:K13)-SUM($E14:J14)+SUM($E18:J18)-SUM($E17:J17)</f>
        <v>1360634.5077715311</v>
      </c>
      <c r="L15" s="22">
        <f>SUM($F13:L13)-SUM($E14:K14)+SUM($E18:K18)-SUM($E17:K17)</f>
        <v>1609359.3737761346</v>
      </c>
      <c r="M15" s="22">
        <f>SUM($F13:M13)-SUM($E14:L14)+SUM($E18:L18)-SUM($E17:L17)</f>
        <v>1859120.5933890906</v>
      </c>
      <c r="N15" s="22">
        <f>SUM($F13:N13)-SUM($E14:M14)+SUM($E18:M18)-SUM($E17:M17)</f>
        <v>2109922.4847504343</v>
      </c>
      <c r="O15" s="22">
        <f>SUM($F13:O13)-SUM($E14:N14)+SUM($E18:N18)-SUM($E17:N17)</f>
        <v>2361769.3839924498</v>
      </c>
      <c r="P15" s="22">
        <f>SUM($F13:P13)-SUM($E14:O14)+SUM($E18:O18)-SUM($E17:O17)</f>
        <v>2614665.6453146408</v>
      </c>
      <c r="Q15" s="22">
        <f>SUM($F13:Q13)-SUM($E14:P14)+SUM($E18:P18)-SUM($E17:P17)</f>
        <v>2868615.641059007</v>
      </c>
      <c r="R15" s="22">
        <f>SUM($F13:R13)-SUM($E14:Q14)+SUM($E18:Q18)-SUM($E17:Q17)</f>
        <v>3123623.7617856418</v>
      </c>
      <c r="S15" s="22">
        <f>SUM($F13:S13)-SUM($E14:R14)+SUM($E18:R18)-SUM($E17:R17)</f>
        <v>3379694.4163486375</v>
      </c>
      <c r="T15" s="22">
        <f>SUM($F13:T13)-SUM($E14:S14)+SUM($E18:S18)-SUM($E17:S17)</f>
        <v>3636832.0319723124</v>
      </c>
      <c r="U15" s="22">
        <f>SUM($F13:U13)-SUM($E14:T14)+SUM($E18:T18)-SUM($E17:T17)</f>
        <v>3895041.0543277524</v>
      </c>
      <c r="V15" s="22">
        <f>SUM($F13:V13)-SUM($E14:U14)+SUM($E18:U18)-SUM($E17:U17)</f>
        <v>4154325.9476096737</v>
      </c>
      <c r="W15" s="22">
        <f>SUM($F13:W13)-SUM($E14:V14)+SUM($E18:V18)-SUM($E17:V17)</f>
        <v>4414691.1946136029</v>
      </c>
      <c r="X15" s="22">
        <f>SUM($F13:X13)-SUM($E14:W14)+SUM($E18:W18)-SUM($E17:W17)</f>
        <v>4676141.2968133828</v>
      </c>
      <c r="Y15" s="22">
        <f>SUM($F13:Y13)-SUM($E14:X14)+SUM($E18:X18)-SUM($E17:X17)</f>
        <v>4938680.774438994</v>
      </c>
      <c r="Z15" s="22">
        <f>SUM($F13:Z13)-SUM($E14:Y14)+SUM($E18:Y18)-SUM($E17:Y17)</f>
        <v>5202314.1665547127</v>
      </c>
      <c r="AA15" s="22">
        <f>SUM($F13:AA13)-SUM($E14:Z14)+SUM($E18:Z18)-SUM($E17:Z17)</f>
        <v>5467046.0311375801</v>
      </c>
      <c r="AB15" s="22">
        <f>SUM($F13:AB13)-SUM($E14:AA14)+SUM($E18:AA18)-SUM($E17:AA17)</f>
        <v>5732880.9451562092</v>
      </c>
      <c r="AC15" s="22">
        <f>SUM($F13:AC13)-SUM($E14:AB14)+SUM($E18:AB18)-SUM($E17:AB17)</f>
        <v>5999823.5046499157</v>
      </c>
      <c r="AD15" s="22">
        <f>SUM($F13:AD13)-SUM($E14:AC14)+SUM($E18:AC18)-SUM($E17:AC17)</f>
        <v>6267878.3248081803</v>
      </c>
      <c r="AE15" s="22">
        <f>SUM($F13:AE13)-SUM($E14:AD14)+SUM($E18:AD18)-SUM($E17:AD17)</f>
        <v>6537050.0400504367</v>
      </c>
      <c r="AF15" s="22">
        <f>SUM($F13:AF13)-SUM($E14:AE14)+SUM($E18:AE18)-SUM($E17:AE17)</f>
        <v>6807343.3041062029</v>
      </c>
      <c r="AG15" s="22">
        <f>SUM($F13:AG13)-SUM($E14:AF14)+SUM($E18:AF18)-SUM($E17:AF17)</f>
        <v>7078762.7900955342</v>
      </c>
      <c r="AH15" s="22">
        <f>SUM($F13:AH13)-SUM($E14:AG14)+SUM($E18:AG18)-SUM($E17:AG17)</f>
        <v>7351313.190609822</v>
      </c>
      <c r="AI15" s="22">
        <f>SUM($F13:AI13)-SUM($E14:AH14)+SUM($E18:AH18)-SUM($E17:AH17)</f>
        <v>7624999.2177929189</v>
      </c>
      <c r="AJ15" s="22">
        <f>SUM($F13:AJ13)-SUM($E14:AI14)+SUM($E18:AI18)-SUM($E17:AI17)</f>
        <v>7899825.603422612</v>
      </c>
      <c r="AK15" s="22">
        <f>SUM($F13:AK13)-SUM($E14:AJ14)+SUM($E18:AJ18)-SUM($E17:AJ17)</f>
        <v>8175797.0989924287</v>
      </c>
      <c r="AL15" s="22">
        <f>SUM($F13:AL13)-SUM($E14:AK14)+SUM($E18:AK18)-SUM($E17:AK17)</f>
        <v>8452918.4757937863</v>
      </c>
      <c r="AM15" s="22">
        <f>SUM($F13:AM13)-SUM($E14:AL14)+SUM($E18:AL18)-SUM($E17:AL17)</f>
        <v>8731194.5249984842</v>
      </c>
      <c r="AN15" s="22">
        <f>SUM($F13:AN13)-SUM($E14:AM14)+SUM($E18:AM18)-SUM($E17:AM17)</f>
        <v>9010630.057741534</v>
      </c>
      <c r="AO15" s="22">
        <f>SUM($F13:AO13)-SUM($E14:AN14)+SUM($E18:AN18)-SUM($E17:AN17)</f>
        <v>9291229.9052043371</v>
      </c>
      <c r="AP15" s="22">
        <f>SUM($F13:AP13)-SUM($E14:AO14)+SUM($E18:AO18)-SUM($E17:AO17)</f>
        <v>1.6298145055770874E-9</v>
      </c>
      <c r="AQ15" s="22">
        <f>SUM($F13:AQ13)-SUM($E14:AP14)+SUM($E18:AP18)-SUM($E17:AP17)</f>
        <v>1.6298145055770874E-9</v>
      </c>
      <c r="AR15" s="22">
        <f>SUM($F13:AR13)-SUM($E14:AQ14)+SUM($E18:AQ18)-SUM($E17:AQ17)</f>
        <v>1.6298145055770874E-9</v>
      </c>
      <c r="AS15" s="22">
        <f>SUM($F13:AS13)-SUM($E14:AR14)+SUM($E18:AR18)-SUM($E17:AR17)</f>
        <v>1.6298145055770874E-9</v>
      </c>
      <c r="AT15" s="22">
        <f>SUM($F13:AT13)-SUM($E14:AS14)+SUM($E18:AS18)-SUM($E17:AS17)</f>
        <v>1.6298145055770874E-9</v>
      </c>
      <c r="AU15" s="22">
        <f>SUM($F13:AU13)-SUM($E14:AT14)+SUM($E18:AT18)-SUM($E17:AT17)</f>
        <v>1.6298145055770874E-9</v>
      </c>
      <c r="AV15" s="22">
        <f>SUM($F13:AV13)-SUM($E14:AU14)+SUM($E18:AU18)-SUM($E17:AU17)</f>
        <v>1.6298145055770874E-9</v>
      </c>
      <c r="AW15" s="22">
        <f>SUM($F13:AW13)-SUM($E14:AV14)+SUM($E18:AV18)-SUM($E17:AV17)</f>
        <v>1.6298145055770874E-9</v>
      </c>
      <c r="AX15" s="22">
        <f>SUM($F13:AX13)-SUM($E14:AW14)+SUM($E18:AW18)-SUM($E17:AW17)</f>
        <v>1.6298145055770874E-9</v>
      </c>
      <c r="AY15" s="22">
        <f>SUM($F13:AY13)-SUM($E14:AX14)+SUM($E18:AX18)-SUM($E17:AX17)</f>
        <v>1.6298145055770874E-9</v>
      </c>
      <c r="AZ15" s="22">
        <f>SUM($F13:AZ13)-SUM($E14:AY14)+SUM($E18:AY18)-SUM($E17:AY17)</f>
        <v>1.6298145055770874E-9</v>
      </c>
      <c r="BA15" s="22">
        <f>SUM($F13:BA13)-SUM($E14:AZ14)+SUM($E18:AZ18)-SUM($E17:AZ17)</f>
        <v>1.6298145055770874E-9</v>
      </c>
      <c r="BB15" s="22">
        <f>SUM($F13:BB13)-SUM($E14:BA14)+SUM($E18:BA18)-SUM($E17:BA17)</f>
        <v>1.6298145055770874E-9</v>
      </c>
      <c r="BC15" s="22">
        <f>SUM($F13:BC13)-SUM($E14:BB14)+SUM($E18:BB18)-SUM($E17:BB17)</f>
        <v>1.6298145055770874E-9</v>
      </c>
      <c r="BD15" s="22">
        <f>SUM($F13:BD13)-SUM($E14:BC14)+SUM($E18:BC18)-SUM($E17:BC17)</f>
        <v>1.6298145055770874E-9</v>
      </c>
      <c r="BE15" s="22">
        <f>SUM($F13:BE13)-SUM($E14:BD14)+SUM($E18:BD18)-SUM($E17:BD17)</f>
        <v>1.6298145055770874E-9</v>
      </c>
      <c r="BF15" s="22">
        <f>SUM($F13:BF13)-SUM($E14:BE14)+SUM($E18:BE18)-SUM($E17:BE17)</f>
        <v>1.6298145055770874E-9</v>
      </c>
      <c r="BG15" s="22">
        <f>SUM($F13:BG13)-SUM($E14:BF14)+SUM($E18:BF18)-SUM($E17:BF17)</f>
        <v>1.6298145055770874E-9</v>
      </c>
      <c r="BH15" s="22">
        <f>SUM($F13:BH13)-SUM($E14:BG14)+SUM($E18:BG18)-SUM($E17:BG17)</f>
        <v>1.6298145055770874E-9</v>
      </c>
      <c r="BI15" s="22">
        <f>SUM($F13:BI13)-SUM($E14:BH14)+SUM($E18:BH18)-SUM($E17:BH17)</f>
        <v>1.6298145055770874E-9</v>
      </c>
      <c r="BJ15" s="22">
        <f>SUM($F13:BJ13)-SUM($E14:BI14)+SUM($E18:BI18)-SUM($E17:BI17)</f>
        <v>1.6298145055770874E-9</v>
      </c>
      <c r="BK15" s="22">
        <f>SUM($F13:BK13)-SUM($E14:BJ14)+SUM($E18:BJ18)-SUM($E17:BJ17)</f>
        <v>1.6298145055770874E-9</v>
      </c>
      <c r="BL15" s="22">
        <f>SUM($F13:BL13)-SUM($E14:BK14)+SUM($E18:BK18)-SUM($E17:BK17)</f>
        <v>1.6298145055770874E-9</v>
      </c>
      <c r="BM15" s="22">
        <f>SUM($F13:BM13)-SUM($E14:BL14)+SUM($E18:BL18)-SUM($E17:BL17)</f>
        <v>1.6298145055770874E-9</v>
      </c>
      <c r="BN15" s="22">
        <f>SUM($F13:BN13)-SUM($E14:BM14)+SUM($E18:BM18)-SUM($E17:BM17)</f>
        <v>1.6298145055770874E-9</v>
      </c>
      <c r="BO15" s="22">
        <f>SUM($F13:BO13)-SUM($E14:BN14)+SUM($E18:BN18)-SUM($E17:BN17)</f>
        <v>1.6298145055770874E-9</v>
      </c>
      <c r="BP15" s="22">
        <f>SUM($F13:BP13)-SUM($E14:BO14)+SUM($E18:BO18)-SUM($E17:BO17)</f>
        <v>1.6298145055770874E-9</v>
      </c>
      <c r="BQ15" s="22">
        <f>SUM($F13:BQ13)-SUM($E14:BP14)+SUM($E18:BP18)-SUM($E17:BP17)</f>
        <v>1.6298145055770874E-9</v>
      </c>
      <c r="BR15" s="22">
        <f>SUM($F13:BR13)-SUM($E14:BQ14)+SUM($E18:BQ18)-SUM($E17:BQ17)</f>
        <v>1.6298145055770874E-9</v>
      </c>
      <c r="BS15" s="22">
        <f>SUM($F13:BS13)-SUM($E14:BR14)+SUM($E18:BR18)-SUM($E17:BR17)</f>
        <v>1.6298145055770874E-9</v>
      </c>
      <c r="BT15" s="22">
        <f>SUM($F13:BT13)-SUM($E14:BS14)+SUM($E18:BS18)-SUM($E17:BS17)</f>
        <v>1.6298145055770874E-9</v>
      </c>
      <c r="BU15" s="22">
        <f>SUM($F13:BU13)-SUM($E14:BT14)+SUM($E18:BT18)-SUM($E17:BT17)</f>
        <v>1.6298145055770874E-9</v>
      </c>
      <c r="BV15" s="22">
        <f>SUM($F13:BV13)-SUM($E14:BU14)+SUM($E18:BU18)-SUM($E17:BU17)</f>
        <v>1.6298145055770874E-9</v>
      </c>
      <c r="BW15" s="22">
        <f>SUM($F13:BW13)-SUM($E14:BV14)+SUM($E18:BV18)-SUM($E17:BV17)</f>
        <v>1.6298145055770874E-9</v>
      </c>
      <c r="BX15" s="22">
        <f>SUM($F13:BX13)-SUM($E14:BW14)+SUM($E18:BW18)-SUM($E17:BW17)</f>
        <v>1.6298145055770874E-9</v>
      </c>
      <c r="BY15" s="22">
        <f>SUM($F13:BY13)-SUM($E14:BX14)+SUM($E18:BX18)-SUM($E17:BX17)</f>
        <v>1.6298145055770874E-9</v>
      </c>
      <c r="BZ15" s="22">
        <f>SUM($F13:BZ13)-SUM($E14:BY14)+SUM($E18:BY18)-SUM($E17:BY17)</f>
        <v>1.6298145055770874E-9</v>
      </c>
      <c r="CA15" s="22">
        <f>SUM($F13:CA13)-SUM($E14:BZ14)+SUM($E18:BZ18)-SUM($E17:BZ17)</f>
        <v>1.6298145055770874E-9</v>
      </c>
      <c r="CB15" s="22">
        <f>SUM($F13:CB13)-SUM($E14:CA14)+SUM($E18:CA18)-SUM($E17:CA17)</f>
        <v>1.6298145055770874E-9</v>
      </c>
      <c r="CC15" s="22">
        <f>SUM($F13:CC13)-SUM($E14:CB14)+SUM($E18:CB18)-SUM($E17:CB17)</f>
        <v>1.6298145055770874E-9</v>
      </c>
      <c r="CD15" s="22">
        <f>SUM($F13:CD13)-SUM($E14:CC14)+SUM($E18:CC18)-SUM($E17:CC17)</f>
        <v>1.6298145055770874E-9</v>
      </c>
      <c r="CE15" s="22">
        <f>SUM($F13:CE13)-SUM($E14:CD14)+SUM($E18:CD18)-SUM($E17:CD17)</f>
        <v>1.6298145055770874E-9</v>
      </c>
      <c r="CF15" s="22">
        <f>SUM($F13:CF13)-SUM($E14:CE14)+SUM($E18:CE18)-SUM($E17:CE17)</f>
        <v>1.6298145055770874E-9</v>
      </c>
      <c r="CG15" s="22">
        <f>SUM($F13:CG13)-SUM($E14:CF14)+SUM($E18:CF18)-SUM($E17:CF17)</f>
        <v>1.6298145055770874E-9</v>
      </c>
      <c r="CH15" s="22">
        <f>SUM($F13:CH13)-SUM($E14:CG14)+SUM($E18:CG18)-SUM($E17:CG17)</f>
        <v>1.6298145055770874E-9</v>
      </c>
      <c r="CI15" s="22">
        <f>SUM($F13:CI13)-SUM($E14:CH14)+SUM($E18:CH18)-SUM($E17:CH17)</f>
        <v>1.6298145055770874E-9</v>
      </c>
      <c r="CJ15" s="22">
        <f>SUM($F13:CJ13)-SUM($E14:CI14)+SUM($E18:CI18)-SUM($E17:CI17)</f>
        <v>1.6298145055770874E-9</v>
      </c>
      <c r="CK15" s="22">
        <f>SUM($F13:CK13)-SUM($E14:CJ14)+SUM($E18:CJ18)-SUM($E17:CJ17)</f>
        <v>1.6298145055770874E-9</v>
      </c>
      <c r="CL15" s="22">
        <f>SUM($F13:CL13)-SUM($E14:CK14)+SUM($E18:CK18)-SUM($E17:CK17)</f>
        <v>1.6298145055770874E-9</v>
      </c>
      <c r="CM15" s="22">
        <f>SUM($F13:CM13)-SUM($E14:CL14)+SUM($E18:CL18)-SUM($E17:CL17)</f>
        <v>1.6298145055770874E-9</v>
      </c>
      <c r="CN15" s="22">
        <f>SUM($F13:CN13)-SUM($E14:CM14)+SUM($E18:CM18)-SUM($E17:CM17)</f>
        <v>1.6298145055770874E-9</v>
      </c>
      <c r="CO15" s="22">
        <f>SUM($F13:CO13)-SUM($E14:CN14)+SUM($E18:CN18)-SUM($E17:CN17)</f>
        <v>1.6298145055770874E-9</v>
      </c>
      <c r="CP15" s="22">
        <f>SUM($F13:CP13)-SUM($E14:CO14)+SUM($E18:CO18)-SUM($E17:CO17)</f>
        <v>1.6298145055770874E-9</v>
      </c>
      <c r="CQ15" s="22">
        <f>SUM($F13:CQ13)-SUM($E14:CP14)+SUM($E18:CP18)-SUM($E17:CP17)</f>
        <v>1.6298145055770874E-9</v>
      </c>
      <c r="CR15" s="22">
        <f>SUM($F13:CR13)-SUM($E14:CQ14)+SUM($E18:CQ18)-SUM($E17:CQ17)</f>
        <v>1.6298145055770874E-9</v>
      </c>
      <c r="CS15" s="22">
        <f>SUM($F13:CS13)-SUM($E14:CR14)+SUM($E18:CR18)-SUM($E17:CR17)</f>
        <v>1.6298145055770874E-9</v>
      </c>
      <c r="CT15" s="22">
        <f>SUM($F13:CT13)-SUM($E14:CS14)+SUM($E18:CS18)-SUM($E17:CS17)</f>
        <v>1.6298145055770874E-9</v>
      </c>
      <c r="CU15" s="22">
        <f>SUM($F13:CU13)-SUM($E14:CT14)+SUM($E18:CT18)-SUM($E17:CT17)</f>
        <v>1.6298145055770874E-9</v>
      </c>
      <c r="CV15" s="22">
        <f>SUM($F13:CV13)-SUM($E14:CU14)+SUM($E18:CU18)-SUM($E17:CU17)</f>
        <v>1.6298145055770874E-9</v>
      </c>
      <c r="CW15" s="22">
        <f>SUM($F13:CW13)-SUM($E14:CV14)+SUM($E18:CV18)-SUM($E17:CV17)</f>
        <v>1.6298145055770874E-9</v>
      </c>
      <c r="CX15" s="22">
        <f>SUM($F13:CX13)-SUM($E14:CW14)+SUM($E18:CW18)-SUM($E17:CW17)</f>
        <v>1.6298145055770874E-9</v>
      </c>
      <c r="CY15" s="22">
        <f>SUM($F13:CY13)-SUM($E14:CX14)+SUM($E18:CX18)-SUM($E17:CX17)</f>
        <v>1.6298145055770874E-9</v>
      </c>
      <c r="CZ15" s="22">
        <f>SUM($F13:CZ13)-SUM($E14:CY14)+SUM($E18:CY18)-SUM($E17:CY17)</f>
        <v>1.6298145055770874E-9</v>
      </c>
      <c r="DA15" s="22">
        <f>SUM($F13:DA13)-SUM($E14:CZ14)+SUM($E18:CZ18)-SUM($E17:CZ17)</f>
        <v>1.6298145055770874E-9</v>
      </c>
      <c r="DB15" s="22">
        <f>SUM($F13:DB13)-SUM($E14:DA14)+SUM($E18:DA18)-SUM($E17:DA17)</f>
        <v>1.6298145055770874E-9</v>
      </c>
      <c r="DC15" s="22">
        <f>SUM($F13:DC13)-SUM($E14:DB14)+SUM($E18:DB18)-SUM($E17:DB17)</f>
        <v>1.6298145055770874E-9</v>
      </c>
      <c r="DD15" s="22">
        <f>SUM($F13:DD13)-SUM($E14:DC14)+SUM($E18:DC18)-SUM($E17:DC17)</f>
        <v>1.6298145055770874E-9</v>
      </c>
      <c r="DE15" s="22">
        <f>SUM($F13:DE13)-SUM($E14:DD14)+SUM($E18:DD18)-SUM($E17:DD17)</f>
        <v>1.6298145055770874E-9</v>
      </c>
      <c r="DF15" s="22">
        <f>SUM($F13:DF13)-SUM($E14:DE14)+SUM($E18:DE18)-SUM($E17:DE17)</f>
        <v>1.6298145055770874E-9</v>
      </c>
      <c r="DG15" s="22">
        <f>SUM($F13:DG13)-SUM($E14:DF14)+SUM($E18:DF18)-SUM($E17:DF17)</f>
        <v>1.6298145055770874E-9</v>
      </c>
      <c r="DH15" s="22">
        <f>SUM($F13:DH13)-SUM($E14:DG14)+SUM($E18:DG18)-SUM($E17:DG17)</f>
        <v>1.6298145055770874E-9</v>
      </c>
      <c r="DI15" s="22">
        <f>SUM($F13:DI13)-SUM($E14:DH14)+SUM($E18:DH18)-SUM($E17:DH17)</f>
        <v>1.6298145055770874E-9</v>
      </c>
      <c r="DJ15" s="22">
        <f>SUM($F13:DJ13)-SUM($E14:DI14)+SUM($E18:DI18)-SUM($E17:DI17)</f>
        <v>1.6298145055770874E-9</v>
      </c>
      <c r="DK15" s="22">
        <f>SUM($F13:DK13)-SUM($E14:DJ14)+SUM($E18:DJ18)-SUM($E17:DJ17)</f>
        <v>1.6298145055770874E-9</v>
      </c>
      <c r="DL15" s="22">
        <f>SUM($F13:DL13)-SUM($E14:DK14)+SUM($E18:DK18)-SUM($E17:DK17)</f>
        <v>1.6298145055770874E-9</v>
      </c>
      <c r="DM15" s="22">
        <f>SUM($F13:DM13)-SUM($E14:DL14)+SUM($E18:DL18)-SUM($E17:DL17)</f>
        <v>1.6298145055770874E-9</v>
      </c>
      <c r="DN15" s="22">
        <f>SUM($F13:DN13)-SUM($E14:DM14)+SUM($E18:DM18)-SUM($E17:DM17)</f>
        <v>1.6298145055770874E-9</v>
      </c>
      <c r="DO15" s="22">
        <f>SUM($F13:DO13)-SUM($E14:DN14)+SUM($E18:DN18)-SUM($E17:DN17)</f>
        <v>1.6298145055770874E-9</v>
      </c>
      <c r="DP15" s="22">
        <f>SUM($F13:DP13)-SUM($E14:DO14)+SUM($E18:DO18)-SUM($E17:DO17)</f>
        <v>1.6298145055770874E-9</v>
      </c>
      <c r="DQ15" s="22">
        <f>SUM($F13:DQ13)-SUM($E14:DP14)+SUM($E18:DP18)-SUM($E17:DP17)</f>
        <v>1.6298145055770874E-9</v>
      </c>
      <c r="DR15" s="22">
        <f>SUM($F13:DR13)-SUM($E14:DQ14)+SUM($E18:DQ18)-SUM($E17:DQ17)</f>
        <v>1.6298145055770874E-9</v>
      </c>
      <c r="DS15" s="22">
        <f>SUM($F13:DS13)-SUM($E14:DR14)+SUM($E18:DR18)-SUM($E17:DR17)</f>
        <v>1.6298145055770874E-9</v>
      </c>
      <c r="DT15" s="22">
        <f>SUM($F13:DT13)-SUM($E14:DS14)+SUM($E18:DS18)-SUM($E17:DS17)</f>
        <v>1.6298145055770874E-9</v>
      </c>
      <c r="DU15" s="22">
        <f>SUM($F13:DU13)-SUM($E14:DT14)+SUM($E18:DT18)-SUM($E17:DT17)</f>
        <v>1.6298145055770874E-9</v>
      </c>
      <c r="DV15" s="22">
        <f>SUM($F13:DV13)-SUM($E14:DU14)+SUM($E18:DU18)-SUM($E17:DU17)</f>
        <v>1.6298145055770874E-9</v>
      </c>
      <c r="DW15" s="22">
        <f>SUM($F13:DW13)-SUM($E14:DV14)+SUM($E18:DV18)-SUM($E17:DV17)</f>
        <v>1.6298145055770874E-9</v>
      </c>
      <c r="DX15" s="22">
        <f>SUM($F13:DX13)-SUM($E14:DW14)+SUM($E18:DW18)-SUM($E17:DW17)</f>
        <v>1.6298145055770874E-9</v>
      </c>
      <c r="DY15" s="22">
        <f>SUM($F13:DY13)-SUM($E14:DX14)+SUM($E18:DX18)-SUM($E17:DX17)</f>
        <v>1.6298145055770874E-9</v>
      </c>
      <c r="DZ15" s="22">
        <f>SUM($F13:DZ13)-SUM($E14:DY14)+SUM($E18:DY18)-SUM($E17:DY17)</f>
        <v>1.6298145055770874E-9</v>
      </c>
    </row>
    <row r="16" spans="1:130" s="23" customFormat="1">
      <c r="C16" s="100" t="s">
        <v>355</v>
      </c>
      <c r="F16" s="22">
        <f t="shared" ref="F16:AL16" si="8">F15+F18-F14</f>
        <v>132957.28703703705</v>
      </c>
      <c r="G16" s="22">
        <f t="shared" si="8"/>
        <v>377579.56277006172</v>
      </c>
      <c r="H16" s="22">
        <f t="shared" si="8"/>
        <v>623221.09798530745</v>
      </c>
      <c r="I16" s="22">
        <f t="shared" si="8"/>
        <v>869886.13959728321</v>
      </c>
      <c r="J16" s="22">
        <f t="shared" si="8"/>
        <v>1117578.9522159756</v>
      </c>
      <c r="K16" s="22">
        <f t="shared" si="8"/>
        <v>1366303.8182205791</v>
      </c>
      <c r="L16" s="22">
        <f t="shared" si="8"/>
        <v>1616065.0378335351</v>
      </c>
      <c r="M16" s="22">
        <f t="shared" si="8"/>
        <v>1866866.9291948786</v>
      </c>
      <c r="N16" s="22">
        <f t="shared" si="8"/>
        <v>2118713.8284368943</v>
      </c>
      <c r="O16" s="22">
        <f t="shared" si="8"/>
        <v>2371610.0897590849</v>
      </c>
      <c r="P16" s="22">
        <f t="shared" si="8"/>
        <v>2625560.085503452</v>
      </c>
      <c r="Q16" s="22">
        <f t="shared" si="8"/>
        <v>2880568.2062300863</v>
      </c>
      <c r="R16" s="22">
        <f t="shared" si="8"/>
        <v>3136638.860793082</v>
      </c>
      <c r="S16" s="22">
        <f t="shared" si="8"/>
        <v>3393776.4764167569</v>
      </c>
      <c r="T16" s="22">
        <f t="shared" si="8"/>
        <v>3651985.4987721969</v>
      </c>
      <c r="U16" s="22">
        <f t="shared" si="8"/>
        <v>3911270.3920541182</v>
      </c>
      <c r="V16" s="22">
        <f t="shared" si="8"/>
        <v>4171635.6390580474</v>
      </c>
      <c r="W16" s="22">
        <f t="shared" si="8"/>
        <v>4433085.7412578259</v>
      </c>
      <c r="X16" s="22">
        <f t="shared" si="8"/>
        <v>4695625.218883439</v>
      </c>
      <c r="Y16" s="22">
        <f t="shared" si="8"/>
        <v>4959258.6109991567</v>
      </c>
      <c r="Z16" s="22">
        <f t="shared" si="8"/>
        <v>5223990.4755820241</v>
      </c>
      <c r="AA16" s="22">
        <f t="shared" si="8"/>
        <v>5489825.3896006532</v>
      </c>
      <c r="AB16" s="22">
        <f t="shared" si="8"/>
        <v>5756767.9490943598</v>
      </c>
      <c r="AC16" s="22">
        <f t="shared" si="8"/>
        <v>6024822.7692526234</v>
      </c>
      <c r="AD16" s="22">
        <f t="shared" si="8"/>
        <v>6293994.4844948808</v>
      </c>
      <c r="AE16" s="22">
        <f t="shared" si="8"/>
        <v>6564287.7485506469</v>
      </c>
      <c r="AF16" s="22">
        <f t="shared" si="8"/>
        <v>6835707.2345399791</v>
      </c>
      <c r="AG16" s="22">
        <f t="shared" si="8"/>
        <v>7108257.6350542651</v>
      </c>
      <c r="AH16" s="22">
        <f t="shared" si="8"/>
        <v>7381943.6622373629</v>
      </c>
      <c r="AI16" s="22">
        <f t="shared" si="8"/>
        <v>7656770.047867056</v>
      </c>
      <c r="AJ16" s="22">
        <f t="shared" si="8"/>
        <v>7932741.5434368728</v>
      </c>
      <c r="AK16" s="22">
        <f t="shared" si="8"/>
        <v>8209862.9202382304</v>
      </c>
      <c r="AL16" s="22">
        <f t="shared" si="8"/>
        <v>8488138.9694429263</v>
      </c>
      <c r="AM16" s="22">
        <f t="shared" ref="AM16:BR16" si="9">AM15+AM18-AM14</f>
        <v>8767574.502185978</v>
      </c>
      <c r="AN16" s="22">
        <f t="shared" si="9"/>
        <v>9048174.3496487904</v>
      </c>
      <c r="AO16" s="22">
        <f t="shared" si="9"/>
        <v>691054.36314268783</v>
      </c>
      <c r="AP16" s="22">
        <f t="shared" si="9"/>
        <v>1.6366053993503253E-9</v>
      </c>
      <c r="AQ16" s="22">
        <f t="shared" si="9"/>
        <v>1.6366053993503253E-9</v>
      </c>
      <c r="AR16" s="22">
        <f t="shared" si="9"/>
        <v>1.6366053993503253E-9</v>
      </c>
      <c r="AS16" s="22">
        <f t="shared" si="9"/>
        <v>1.6366053993503253E-9</v>
      </c>
      <c r="AT16" s="22">
        <f t="shared" si="9"/>
        <v>1.6366053993503253E-9</v>
      </c>
      <c r="AU16" s="22">
        <f t="shared" si="9"/>
        <v>1.6366053993503253E-9</v>
      </c>
      <c r="AV16" s="22">
        <f t="shared" si="9"/>
        <v>1.6366053993503253E-9</v>
      </c>
      <c r="AW16" s="22">
        <f t="shared" si="9"/>
        <v>1.6366053993503253E-9</v>
      </c>
      <c r="AX16" s="22">
        <f t="shared" si="9"/>
        <v>1.6366053993503253E-9</v>
      </c>
      <c r="AY16" s="22">
        <f t="shared" si="9"/>
        <v>1.6366053993503253E-9</v>
      </c>
      <c r="AZ16" s="22">
        <f t="shared" si="9"/>
        <v>1.6366053993503253E-9</v>
      </c>
      <c r="BA16" s="22">
        <f t="shared" si="9"/>
        <v>1.6366053993503253E-9</v>
      </c>
      <c r="BB16" s="22">
        <f t="shared" si="9"/>
        <v>1.6366053993503253E-9</v>
      </c>
      <c r="BC16" s="22">
        <f t="shared" si="9"/>
        <v>1.6366053993503253E-9</v>
      </c>
      <c r="BD16" s="22">
        <f t="shared" si="9"/>
        <v>1.6366053993503253E-9</v>
      </c>
      <c r="BE16" s="22">
        <f t="shared" si="9"/>
        <v>1.6366053993503253E-9</v>
      </c>
      <c r="BF16" s="22">
        <f t="shared" si="9"/>
        <v>1.6366053993503253E-9</v>
      </c>
      <c r="BG16" s="22">
        <f t="shared" si="9"/>
        <v>1.6366053993503253E-9</v>
      </c>
      <c r="BH16" s="22">
        <f t="shared" si="9"/>
        <v>1.6366053993503253E-9</v>
      </c>
      <c r="BI16" s="22">
        <f t="shared" si="9"/>
        <v>1.6366053993503253E-9</v>
      </c>
      <c r="BJ16" s="22">
        <f t="shared" si="9"/>
        <v>1.6366053993503253E-9</v>
      </c>
      <c r="BK16" s="22">
        <f t="shared" si="9"/>
        <v>1.6366053993503253E-9</v>
      </c>
      <c r="BL16" s="22">
        <f t="shared" si="9"/>
        <v>1.6366053993503253E-9</v>
      </c>
      <c r="BM16" s="22">
        <f t="shared" si="9"/>
        <v>1.6366053993503253E-9</v>
      </c>
      <c r="BN16" s="22">
        <f t="shared" si="9"/>
        <v>1.6366053993503253E-9</v>
      </c>
      <c r="BO16" s="22">
        <f t="shared" si="9"/>
        <v>1.6366053993503253E-9</v>
      </c>
      <c r="BP16" s="22">
        <f t="shared" si="9"/>
        <v>1.6366053993503253E-9</v>
      </c>
      <c r="BQ16" s="22">
        <f t="shared" si="9"/>
        <v>1.6366053993503253E-9</v>
      </c>
      <c r="BR16" s="22">
        <f t="shared" si="9"/>
        <v>1.6366053993503253E-9</v>
      </c>
      <c r="BS16" s="22">
        <f t="shared" ref="BS16:CX16" si="10">BS15+BS18-BS14</f>
        <v>1.6366053993503253E-9</v>
      </c>
      <c r="BT16" s="22">
        <f t="shared" si="10"/>
        <v>1.6366053993503253E-9</v>
      </c>
      <c r="BU16" s="22">
        <f t="shared" si="10"/>
        <v>1.6366053993503253E-9</v>
      </c>
      <c r="BV16" s="22">
        <f t="shared" si="10"/>
        <v>1.6366053993503253E-9</v>
      </c>
      <c r="BW16" s="22">
        <f t="shared" si="10"/>
        <v>1.6366053993503253E-9</v>
      </c>
      <c r="BX16" s="22">
        <f t="shared" si="10"/>
        <v>1.6366053993503253E-9</v>
      </c>
      <c r="BY16" s="22">
        <f t="shared" si="10"/>
        <v>1.6366053993503253E-9</v>
      </c>
      <c r="BZ16" s="22">
        <f t="shared" si="10"/>
        <v>1.6366053993503253E-9</v>
      </c>
      <c r="CA16" s="22">
        <f t="shared" si="10"/>
        <v>1.6366053993503253E-9</v>
      </c>
      <c r="CB16" s="22">
        <f t="shared" si="10"/>
        <v>1.6366053993503253E-9</v>
      </c>
      <c r="CC16" s="22">
        <f t="shared" si="10"/>
        <v>1.6366053993503253E-9</v>
      </c>
      <c r="CD16" s="22">
        <f t="shared" si="10"/>
        <v>1.6366053993503253E-9</v>
      </c>
      <c r="CE16" s="22">
        <f t="shared" si="10"/>
        <v>1.6366053993503253E-9</v>
      </c>
      <c r="CF16" s="22">
        <f t="shared" si="10"/>
        <v>1.6366053993503253E-9</v>
      </c>
      <c r="CG16" s="22">
        <f t="shared" si="10"/>
        <v>1.6366053993503253E-9</v>
      </c>
      <c r="CH16" s="22">
        <f t="shared" si="10"/>
        <v>1.6366053993503253E-9</v>
      </c>
      <c r="CI16" s="22">
        <f t="shared" si="10"/>
        <v>1.6366053993503253E-9</v>
      </c>
      <c r="CJ16" s="22">
        <f t="shared" si="10"/>
        <v>1.6366053993503253E-9</v>
      </c>
      <c r="CK16" s="22">
        <f t="shared" si="10"/>
        <v>1.6366053993503253E-9</v>
      </c>
      <c r="CL16" s="22">
        <f t="shared" si="10"/>
        <v>1.6366053993503253E-9</v>
      </c>
      <c r="CM16" s="22">
        <f t="shared" si="10"/>
        <v>1.6366053993503253E-9</v>
      </c>
      <c r="CN16" s="22">
        <f t="shared" si="10"/>
        <v>1.6366053993503253E-9</v>
      </c>
      <c r="CO16" s="22">
        <f t="shared" si="10"/>
        <v>1.6366053993503253E-9</v>
      </c>
      <c r="CP16" s="22">
        <f t="shared" si="10"/>
        <v>1.6366053993503253E-9</v>
      </c>
      <c r="CQ16" s="22">
        <f t="shared" si="10"/>
        <v>1.6366053993503253E-9</v>
      </c>
      <c r="CR16" s="22">
        <f t="shared" si="10"/>
        <v>1.6366053993503253E-9</v>
      </c>
      <c r="CS16" s="22">
        <f t="shared" si="10"/>
        <v>1.6366053993503253E-9</v>
      </c>
      <c r="CT16" s="22">
        <f t="shared" si="10"/>
        <v>1.6366053993503253E-9</v>
      </c>
      <c r="CU16" s="22">
        <f t="shared" si="10"/>
        <v>1.6366053993503253E-9</v>
      </c>
      <c r="CV16" s="22">
        <f t="shared" si="10"/>
        <v>1.6366053993503253E-9</v>
      </c>
      <c r="CW16" s="22">
        <f t="shared" si="10"/>
        <v>1.6366053993503253E-9</v>
      </c>
      <c r="CX16" s="22">
        <f t="shared" si="10"/>
        <v>1.6366053993503253E-9</v>
      </c>
      <c r="CY16" s="22">
        <f t="shared" ref="CY16:DZ16" si="11">CY15+CY18-CY14</f>
        <v>1.6366053993503253E-9</v>
      </c>
      <c r="CZ16" s="22">
        <f t="shared" si="11"/>
        <v>1.6366053993503253E-9</v>
      </c>
      <c r="DA16" s="22">
        <f t="shared" si="11"/>
        <v>1.6366053993503253E-9</v>
      </c>
      <c r="DB16" s="22">
        <f t="shared" si="11"/>
        <v>1.6366053993503253E-9</v>
      </c>
      <c r="DC16" s="22">
        <f t="shared" si="11"/>
        <v>1.6366053993503253E-9</v>
      </c>
      <c r="DD16" s="22">
        <f t="shared" si="11"/>
        <v>1.6366053993503253E-9</v>
      </c>
      <c r="DE16" s="22">
        <f t="shared" si="11"/>
        <v>1.6366053993503253E-9</v>
      </c>
      <c r="DF16" s="22">
        <f t="shared" si="11"/>
        <v>1.6366053993503253E-9</v>
      </c>
      <c r="DG16" s="22">
        <f t="shared" si="11"/>
        <v>1.6366053993503253E-9</v>
      </c>
      <c r="DH16" s="22">
        <f t="shared" si="11"/>
        <v>1.6366053993503253E-9</v>
      </c>
      <c r="DI16" s="22">
        <f t="shared" si="11"/>
        <v>1.6366053993503253E-9</v>
      </c>
      <c r="DJ16" s="22">
        <f t="shared" si="11"/>
        <v>1.6366053993503253E-9</v>
      </c>
      <c r="DK16" s="22">
        <f t="shared" si="11"/>
        <v>1.6366053993503253E-9</v>
      </c>
      <c r="DL16" s="22">
        <f t="shared" si="11"/>
        <v>1.6366053993503253E-9</v>
      </c>
      <c r="DM16" s="22">
        <f t="shared" si="11"/>
        <v>1.6366053993503253E-9</v>
      </c>
      <c r="DN16" s="22">
        <f t="shared" si="11"/>
        <v>1.6366053993503253E-9</v>
      </c>
      <c r="DO16" s="22">
        <f t="shared" si="11"/>
        <v>1.6366053993503253E-9</v>
      </c>
      <c r="DP16" s="22">
        <f t="shared" si="11"/>
        <v>1.6366053993503253E-9</v>
      </c>
      <c r="DQ16" s="22">
        <f t="shared" si="11"/>
        <v>1.6366053993503253E-9</v>
      </c>
      <c r="DR16" s="22">
        <f t="shared" si="11"/>
        <v>1.6366053993503253E-9</v>
      </c>
      <c r="DS16" s="22">
        <f t="shared" si="11"/>
        <v>1.6366053993503253E-9</v>
      </c>
      <c r="DT16" s="22">
        <f t="shared" si="11"/>
        <v>1.6366053993503253E-9</v>
      </c>
      <c r="DU16" s="22">
        <f t="shared" si="11"/>
        <v>1.6366053993503253E-9</v>
      </c>
      <c r="DV16" s="22">
        <f t="shared" si="11"/>
        <v>1.6366053993503253E-9</v>
      </c>
      <c r="DW16" s="22">
        <f t="shared" si="11"/>
        <v>1.6366053993503253E-9</v>
      </c>
      <c r="DX16" s="22">
        <f t="shared" si="11"/>
        <v>1.6366053993503253E-9</v>
      </c>
      <c r="DY16" s="22">
        <f t="shared" si="11"/>
        <v>1.6366053993503253E-9</v>
      </c>
      <c r="DZ16" s="22">
        <f t="shared" si="11"/>
        <v>1.6366053993503253E-9</v>
      </c>
    </row>
    <row r="17" spans="1:16384" s="23" customFormat="1">
      <c r="C17" s="101" t="s">
        <v>356</v>
      </c>
      <c r="F17" s="16">
        <f t="shared" ref="F17:AL17" si="12">IF(F$12=$D3,(F16),0)</f>
        <v>0</v>
      </c>
      <c r="G17" s="16">
        <f t="shared" si="12"/>
        <v>0</v>
      </c>
      <c r="H17" s="16">
        <f t="shared" si="12"/>
        <v>0</v>
      </c>
      <c r="I17" s="16">
        <f t="shared" si="12"/>
        <v>0</v>
      </c>
      <c r="J17" s="16">
        <f t="shared" si="12"/>
        <v>0</v>
      </c>
      <c r="K17" s="16">
        <f t="shared" si="12"/>
        <v>0</v>
      </c>
      <c r="L17" s="16">
        <f t="shared" si="12"/>
        <v>0</v>
      </c>
      <c r="M17" s="16">
        <f t="shared" si="12"/>
        <v>0</v>
      </c>
      <c r="N17" s="16">
        <f t="shared" si="12"/>
        <v>0</v>
      </c>
      <c r="O17" s="16">
        <f t="shared" si="12"/>
        <v>0</v>
      </c>
      <c r="P17" s="16">
        <f t="shared" si="12"/>
        <v>0</v>
      </c>
      <c r="Q17" s="16">
        <f t="shared" si="12"/>
        <v>0</v>
      </c>
      <c r="R17" s="16">
        <f t="shared" si="12"/>
        <v>0</v>
      </c>
      <c r="S17" s="16">
        <f t="shared" si="12"/>
        <v>0</v>
      </c>
      <c r="T17" s="16">
        <f t="shared" si="12"/>
        <v>0</v>
      </c>
      <c r="U17" s="16">
        <f t="shared" si="12"/>
        <v>0</v>
      </c>
      <c r="V17" s="16">
        <f t="shared" si="12"/>
        <v>0</v>
      </c>
      <c r="W17" s="16">
        <f t="shared" si="12"/>
        <v>0</v>
      </c>
      <c r="X17" s="16">
        <f t="shared" si="12"/>
        <v>0</v>
      </c>
      <c r="Y17" s="16">
        <f t="shared" si="12"/>
        <v>0</v>
      </c>
      <c r="Z17" s="16">
        <f t="shared" si="12"/>
        <v>0</v>
      </c>
      <c r="AA17" s="16">
        <f t="shared" si="12"/>
        <v>0</v>
      </c>
      <c r="AB17" s="16">
        <f t="shared" si="12"/>
        <v>0</v>
      </c>
      <c r="AC17" s="16">
        <f t="shared" si="12"/>
        <v>0</v>
      </c>
      <c r="AD17" s="16">
        <f t="shared" si="12"/>
        <v>0</v>
      </c>
      <c r="AE17" s="16">
        <f t="shared" si="12"/>
        <v>0</v>
      </c>
      <c r="AF17" s="16">
        <f t="shared" si="12"/>
        <v>0</v>
      </c>
      <c r="AG17" s="16">
        <f t="shared" si="12"/>
        <v>0</v>
      </c>
      <c r="AH17" s="16">
        <f t="shared" si="12"/>
        <v>0</v>
      </c>
      <c r="AI17" s="16">
        <f t="shared" si="12"/>
        <v>0</v>
      </c>
      <c r="AJ17" s="16">
        <f t="shared" si="12"/>
        <v>0</v>
      </c>
      <c r="AK17" s="16">
        <f t="shared" si="12"/>
        <v>0</v>
      </c>
      <c r="AL17" s="16">
        <f t="shared" si="12"/>
        <v>0</v>
      </c>
      <c r="AM17" s="16">
        <f t="shared" ref="AM17:BR17" si="13">IF(AM$12=$D3,(AM16),0)</f>
        <v>0</v>
      </c>
      <c r="AN17" s="16">
        <f t="shared" si="13"/>
        <v>0</v>
      </c>
      <c r="AO17" s="16">
        <f t="shared" si="13"/>
        <v>691054.36314268783</v>
      </c>
      <c r="AP17" s="16">
        <f t="shared" si="13"/>
        <v>0</v>
      </c>
      <c r="AQ17" s="16">
        <f t="shared" si="13"/>
        <v>0</v>
      </c>
      <c r="AR17" s="16">
        <f t="shared" si="13"/>
        <v>0</v>
      </c>
      <c r="AS17" s="16">
        <f t="shared" si="13"/>
        <v>0</v>
      </c>
      <c r="AT17" s="16">
        <f t="shared" si="13"/>
        <v>0</v>
      </c>
      <c r="AU17" s="16">
        <f t="shared" si="13"/>
        <v>0</v>
      </c>
      <c r="AV17" s="16">
        <f t="shared" si="13"/>
        <v>0</v>
      </c>
      <c r="AW17" s="16">
        <f t="shared" si="13"/>
        <v>0</v>
      </c>
      <c r="AX17" s="16">
        <f t="shared" si="13"/>
        <v>0</v>
      </c>
      <c r="AY17" s="16">
        <f t="shared" si="13"/>
        <v>0</v>
      </c>
      <c r="AZ17" s="16">
        <f t="shared" si="13"/>
        <v>0</v>
      </c>
      <c r="BA17" s="16">
        <f t="shared" si="13"/>
        <v>0</v>
      </c>
      <c r="BB17" s="16">
        <f t="shared" si="13"/>
        <v>0</v>
      </c>
      <c r="BC17" s="16">
        <f t="shared" si="13"/>
        <v>0</v>
      </c>
      <c r="BD17" s="16">
        <f t="shared" si="13"/>
        <v>0</v>
      </c>
      <c r="BE17" s="16">
        <f t="shared" si="13"/>
        <v>0</v>
      </c>
      <c r="BF17" s="16">
        <f t="shared" si="13"/>
        <v>0</v>
      </c>
      <c r="BG17" s="16">
        <f t="shared" si="13"/>
        <v>0</v>
      </c>
      <c r="BH17" s="16">
        <f t="shared" si="13"/>
        <v>0</v>
      </c>
      <c r="BI17" s="16">
        <f t="shared" si="13"/>
        <v>0</v>
      </c>
      <c r="BJ17" s="16">
        <f t="shared" si="13"/>
        <v>0</v>
      </c>
      <c r="BK17" s="16">
        <f t="shared" si="13"/>
        <v>0</v>
      </c>
      <c r="BL17" s="16">
        <f t="shared" si="13"/>
        <v>0</v>
      </c>
      <c r="BM17" s="16">
        <f t="shared" si="13"/>
        <v>0</v>
      </c>
      <c r="BN17" s="16">
        <f t="shared" si="13"/>
        <v>0</v>
      </c>
      <c r="BO17" s="16">
        <f t="shared" si="13"/>
        <v>0</v>
      </c>
      <c r="BP17" s="16">
        <f t="shared" si="13"/>
        <v>0</v>
      </c>
      <c r="BQ17" s="16">
        <f t="shared" si="13"/>
        <v>0</v>
      </c>
      <c r="BR17" s="16">
        <f t="shared" si="13"/>
        <v>0</v>
      </c>
      <c r="BS17" s="16">
        <f t="shared" ref="BS17:CX17" si="14">IF(BS$12=$D3,(BS16),0)</f>
        <v>0</v>
      </c>
      <c r="BT17" s="16">
        <f t="shared" si="14"/>
        <v>0</v>
      </c>
      <c r="BU17" s="16">
        <f t="shared" si="14"/>
        <v>0</v>
      </c>
      <c r="BV17" s="16">
        <f t="shared" si="14"/>
        <v>0</v>
      </c>
      <c r="BW17" s="16">
        <f t="shared" si="14"/>
        <v>0</v>
      </c>
      <c r="BX17" s="16">
        <f t="shared" si="14"/>
        <v>0</v>
      </c>
      <c r="BY17" s="16">
        <f t="shared" si="14"/>
        <v>0</v>
      </c>
      <c r="BZ17" s="16">
        <f t="shared" si="14"/>
        <v>0</v>
      </c>
      <c r="CA17" s="16">
        <f t="shared" si="14"/>
        <v>0</v>
      </c>
      <c r="CB17" s="16">
        <f t="shared" si="14"/>
        <v>0</v>
      </c>
      <c r="CC17" s="16">
        <f t="shared" si="14"/>
        <v>0</v>
      </c>
      <c r="CD17" s="16">
        <f t="shared" si="14"/>
        <v>0</v>
      </c>
      <c r="CE17" s="16">
        <f t="shared" si="14"/>
        <v>0</v>
      </c>
      <c r="CF17" s="16">
        <f t="shared" si="14"/>
        <v>0</v>
      </c>
      <c r="CG17" s="16">
        <f t="shared" si="14"/>
        <v>0</v>
      </c>
      <c r="CH17" s="16">
        <f t="shared" si="14"/>
        <v>0</v>
      </c>
      <c r="CI17" s="16">
        <f t="shared" si="14"/>
        <v>0</v>
      </c>
      <c r="CJ17" s="16">
        <f t="shared" si="14"/>
        <v>0</v>
      </c>
      <c r="CK17" s="16">
        <f t="shared" si="14"/>
        <v>0</v>
      </c>
      <c r="CL17" s="16">
        <f t="shared" si="14"/>
        <v>0</v>
      </c>
      <c r="CM17" s="16">
        <f t="shared" si="14"/>
        <v>0</v>
      </c>
      <c r="CN17" s="16">
        <f t="shared" si="14"/>
        <v>0</v>
      </c>
      <c r="CO17" s="16">
        <f t="shared" si="14"/>
        <v>0</v>
      </c>
      <c r="CP17" s="16">
        <f t="shared" si="14"/>
        <v>0</v>
      </c>
      <c r="CQ17" s="16">
        <f t="shared" si="14"/>
        <v>0</v>
      </c>
      <c r="CR17" s="16">
        <f t="shared" si="14"/>
        <v>0</v>
      </c>
      <c r="CS17" s="16">
        <f t="shared" si="14"/>
        <v>0</v>
      </c>
      <c r="CT17" s="16">
        <f t="shared" si="14"/>
        <v>0</v>
      </c>
      <c r="CU17" s="16">
        <f t="shared" si="14"/>
        <v>0</v>
      </c>
      <c r="CV17" s="16">
        <f t="shared" si="14"/>
        <v>0</v>
      </c>
      <c r="CW17" s="16">
        <f t="shared" si="14"/>
        <v>0</v>
      </c>
      <c r="CX17" s="16">
        <f t="shared" si="14"/>
        <v>0</v>
      </c>
      <c r="CY17" s="16">
        <f t="shared" ref="CY17:DZ17" si="15">IF(CY$12=$D3,(CY16),0)</f>
        <v>0</v>
      </c>
      <c r="CZ17" s="16">
        <f t="shared" si="15"/>
        <v>0</v>
      </c>
      <c r="DA17" s="16">
        <f t="shared" si="15"/>
        <v>0</v>
      </c>
      <c r="DB17" s="16">
        <f t="shared" si="15"/>
        <v>0</v>
      </c>
      <c r="DC17" s="16">
        <f t="shared" si="15"/>
        <v>0</v>
      </c>
      <c r="DD17" s="16">
        <f t="shared" si="15"/>
        <v>0</v>
      </c>
      <c r="DE17" s="16">
        <f t="shared" si="15"/>
        <v>0</v>
      </c>
      <c r="DF17" s="16">
        <f t="shared" si="15"/>
        <v>0</v>
      </c>
      <c r="DG17" s="16">
        <f t="shared" si="15"/>
        <v>0</v>
      </c>
      <c r="DH17" s="16">
        <f t="shared" si="15"/>
        <v>0</v>
      </c>
      <c r="DI17" s="16">
        <f t="shared" si="15"/>
        <v>0</v>
      </c>
      <c r="DJ17" s="16">
        <f t="shared" si="15"/>
        <v>0</v>
      </c>
      <c r="DK17" s="16">
        <f t="shared" si="15"/>
        <v>0</v>
      </c>
      <c r="DL17" s="16">
        <f t="shared" si="15"/>
        <v>0</v>
      </c>
      <c r="DM17" s="16">
        <f t="shared" si="15"/>
        <v>0</v>
      </c>
      <c r="DN17" s="16">
        <f t="shared" si="15"/>
        <v>0</v>
      </c>
      <c r="DO17" s="16">
        <f t="shared" si="15"/>
        <v>0</v>
      </c>
      <c r="DP17" s="16">
        <f t="shared" si="15"/>
        <v>0</v>
      </c>
      <c r="DQ17" s="16">
        <f t="shared" si="15"/>
        <v>0</v>
      </c>
      <c r="DR17" s="16">
        <f t="shared" si="15"/>
        <v>0</v>
      </c>
      <c r="DS17" s="16">
        <f t="shared" si="15"/>
        <v>0</v>
      </c>
      <c r="DT17" s="16">
        <f t="shared" si="15"/>
        <v>0</v>
      </c>
      <c r="DU17" s="16">
        <f t="shared" si="15"/>
        <v>0</v>
      </c>
      <c r="DV17" s="16">
        <f t="shared" si="15"/>
        <v>0</v>
      </c>
      <c r="DW17" s="16">
        <f t="shared" si="15"/>
        <v>0</v>
      </c>
      <c r="DX17" s="16">
        <f t="shared" si="15"/>
        <v>0</v>
      </c>
      <c r="DY17" s="16">
        <f t="shared" si="15"/>
        <v>0</v>
      </c>
      <c r="DZ17" s="16">
        <f t="shared" si="15"/>
        <v>0</v>
      </c>
    </row>
    <row r="18" spans="1:16384" s="23" customFormat="1">
      <c r="C18" s="100" t="s">
        <v>216</v>
      </c>
      <c r="F18" s="22">
        <f t="shared" ref="F18:AK18" si="16">(F15)*$D5/12</f>
        <v>1012.7314814814816</v>
      </c>
      <c r="G18" s="22">
        <f t="shared" si="16"/>
        <v>1566.7201774691357</v>
      </c>
      <c r="H18" s="22">
        <f t="shared" si="16"/>
        <v>2585.9796596900728</v>
      </c>
      <c r="I18" s="22">
        <f t="shared" si="16"/>
        <v>3609.4860564202627</v>
      </c>
      <c r="J18" s="22">
        <f t="shared" si="16"/>
        <v>4637.257063136828</v>
      </c>
      <c r="K18" s="22">
        <f t="shared" si="16"/>
        <v>5669.3104490480464</v>
      </c>
      <c r="L18" s="22">
        <f t="shared" si="16"/>
        <v>6705.6640574005614</v>
      </c>
      <c r="M18" s="22">
        <f t="shared" si="16"/>
        <v>7746.3358057878786</v>
      </c>
      <c r="N18" s="22">
        <f t="shared" si="16"/>
        <v>8791.3436864601445</v>
      </c>
      <c r="O18" s="22">
        <f t="shared" si="16"/>
        <v>9840.7057666352084</v>
      </c>
      <c r="P18" s="22">
        <f t="shared" si="16"/>
        <v>10894.440188811004</v>
      </c>
      <c r="Q18" s="22">
        <f t="shared" si="16"/>
        <v>11952.565171079195</v>
      </c>
      <c r="R18" s="22">
        <f t="shared" si="16"/>
        <v>13015.099007440176</v>
      </c>
      <c r="S18" s="22">
        <f t="shared" si="16"/>
        <v>14082.060068119325</v>
      </c>
      <c r="T18" s="22">
        <f t="shared" si="16"/>
        <v>15153.466799884636</v>
      </c>
      <c r="U18" s="22">
        <f t="shared" si="16"/>
        <v>16229.337726365637</v>
      </c>
      <c r="V18" s="22">
        <f t="shared" si="16"/>
        <v>17309.691448373644</v>
      </c>
      <c r="W18" s="22">
        <f t="shared" si="16"/>
        <v>18394.546644223348</v>
      </c>
      <c r="X18" s="22">
        <f t="shared" si="16"/>
        <v>19483.922070055763</v>
      </c>
      <c r="Y18" s="22">
        <f t="shared" si="16"/>
        <v>20577.836560162476</v>
      </c>
      <c r="Z18" s="22">
        <f t="shared" si="16"/>
        <v>21676.309027311305</v>
      </c>
      <c r="AA18" s="22">
        <f t="shared" si="16"/>
        <v>22779.358463073251</v>
      </c>
      <c r="AB18" s="22">
        <f t="shared" si="16"/>
        <v>23887.003938150872</v>
      </c>
      <c r="AC18" s="22">
        <f t="shared" si="16"/>
        <v>24999.264602707986</v>
      </c>
      <c r="AD18" s="22">
        <f t="shared" si="16"/>
        <v>26116.15968670075</v>
      </c>
      <c r="AE18" s="22">
        <f t="shared" si="16"/>
        <v>27237.708500210156</v>
      </c>
      <c r="AF18" s="22">
        <f t="shared" si="16"/>
        <v>28363.930433775848</v>
      </c>
      <c r="AG18" s="22">
        <f t="shared" si="16"/>
        <v>29494.844958731395</v>
      </c>
      <c r="AH18" s="22">
        <f t="shared" si="16"/>
        <v>30630.471627540926</v>
      </c>
      <c r="AI18" s="22">
        <f t="shared" si="16"/>
        <v>31770.830074137164</v>
      </c>
      <c r="AJ18" s="22">
        <f t="shared" si="16"/>
        <v>32915.940014260887</v>
      </c>
      <c r="AK18" s="22">
        <f t="shared" si="16"/>
        <v>34065.821245801788</v>
      </c>
      <c r="AL18" s="22">
        <f t="shared" ref="AL18:BQ18" si="17">(AL15)*$D5/12</f>
        <v>35220.493649140779</v>
      </c>
      <c r="AM18" s="22">
        <f t="shared" si="17"/>
        <v>36379.977187493685</v>
      </c>
      <c r="AN18" s="22">
        <f t="shared" si="17"/>
        <v>37544.291907256389</v>
      </c>
      <c r="AO18" s="22">
        <f t="shared" si="17"/>
        <v>38713.457938351406</v>
      </c>
      <c r="AP18" s="22">
        <f t="shared" si="17"/>
        <v>6.7908937732378651E-12</v>
      </c>
      <c r="AQ18" s="22">
        <f t="shared" si="17"/>
        <v>6.7908937732378651E-12</v>
      </c>
      <c r="AR18" s="22">
        <f t="shared" si="17"/>
        <v>6.7908937732378651E-12</v>
      </c>
      <c r="AS18" s="22">
        <f t="shared" si="17"/>
        <v>6.7908937732378651E-12</v>
      </c>
      <c r="AT18" s="22">
        <f t="shared" si="17"/>
        <v>6.7908937732378651E-12</v>
      </c>
      <c r="AU18" s="22">
        <f t="shared" si="17"/>
        <v>6.7908937732378651E-12</v>
      </c>
      <c r="AV18" s="22">
        <f t="shared" si="17"/>
        <v>6.7908937732378651E-12</v>
      </c>
      <c r="AW18" s="22">
        <f t="shared" si="17"/>
        <v>6.7908937732378651E-12</v>
      </c>
      <c r="AX18" s="22">
        <f t="shared" si="17"/>
        <v>6.7908937732378651E-12</v>
      </c>
      <c r="AY18" s="22">
        <f t="shared" si="17"/>
        <v>6.7908937732378651E-12</v>
      </c>
      <c r="AZ18" s="22">
        <f t="shared" si="17"/>
        <v>6.7908937732378651E-12</v>
      </c>
      <c r="BA18" s="22">
        <f t="shared" si="17"/>
        <v>6.7908937732378651E-12</v>
      </c>
      <c r="BB18" s="22">
        <f t="shared" si="17"/>
        <v>6.7908937732378651E-12</v>
      </c>
      <c r="BC18" s="22">
        <f t="shared" si="17"/>
        <v>6.7908937732378651E-12</v>
      </c>
      <c r="BD18" s="22">
        <f t="shared" si="17"/>
        <v>6.7908937732378651E-12</v>
      </c>
      <c r="BE18" s="22">
        <f t="shared" si="17"/>
        <v>6.7908937732378651E-12</v>
      </c>
      <c r="BF18" s="22">
        <f t="shared" si="17"/>
        <v>6.7908937732378651E-12</v>
      </c>
      <c r="BG18" s="22">
        <f t="shared" si="17"/>
        <v>6.7908937732378651E-12</v>
      </c>
      <c r="BH18" s="22">
        <f t="shared" si="17"/>
        <v>6.7908937732378651E-12</v>
      </c>
      <c r="BI18" s="22">
        <f t="shared" si="17"/>
        <v>6.7908937732378651E-12</v>
      </c>
      <c r="BJ18" s="22">
        <f t="shared" si="17"/>
        <v>6.7908937732378651E-12</v>
      </c>
      <c r="BK18" s="22">
        <f t="shared" si="17"/>
        <v>6.7908937732378651E-12</v>
      </c>
      <c r="BL18" s="22">
        <f t="shared" si="17"/>
        <v>6.7908937732378651E-12</v>
      </c>
      <c r="BM18" s="22">
        <f t="shared" si="17"/>
        <v>6.7908937732378651E-12</v>
      </c>
      <c r="BN18" s="22">
        <f t="shared" si="17"/>
        <v>6.7908937732378651E-12</v>
      </c>
      <c r="BO18" s="22">
        <f t="shared" si="17"/>
        <v>6.7908937732378651E-12</v>
      </c>
      <c r="BP18" s="22">
        <f t="shared" si="17"/>
        <v>6.7908937732378651E-12</v>
      </c>
      <c r="BQ18" s="22">
        <f t="shared" si="17"/>
        <v>6.7908937732378651E-12</v>
      </c>
      <c r="BR18" s="22">
        <f t="shared" ref="BR18:CW18" si="18">(BR15)*$D5/12</f>
        <v>6.7908937732378651E-12</v>
      </c>
      <c r="BS18" s="22">
        <f t="shared" si="18"/>
        <v>6.7908937732378651E-12</v>
      </c>
      <c r="BT18" s="22">
        <f t="shared" si="18"/>
        <v>6.7908937732378651E-12</v>
      </c>
      <c r="BU18" s="22">
        <f t="shared" si="18"/>
        <v>6.7908937732378651E-12</v>
      </c>
      <c r="BV18" s="22">
        <f t="shared" si="18"/>
        <v>6.7908937732378651E-12</v>
      </c>
      <c r="BW18" s="22">
        <f t="shared" si="18"/>
        <v>6.7908937732378651E-12</v>
      </c>
      <c r="BX18" s="22">
        <f t="shared" si="18"/>
        <v>6.7908937732378651E-12</v>
      </c>
      <c r="BY18" s="22">
        <f t="shared" si="18"/>
        <v>6.7908937732378651E-12</v>
      </c>
      <c r="BZ18" s="22">
        <f t="shared" si="18"/>
        <v>6.7908937732378651E-12</v>
      </c>
      <c r="CA18" s="22">
        <f t="shared" si="18"/>
        <v>6.7908937732378651E-12</v>
      </c>
      <c r="CB18" s="22">
        <f t="shared" si="18"/>
        <v>6.7908937732378651E-12</v>
      </c>
      <c r="CC18" s="22">
        <f t="shared" si="18"/>
        <v>6.7908937732378651E-12</v>
      </c>
      <c r="CD18" s="22">
        <f t="shared" si="18"/>
        <v>6.7908937732378651E-12</v>
      </c>
      <c r="CE18" s="22">
        <f t="shared" si="18"/>
        <v>6.7908937732378651E-12</v>
      </c>
      <c r="CF18" s="22">
        <f t="shared" si="18"/>
        <v>6.7908937732378651E-12</v>
      </c>
      <c r="CG18" s="22">
        <f t="shared" si="18"/>
        <v>6.7908937732378651E-12</v>
      </c>
      <c r="CH18" s="22">
        <f t="shared" si="18"/>
        <v>6.7908937732378651E-12</v>
      </c>
      <c r="CI18" s="22">
        <f t="shared" si="18"/>
        <v>6.7908937732378651E-12</v>
      </c>
      <c r="CJ18" s="22">
        <f t="shared" si="18"/>
        <v>6.7908937732378651E-12</v>
      </c>
      <c r="CK18" s="22">
        <f t="shared" si="18"/>
        <v>6.7908937732378651E-12</v>
      </c>
      <c r="CL18" s="22">
        <f t="shared" si="18"/>
        <v>6.7908937732378651E-12</v>
      </c>
      <c r="CM18" s="22">
        <f t="shared" si="18"/>
        <v>6.7908937732378651E-12</v>
      </c>
      <c r="CN18" s="22">
        <f t="shared" si="18"/>
        <v>6.7908937732378651E-12</v>
      </c>
      <c r="CO18" s="22">
        <f t="shared" si="18"/>
        <v>6.7908937732378651E-12</v>
      </c>
      <c r="CP18" s="22">
        <f t="shared" si="18"/>
        <v>6.7908937732378651E-12</v>
      </c>
      <c r="CQ18" s="22">
        <f t="shared" si="18"/>
        <v>6.7908937732378651E-12</v>
      </c>
      <c r="CR18" s="22">
        <f t="shared" si="18"/>
        <v>6.7908937732378651E-12</v>
      </c>
      <c r="CS18" s="22">
        <f t="shared" si="18"/>
        <v>6.7908937732378651E-12</v>
      </c>
      <c r="CT18" s="22">
        <f t="shared" si="18"/>
        <v>6.7908937732378651E-12</v>
      </c>
      <c r="CU18" s="22">
        <f t="shared" si="18"/>
        <v>6.7908937732378651E-12</v>
      </c>
      <c r="CV18" s="22">
        <f t="shared" si="18"/>
        <v>6.7908937732378651E-12</v>
      </c>
      <c r="CW18" s="22">
        <f t="shared" si="18"/>
        <v>6.7908937732378651E-12</v>
      </c>
      <c r="CX18" s="22">
        <f t="shared" ref="CX18:DZ18" si="19">(CX15)*$D5/12</f>
        <v>6.7908937732378651E-12</v>
      </c>
      <c r="CY18" s="22">
        <f t="shared" si="19"/>
        <v>6.7908937732378651E-12</v>
      </c>
      <c r="CZ18" s="22">
        <f t="shared" si="19"/>
        <v>6.7908937732378651E-12</v>
      </c>
      <c r="DA18" s="22">
        <f t="shared" si="19"/>
        <v>6.7908937732378651E-12</v>
      </c>
      <c r="DB18" s="22">
        <f t="shared" si="19"/>
        <v>6.7908937732378651E-12</v>
      </c>
      <c r="DC18" s="22">
        <f t="shared" si="19"/>
        <v>6.7908937732378651E-12</v>
      </c>
      <c r="DD18" s="22">
        <f t="shared" si="19"/>
        <v>6.7908937732378651E-12</v>
      </c>
      <c r="DE18" s="22">
        <f t="shared" si="19"/>
        <v>6.7908937732378651E-12</v>
      </c>
      <c r="DF18" s="22">
        <f t="shared" si="19"/>
        <v>6.7908937732378651E-12</v>
      </c>
      <c r="DG18" s="22">
        <f t="shared" si="19"/>
        <v>6.7908937732378651E-12</v>
      </c>
      <c r="DH18" s="22">
        <f t="shared" si="19"/>
        <v>6.7908937732378651E-12</v>
      </c>
      <c r="DI18" s="22">
        <f t="shared" si="19"/>
        <v>6.7908937732378651E-12</v>
      </c>
      <c r="DJ18" s="22">
        <f t="shared" si="19"/>
        <v>6.7908937732378651E-12</v>
      </c>
      <c r="DK18" s="22">
        <f t="shared" si="19"/>
        <v>6.7908937732378651E-12</v>
      </c>
      <c r="DL18" s="22">
        <f t="shared" si="19"/>
        <v>6.7908937732378651E-12</v>
      </c>
      <c r="DM18" s="22">
        <f t="shared" si="19"/>
        <v>6.7908937732378651E-12</v>
      </c>
      <c r="DN18" s="22">
        <f t="shared" si="19"/>
        <v>6.7908937732378651E-12</v>
      </c>
      <c r="DO18" s="22">
        <f t="shared" si="19"/>
        <v>6.7908937732378651E-12</v>
      </c>
      <c r="DP18" s="22">
        <f t="shared" si="19"/>
        <v>6.7908937732378651E-12</v>
      </c>
      <c r="DQ18" s="22">
        <f t="shared" si="19"/>
        <v>6.7908937732378651E-12</v>
      </c>
      <c r="DR18" s="22">
        <f t="shared" si="19"/>
        <v>6.7908937732378651E-12</v>
      </c>
      <c r="DS18" s="22">
        <f t="shared" si="19"/>
        <v>6.7908937732378651E-12</v>
      </c>
      <c r="DT18" s="22">
        <f t="shared" si="19"/>
        <v>6.7908937732378651E-12</v>
      </c>
      <c r="DU18" s="22">
        <f t="shared" si="19"/>
        <v>6.7908937732378651E-12</v>
      </c>
      <c r="DV18" s="22">
        <f t="shared" si="19"/>
        <v>6.7908937732378651E-12</v>
      </c>
      <c r="DW18" s="22">
        <f t="shared" si="19"/>
        <v>6.7908937732378651E-12</v>
      </c>
      <c r="DX18" s="22">
        <f t="shared" si="19"/>
        <v>6.7908937732378651E-12</v>
      </c>
      <c r="DY18" s="22">
        <f t="shared" si="19"/>
        <v>6.7908937732378651E-12</v>
      </c>
      <c r="DZ18" s="22">
        <f t="shared" si="19"/>
        <v>6.7908937732378651E-12</v>
      </c>
    </row>
    <row r="20" spans="1:16384" s="23" customFormat="1">
      <c r="B20" s="102" t="s">
        <v>91</v>
      </c>
      <c r="C20" s="101" t="s">
        <v>357</v>
      </c>
      <c r="F20" s="16">
        <f t="shared" ref="F20:AK20" si="20">F13-F14</f>
        <v>131944.55555555556</v>
      </c>
      <c r="G20" s="16">
        <f t="shared" si="20"/>
        <v>243055.55555555556</v>
      </c>
      <c r="H20" s="16">
        <f t="shared" si="20"/>
        <v>243055.55555555556</v>
      </c>
      <c r="I20" s="16">
        <f t="shared" si="20"/>
        <v>243055.55555555556</v>
      </c>
      <c r="J20" s="16">
        <f t="shared" si="20"/>
        <v>243055.55555555556</v>
      </c>
      <c r="K20" s="16">
        <f t="shared" si="20"/>
        <v>243055.55555555556</v>
      </c>
      <c r="L20" s="16">
        <f t="shared" si="20"/>
        <v>243055.55555555556</v>
      </c>
      <c r="M20" s="16">
        <f t="shared" si="20"/>
        <v>243055.55555555556</v>
      </c>
      <c r="N20" s="16">
        <f t="shared" si="20"/>
        <v>243055.55555555556</v>
      </c>
      <c r="O20" s="16">
        <f t="shared" si="20"/>
        <v>243055.55555555556</v>
      </c>
      <c r="P20" s="16">
        <f t="shared" si="20"/>
        <v>243055.55555555556</v>
      </c>
      <c r="Q20" s="16">
        <f t="shared" si="20"/>
        <v>243055.55555555556</v>
      </c>
      <c r="R20" s="16">
        <f t="shared" si="20"/>
        <v>243055.55555555556</v>
      </c>
      <c r="S20" s="16">
        <f t="shared" si="20"/>
        <v>243055.55555555556</v>
      </c>
      <c r="T20" s="16">
        <f t="shared" si="20"/>
        <v>243055.55555555556</v>
      </c>
      <c r="U20" s="16">
        <f t="shared" si="20"/>
        <v>243055.55555555556</v>
      </c>
      <c r="V20" s="16">
        <f t="shared" si="20"/>
        <v>243055.55555555556</v>
      </c>
      <c r="W20" s="16">
        <f t="shared" si="20"/>
        <v>243055.55555555556</v>
      </c>
      <c r="X20" s="16">
        <f t="shared" si="20"/>
        <v>243055.55555555556</v>
      </c>
      <c r="Y20" s="16">
        <f t="shared" si="20"/>
        <v>243055.55555555556</v>
      </c>
      <c r="Z20" s="16">
        <f t="shared" si="20"/>
        <v>243055.55555555556</v>
      </c>
      <c r="AA20" s="16">
        <f t="shared" si="20"/>
        <v>243055.55555555556</v>
      </c>
      <c r="AB20" s="16">
        <f t="shared" si="20"/>
        <v>243055.55555555556</v>
      </c>
      <c r="AC20" s="16">
        <f t="shared" si="20"/>
        <v>243055.55555555556</v>
      </c>
      <c r="AD20" s="16">
        <f t="shared" si="20"/>
        <v>243055.55555555556</v>
      </c>
      <c r="AE20" s="16">
        <f t="shared" si="20"/>
        <v>243055.55555555556</v>
      </c>
      <c r="AF20" s="16">
        <f t="shared" si="20"/>
        <v>243055.55555555556</v>
      </c>
      <c r="AG20" s="16">
        <f t="shared" si="20"/>
        <v>243055.55555555556</v>
      </c>
      <c r="AH20" s="16">
        <f t="shared" si="20"/>
        <v>243055.55555555556</v>
      </c>
      <c r="AI20" s="16">
        <f t="shared" si="20"/>
        <v>243055.55555555556</v>
      </c>
      <c r="AJ20" s="16">
        <f t="shared" si="20"/>
        <v>243055.55555555556</v>
      </c>
      <c r="AK20" s="16">
        <f t="shared" si="20"/>
        <v>243055.55555555556</v>
      </c>
      <c r="AL20" s="16">
        <f t="shared" ref="AL20:BQ20" si="21">AL13-AL14</f>
        <v>243055.55555555556</v>
      </c>
      <c r="AM20" s="16">
        <f t="shared" si="21"/>
        <v>243055.55555555556</v>
      </c>
      <c r="AN20" s="16">
        <f t="shared" si="21"/>
        <v>243055.55555555556</v>
      </c>
      <c r="AO20" s="16">
        <f t="shared" si="21"/>
        <v>-8395833.4444444515</v>
      </c>
      <c r="AP20" s="16">
        <f t="shared" si="21"/>
        <v>0</v>
      </c>
      <c r="AQ20" s="16">
        <f t="shared" si="21"/>
        <v>0</v>
      </c>
      <c r="AR20" s="16">
        <f t="shared" si="21"/>
        <v>0</v>
      </c>
      <c r="AS20" s="16">
        <f t="shared" si="21"/>
        <v>0</v>
      </c>
      <c r="AT20" s="16">
        <f t="shared" si="21"/>
        <v>0</v>
      </c>
      <c r="AU20" s="16">
        <f t="shared" si="21"/>
        <v>0</v>
      </c>
      <c r="AV20" s="16">
        <f t="shared" si="21"/>
        <v>0</v>
      </c>
      <c r="AW20" s="16">
        <f t="shared" si="21"/>
        <v>0</v>
      </c>
      <c r="AX20" s="16">
        <f t="shared" si="21"/>
        <v>0</v>
      </c>
      <c r="AY20" s="16">
        <f t="shared" si="21"/>
        <v>0</v>
      </c>
      <c r="AZ20" s="16">
        <f t="shared" si="21"/>
        <v>0</v>
      </c>
      <c r="BA20" s="16">
        <f t="shared" si="21"/>
        <v>0</v>
      </c>
      <c r="BB20" s="16">
        <f t="shared" si="21"/>
        <v>0</v>
      </c>
      <c r="BC20" s="16">
        <f t="shared" si="21"/>
        <v>0</v>
      </c>
      <c r="BD20" s="16">
        <f t="shared" si="21"/>
        <v>0</v>
      </c>
      <c r="BE20" s="16">
        <f t="shared" si="21"/>
        <v>0</v>
      </c>
      <c r="BF20" s="16">
        <f t="shared" si="21"/>
        <v>0</v>
      </c>
      <c r="BG20" s="16">
        <f t="shared" si="21"/>
        <v>0</v>
      </c>
      <c r="BH20" s="16">
        <f t="shared" si="21"/>
        <v>0</v>
      </c>
      <c r="BI20" s="16">
        <f t="shared" si="21"/>
        <v>0</v>
      </c>
      <c r="BJ20" s="16">
        <f t="shared" si="21"/>
        <v>0</v>
      </c>
      <c r="BK20" s="16">
        <f t="shared" si="21"/>
        <v>0</v>
      </c>
      <c r="BL20" s="16">
        <f t="shared" si="21"/>
        <v>0</v>
      </c>
      <c r="BM20" s="16">
        <f t="shared" si="21"/>
        <v>0</v>
      </c>
      <c r="BN20" s="16">
        <f t="shared" si="21"/>
        <v>0</v>
      </c>
      <c r="BO20" s="16">
        <f t="shared" si="21"/>
        <v>0</v>
      </c>
      <c r="BP20" s="16">
        <f t="shared" si="21"/>
        <v>0</v>
      </c>
      <c r="BQ20" s="16">
        <f t="shared" si="21"/>
        <v>0</v>
      </c>
      <c r="BR20" s="16">
        <f t="shared" ref="BR20:CW20" si="22">BR13-BR14</f>
        <v>0</v>
      </c>
      <c r="BS20" s="16">
        <f t="shared" si="22"/>
        <v>0</v>
      </c>
      <c r="BT20" s="16">
        <f t="shared" si="22"/>
        <v>0</v>
      </c>
      <c r="BU20" s="16">
        <f t="shared" si="22"/>
        <v>0</v>
      </c>
      <c r="BV20" s="16">
        <f t="shared" si="22"/>
        <v>0</v>
      </c>
      <c r="BW20" s="16">
        <f t="shared" si="22"/>
        <v>0</v>
      </c>
      <c r="BX20" s="16">
        <f t="shared" si="22"/>
        <v>0</v>
      </c>
      <c r="BY20" s="16">
        <f t="shared" si="22"/>
        <v>0</v>
      </c>
      <c r="BZ20" s="16">
        <f t="shared" si="22"/>
        <v>0</v>
      </c>
      <c r="CA20" s="16">
        <f t="shared" si="22"/>
        <v>0</v>
      </c>
      <c r="CB20" s="16">
        <f t="shared" si="22"/>
        <v>0</v>
      </c>
      <c r="CC20" s="16">
        <f t="shared" si="22"/>
        <v>0</v>
      </c>
      <c r="CD20" s="16">
        <f t="shared" si="22"/>
        <v>0</v>
      </c>
      <c r="CE20" s="16">
        <f t="shared" si="22"/>
        <v>0</v>
      </c>
      <c r="CF20" s="16">
        <f t="shared" si="22"/>
        <v>0</v>
      </c>
      <c r="CG20" s="16">
        <f t="shared" si="22"/>
        <v>0</v>
      </c>
      <c r="CH20" s="16">
        <f t="shared" si="22"/>
        <v>0</v>
      </c>
      <c r="CI20" s="16">
        <f t="shared" si="22"/>
        <v>0</v>
      </c>
      <c r="CJ20" s="16">
        <f t="shared" si="22"/>
        <v>0</v>
      </c>
      <c r="CK20" s="16">
        <f t="shared" si="22"/>
        <v>0</v>
      </c>
      <c r="CL20" s="16">
        <f t="shared" si="22"/>
        <v>0</v>
      </c>
      <c r="CM20" s="16">
        <f t="shared" si="22"/>
        <v>0</v>
      </c>
      <c r="CN20" s="16">
        <f t="shared" si="22"/>
        <v>0</v>
      </c>
      <c r="CO20" s="16">
        <f t="shared" si="22"/>
        <v>0</v>
      </c>
      <c r="CP20" s="16">
        <f t="shared" si="22"/>
        <v>0</v>
      </c>
      <c r="CQ20" s="16">
        <f t="shared" si="22"/>
        <v>0</v>
      </c>
      <c r="CR20" s="16">
        <f t="shared" si="22"/>
        <v>0</v>
      </c>
      <c r="CS20" s="16">
        <f t="shared" si="22"/>
        <v>0</v>
      </c>
      <c r="CT20" s="16">
        <f t="shared" si="22"/>
        <v>0</v>
      </c>
      <c r="CU20" s="16">
        <f t="shared" si="22"/>
        <v>0</v>
      </c>
      <c r="CV20" s="16">
        <f t="shared" si="22"/>
        <v>0</v>
      </c>
      <c r="CW20" s="16">
        <f t="shared" si="22"/>
        <v>0</v>
      </c>
      <c r="CX20" s="16">
        <f t="shared" ref="CX20:DZ20" si="23">CX13-CX14</f>
        <v>0</v>
      </c>
      <c r="CY20" s="16">
        <f t="shared" si="23"/>
        <v>0</v>
      </c>
      <c r="CZ20" s="16">
        <f t="shared" si="23"/>
        <v>0</v>
      </c>
      <c r="DA20" s="16">
        <f t="shared" si="23"/>
        <v>0</v>
      </c>
      <c r="DB20" s="16">
        <f t="shared" si="23"/>
        <v>0</v>
      </c>
      <c r="DC20" s="16">
        <f t="shared" si="23"/>
        <v>0</v>
      </c>
      <c r="DD20" s="16">
        <f t="shared" si="23"/>
        <v>0</v>
      </c>
      <c r="DE20" s="16">
        <f t="shared" si="23"/>
        <v>0</v>
      </c>
      <c r="DF20" s="16">
        <f t="shared" si="23"/>
        <v>0</v>
      </c>
      <c r="DG20" s="16">
        <f t="shared" si="23"/>
        <v>0</v>
      </c>
      <c r="DH20" s="16">
        <f t="shared" si="23"/>
        <v>0</v>
      </c>
      <c r="DI20" s="16">
        <f t="shared" si="23"/>
        <v>0</v>
      </c>
      <c r="DJ20" s="16">
        <f t="shared" si="23"/>
        <v>0</v>
      </c>
      <c r="DK20" s="16">
        <f t="shared" si="23"/>
        <v>0</v>
      </c>
      <c r="DL20" s="16">
        <f t="shared" si="23"/>
        <v>0</v>
      </c>
      <c r="DM20" s="16">
        <f t="shared" si="23"/>
        <v>0</v>
      </c>
      <c r="DN20" s="16">
        <f t="shared" si="23"/>
        <v>0</v>
      </c>
      <c r="DO20" s="16">
        <f t="shared" si="23"/>
        <v>0</v>
      </c>
      <c r="DP20" s="16">
        <f t="shared" si="23"/>
        <v>0</v>
      </c>
      <c r="DQ20" s="16">
        <f t="shared" si="23"/>
        <v>0</v>
      </c>
      <c r="DR20" s="16">
        <f t="shared" si="23"/>
        <v>0</v>
      </c>
      <c r="DS20" s="16">
        <f t="shared" si="23"/>
        <v>0</v>
      </c>
      <c r="DT20" s="16">
        <f t="shared" si="23"/>
        <v>0</v>
      </c>
      <c r="DU20" s="16">
        <f t="shared" si="23"/>
        <v>0</v>
      </c>
      <c r="DV20" s="16">
        <f t="shared" si="23"/>
        <v>0</v>
      </c>
      <c r="DW20" s="16">
        <f t="shared" si="23"/>
        <v>0</v>
      </c>
      <c r="DX20" s="16">
        <f t="shared" si="23"/>
        <v>0</v>
      </c>
      <c r="DY20" s="16">
        <f t="shared" si="23"/>
        <v>0</v>
      </c>
      <c r="DZ20" s="16">
        <f t="shared" si="23"/>
        <v>0</v>
      </c>
    </row>
    <row r="21" spans="1:16384" s="23" customFormat="1">
      <c r="C21" s="101" t="s">
        <v>66</v>
      </c>
      <c r="F21" s="16">
        <f>F18</f>
        <v>1012.7314814814816</v>
      </c>
      <c r="G21" s="16">
        <f t="shared" ref="G21:BR21" si="24">G18</f>
        <v>1566.7201774691357</v>
      </c>
      <c r="H21" s="16">
        <f t="shared" si="24"/>
        <v>2585.9796596900728</v>
      </c>
      <c r="I21" s="16">
        <f t="shared" si="24"/>
        <v>3609.4860564202627</v>
      </c>
      <c r="J21" s="16">
        <f t="shared" si="24"/>
        <v>4637.257063136828</v>
      </c>
      <c r="K21" s="16">
        <f t="shared" si="24"/>
        <v>5669.3104490480464</v>
      </c>
      <c r="L21" s="16">
        <f t="shared" si="24"/>
        <v>6705.6640574005614</v>
      </c>
      <c r="M21" s="16">
        <f t="shared" si="24"/>
        <v>7746.3358057878786</v>
      </c>
      <c r="N21" s="16">
        <f t="shared" si="24"/>
        <v>8791.3436864601445</v>
      </c>
      <c r="O21" s="16">
        <f t="shared" si="24"/>
        <v>9840.7057666352084</v>
      </c>
      <c r="P21" s="16">
        <f t="shared" si="24"/>
        <v>10894.440188811004</v>
      </c>
      <c r="Q21" s="16">
        <f t="shared" si="24"/>
        <v>11952.565171079195</v>
      </c>
      <c r="R21" s="16">
        <f t="shared" si="24"/>
        <v>13015.099007440176</v>
      </c>
      <c r="S21" s="16">
        <f t="shared" si="24"/>
        <v>14082.060068119325</v>
      </c>
      <c r="T21" s="16">
        <f t="shared" si="24"/>
        <v>15153.466799884636</v>
      </c>
      <c r="U21" s="16">
        <f t="shared" si="24"/>
        <v>16229.337726365637</v>
      </c>
      <c r="V21" s="16">
        <f t="shared" si="24"/>
        <v>17309.691448373644</v>
      </c>
      <c r="W21" s="16">
        <f t="shared" si="24"/>
        <v>18394.546644223348</v>
      </c>
      <c r="X21" s="16">
        <f t="shared" si="24"/>
        <v>19483.922070055763</v>
      </c>
      <c r="Y21" s="16">
        <f t="shared" si="24"/>
        <v>20577.836560162476</v>
      </c>
      <c r="Z21" s="16">
        <f t="shared" si="24"/>
        <v>21676.309027311305</v>
      </c>
      <c r="AA21" s="16">
        <f t="shared" si="24"/>
        <v>22779.358463073251</v>
      </c>
      <c r="AB21" s="16">
        <f t="shared" si="24"/>
        <v>23887.003938150872</v>
      </c>
      <c r="AC21" s="16">
        <f t="shared" si="24"/>
        <v>24999.264602707986</v>
      </c>
      <c r="AD21" s="16">
        <f t="shared" si="24"/>
        <v>26116.15968670075</v>
      </c>
      <c r="AE21" s="16">
        <f t="shared" si="24"/>
        <v>27237.708500210156</v>
      </c>
      <c r="AF21" s="16">
        <f t="shared" si="24"/>
        <v>28363.930433775848</v>
      </c>
      <c r="AG21" s="16">
        <f t="shared" si="24"/>
        <v>29494.844958731395</v>
      </c>
      <c r="AH21" s="16">
        <f t="shared" si="24"/>
        <v>30630.471627540926</v>
      </c>
      <c r="AI21" s="16">
        <f t="shared" si="24"/>
        <v>31770.830074137164</v>
      </c>
      <c r="AJ21" s="16">
        <f t="shared" si="24"/>
        <v>32915.940014260887</v>
      </c>
      <c r="AK21" s="16">
        <f t="shared" si="24"/>
        <v>34065.821245801788</v>
      </c>
      <c r="AL21" s="16">
        <f t="shared" si="24"/>
        <v>35220.493649140779</v>
      </c>
      <c r="AM21" s="16">
        <f t="shared" si="24"/>
        <v>36379.977187493685</v>
      </c>
      <c r="AN21" s="16">
        <f t="shared" si="24"/>
        <v>37544.291907256389</v>
      </c>
      <c r="AO21" s="16">
        <f t="shared" si="24"/>
        <v>38713.457938351406</v>
      </c>
      <c r="AP21" s="16">
        <f t="shared" si="24"/>
        <v>6.7908937732378651E-12</v>
      </c>
      <c r="AQ21" s="16">
        <f t="shared" si="24"/>
        <v>6.7908937732378651E-12</v>
      </c>
      <c r="AR21" s="16">
        <f t="shared" si="24"/>
        <v>6.7908937732378651E-12</v>
      </c>
      <c r="AS21" s="16">
        <f t="shared" si="24"/>
        <v>6.7908937732378651E-12</v>
      </c>
      <c r="AT21" s="16">
        <f t="shared" si="24"/>
        <v>6.7908937732378651E-12</v>
      </c>
      <c r="AU21" s="16">
        <f t="shared" si="24"/>
        <v>6.7908937732378651E-12</v>
      </c>
      <c r="AV21" s="16">
        <f t="shared" si="24"/>
        <v>6.7908937732378651E-12</v>
      </c>
      <c r="AW21" s="16">
        <f t="shared" si="24"/>
        <v>6.7908937732378651E-12</v>
      </c>
      <c r="AX21" s="16">
        <f t="shared" si="24"/>
        <v>6.7908937732378651E-12</v>
      </c>
      <c r="AY21" s="16">
        <f t="shared" si="24"/>
        <v>6.7908937732378651E-12</v>
      </c>
      <c r="AZ21" s="16">
        <f t="shared" si="24"/>
        <v>6.7908937732378651E-12</v>
      </c>
      <c r="BA21" s="16">
        <f t="shared" si="24"/>
        <v>6.7908937732378651E-12</v>
      </c>
      <c r="BB21" s="16">
        <f t="shared" si="24"/>
        <v>6.7908937732378651E-12</v>
      </c>
      <c r="BC21" s="16">
        <f t="shared" si="24"/>
        <v>6.7908937732378651E-12</v>
      </c>
      <c r="BD21" s="16">
        <f t="shared" si="24"/>
        <v>6.7908937732378651E-12</v>
      </c>
      <c r="BE21" s="16">
        <f t="shared" si="24"/>
        <v>6.7908937732378651E-12</v>
      </c>
      <c r="BF21" s="16">
        <f t="shared" si="24"/>
        <v>6.7908937732378651E-12</v>
      </c>
      <c r="BG21" s="16">
        <f t="shared" si="24"/>
        <v>6.7908937732378651E-12</v>
      </c>
      <c r="BH21" s="16">
        <f t="shared" si="24"/>
        <v>6.7908937732378651E-12</v>
      </c>
      <c r="BI21" s="16">
        <f t="shared" si="24"/>
        <v>6.7908937732378651E-12</v>
      </c>
      <c r="BJ21" s="16">
        <f t="shared" si="24"/>
        <v>6.7908937732378651E-12</v>
      </c>
      <c r="BK21" s="16">
        <f t="shared" si="24"/>
        <v>6.7908937732378651E-12</v>
      </c>
      <c r="BL21" s="16">
        <f t="shared" si="24"/>
        <v>6.7908937732378651E-12</v>
      </c>
      <c r="BM21" s="16">
        <f t="shared" si="24"/>
        <v>6.7908937732378651E-12</v>
      </c>
      <c r="BN21" s="16">
        <f t="shared" si="24"/>
        <v>6.7908937732378651E-12</v>
      </c>
      <c r="BO21" s="16">
        <f t="shared" si="24"/>
        <v>6.7908937732378651E-12</v>
      </c>
      <c r="BP21" s="16">
        <f t="shared" si="24"/>
        <v>6.7908937732378651E-12</v>
      </c>
      <c r="BQ21" s="16">
        <f t="shared" si="24"/>
        <v>6.7908937732378651E-12</v>
      </c>
      <c r="BR21" s="16">
        <f t="shared" si="24"/>
        <v>6.7908937732378651E-12</v>
      </c>
      <c r="BS21" s="16">
        <f t="shared" ref="BS21:DZ21" si="25">BS18</f>
        <v>6.7908937732378651E-12</v>
      </c>
      <c r="BT21" s="16">
        <f t="shared" si="25"/>
        <v>6.7908937732378651E-12</v>
      </c>
      <c r="BU21" s="16">
        <f t="shared" si="25"/>
        <v>6.7908937732378651E-12</v>
      </c>
      <c r="BV21" s="16">
        <f t="shared" si="25"/>
        <v>6.7908937732378651E-12</v>
      </c>
      <c r="BW21" s="16">
        <f t="shared" si="25"/>
        <v>6.7908937732378651E-12</v>
      </c>
      <c r="BX21" s="16">
        <f t="shared" si="25"/>
        <v>6.7908937732378651E-12</v>
      </c>
      <c r="BY21" s="16">
        <f t="shared" si="25"/>
        <v>6.7908937732378651E-12</v>
      </c>
      <c r="BZ21" s="16">
        <f t="shared" si="25"/>
        <v>6.7908937732378651E-12</v>
      </c>
      <c r="CA21" s="16">
        <f t="shared" si="25"/>
        <v>6.7908937732378651E-12</v>
      </c>
      <c r="CB21" s="16">
        <f t="shared" si="25"/>
        <v>6.7908937732378651E-12</v>
      </c>
      <c r="CC21" s="16">
        <f t="shared" si="25"/>
        <v>6.7908937732378651E-12</v>
      </c>
      <c r="CD21" s="16">
        <f t="shared" si="25"/>
        <v>6.7908937732378651E-12</v>
      </c>
      <c r="CE21" s="16">
        <f t="shared" si="25"/>
        <v>6.7908937732378651E-12</v>
      </c>
      <c r="CF21" s="16">
        <f t="shared" si="25"/>
        <v>6.7908937732378651E-12</v>
      </c>
      <c r="CG21" s="16">
        <f t="shared" si="25"/>
        <v>6.7908937732378651E-12</v>
      </c>
      <c r="CH21" s="16">
        <f t="shared" si="25"/>
        <v>6.7908937732378651E-12</v>
      </c>
      <c r="CI21" s="16">
        <f t="shared" si="25"/>
        <v>6.7908937732378651E-12</v>
      </c>
      <c r="CJ21" s="16">
        <f t="shared" si="25"/>
        <v>6.7908937732378651E-12</v>
      </c>
      <c r="CK21" s="16">
        <f t="shared" si="25"/>
        <v>6.7908937732378651E-12</v>
      </c>
      <c r="CL21" s="16">
        <f t="shared" si="25"/>
        <v>6.7908937732378651E-12</v>
      </c>
      <c r="CM21" s="16">
        <f t="shared" si="25"/>
        <v>6.7908937732378651E-12</v>
      </c>
      <c r="CN21" s="16">
        <f t="shared" si="25"/>
        <v>6.7908937732378651E-12</v>
      </c>
      <c r="CO21" s="16">
        <f t="shared" si="25"/>
        <v>6.7908937732378651E-12</v>
      </c>
      <c r="CP21" s="16">
        <f t="shared" si="25"/>
        <v>6.7908937732378651E-12</v>
      </c>
      <c r="CQ21" s="16">
        <f t="shared" si="25"/>
        <v>6.7908937732378651E-12</v>
      </c>
      <c r="CR21" s="16">
        <f t="shared" si="25"/>
        <v>6.7908937732378651E-12</v>
      </c>
      <c r="CS21" s="16">
        <f t="shared" si="25"/>
        <v>6.7908937732378651E-12</v>
      </c>
      <c r="CT21" s="16">
        <f t="shared" si="25"/>
        <v>6.7908937732378651E-12</v>
      </c>
      <c r="CU21" s="16">
        <f t="shared" si="25"/>
        <v>6.7908937732378651E-12</v>
      </c>
      <c r="CV21" s="16">
        <f t="shared" si="25"/>
        <v>6.7908937732378651E-12</v>
      </c>
      <c r="CW21" s="16">
        <f t="shared" si="25"/>
        <v>6.7908937732378651E-12</v>
      </c>
      <c r="CX21" s="16">
        <f t="shared" si="25"/>
        <v>6.7908937732378651E-12</v>
      </c>
      <c r="CY21" s="16">
        <f t="shared" si="25"/>
        <v>6.7908937732378651E-12</v>
      </c>
      <c r="CZ21" s="16">
        <f t="shared" si="25"/>
        <v>6.7908937732378651E-12</v>
      </c>
      <c r="DA21" s="16">
        <f t="shared" si="25"/>
        <v>6.7908937732378651E-12</v>
      </c>
      <c r="DB21" s="16">
        <f t="shared" si="25"/>
        <v>6.7908937732378651E-12</v>
      </c>
      <c r="DC21" s="16">
        <f t="shared" si="25"/>
        <v>6.7908937732378651E-12</v>
      </c>
      <c r="DD21" s="16">
        <f t="shared" si="25"/>
        <v>6.7908937732378651E-12</v>
      </c>
      <c r="DE21" s="16">
        <f t="shared" si="25"/>
        <v>6.7908937732378651E-12</v>
      </c>
      <c r="DF21" s="16">
        <f t="shared" si="25"/>
        <v>6.7908937732378651E-12</v>
      </c>
      <c r="DG21" s="16">
        <f t="shared" si="25"/>
        <v>6.7908937732378651E-12</v>
      </c>
      <c r="DH21" s="16">
        <f t="shared" si="25"/>
        <v>6.7908937732378651E-12</v>
      </c>
      <c r="DI21" s="16">
        <f t="shared" si="25"/>
        <v>6.7908937732378651E-12</v>
      </c>
      <c r="DJ21" s="16">
        <f t="shared" si="25"/>
        <v>6.7908937732378651E-12</v>
      </c>
      <c r="DK21" s="16">
        <f t="shared" si="25"/>
        <v>6.7908937732378651E-12</v>
      </c>
      <c r="DL21" s="16">
        <f t="shared" si="25"/>
        <v>6.7908937732378651E-12</v>
      </c>
      <c r="DM21" s="16">
        <f t="shared" si="25"/>
        <v>6.7908937732378651E-12</v>
      </c>
      <c r="DN21" s="16">
        <f t="shared" si="25"/>
        <v>6.7908937732378651E-12</v>
      </c>
      <c r="DO21" s="16">
        <f t="shared" si="25"/>
        <v>6.7908937732378651E-12</v>
      </c>
      <c r="DP21" s="16">
        <f t="shared" si="25"/>
        <v>6.7908937732378651E-12</v>
      </c>
      <c r="DQ21" s="16">
        <f t="shared" si="25"/>
        <v>6.7908937732378651E-12</v>
      </c>
      <c r="DR21" s="16">
        <f t="shared" si="25"/>
        <v>6.7908937732378651E-12</v>
      </c>
      <c r="DS21" s="16">
        <f t="shared" si="25"/>
        <v>6.7908937732378651E-12</v>
      </c>
      <c r="DT21" s="16">
        <f t="shared" si="25"/>
        <v>6.7908937732378651E-12</v>
      </c>
      <c r="DU21" s="16">
        <f t="shared" si="25"/>
        <v>6.7908937732378651E-12</v>
      </c>
      <c r="DV21" s="16">
        <f t="shared" si="25"/>
        <v>6.7908937732378651E-12</v>
      </c>
      <c r="DW21" s="16">
        <f t="shared" si="25"/>
        <v>6.7908937732378651E-12</v>
      </c>
      <c r="DX21" s="16">
        <f t="shared" si="25"/>
        <v>6.7908937732378651E-12</v>
      </c>
      <c r="DY21" s="16">
        <f t="shared" si="25"/>
        <v>6.7908937732378651E-12</v>
      </c>
      <c r="DZ21" s="16">
        <f t="shared" si="25"/>
        <v>6.7908937732378651E-12</v>
      </c>
    </row>
    <row r="22" spans="1:16384" s="23" customFormat="1">
      <c r="C22" s="101" t="s">
        <v>358</v>
      </c>
      <c r="F22" s="16">
        <f>F20-IF(F12=$D$3,SUM($F$18:F18),0)</f>
        <v>131944.55555555556</v>
      </c>
      <c r="G22" s="16">
        <f>G20-IF(G12=$D$3,SUM($F$18:G18),0)</f>
        <v>243055.55555555556</v>
      </c>
      <c r="H22" s="16">
        <f>H20-IF(H12=$D$3,SUM($F$18:H18),0)</f>
        <v>243055.55555555556</v>
      </c>
      <c r="I22" s="16">
        <f>I20-IF(I12=$D$3,SUM($F$18:I18),0)</f>
        <v>243055.55555555556</v>
      </c>
      <c r="J22" s="16">
        <f>J20-IF(J12=$D$3,SUM($F$18:J18),0)</f>
        <v>243055.55555555556</v>
      </c>
      <c r="K22" s="16">
        <f>K20-IF(K12=$D$3,SUM($F$18:K18),0)</f>
        <v>243055.55555555556</v>
      </c>
      <c r="L22" s="16">
        <f>L20-IF(L12=$D$3,SUM($F$18:L18),0)</f>
        <v>243055.55555555556</v>
      </c>
      <c r="M22" s="16">
        <f>M20-IF(M12=$D$3,SUM($F$18:M18),0)</f>
        <v>243055.55555555556</v>
      </c>
      <c r="N22" s="16">
        <f>N20-IF(N12=$D$3,SUM($F$18:N18),0)</f>
        <v>243055.55555555556</v>
      </c>
      <c r="O22" s="16">
        <f>O20-IF(O12=$D$3,SUM($F$18:O18),0)</f>
        <v>243055.55555555556</v>
      </c>
      <c r="P22" s="16">
        <f>P20-IF(P12=$D$3,SUM($F$18:P18),0)</f>
        <v>243055.55555555556</v>
      </c>
      <c r="Q22" s="16">
        <f>Q20-IF(Q12=$D$3,SUM($F$18:Q18),0)</f>
        <v>243055.55555555556</v>
      </c>
      <c r="R22" s="16">
        <f>R20-IF(R12=$D$3,SUM($F$18:R18),0)</f>
        <v>243055.55555555556</v>
      </c>
      <c r="S22" s="16">
        <f>S20-IF(S12=$D$3,SUM($F$18:S18),0)</f>
        <v>243055.55555555556</v>
      </c>
      <c r="T22" s="16">
        <f>T20-IF(T12=$D$3,SUM($F$18:T18),0)</f>
        <v>243055.55555555556</v>
      </c>
      <c r="U22" s="16">
        <f>U20-IF(U12=$D$3,SUM($F$18:U18),0)</f>
        <v>243055.55555555556</v>
      </c>
      <c r="V22" s="16">
        <f>V20-IF(V12=$D$3,SUM($F$18:V18),0)</f>
        <v>243055.55555555556</v>
      </c>
      <c r="W22" s="16">
        <f>W20-IF(W12=$D$3,SUM($F$18:W18),0)</f>
        <v>243055.55555555556</v>
      </c>
      <c r="X22" s="16">
        <f>X20-IF(X12=$D$3,SUM($F$18:X18),0)</f>
        <v>243055.55555555556</v>
      </c>
      <c r="Y22" s="16">
        <f>Y20-IF(Y12=$D$3,SUM($F$18:Y18),0)</f>
        <v>243055.55555555556</v>
      </c>
      <c r="Z22" s="16">
        <f>Z20-IF(Z12=$D$3,SUM($F$18:Z18),0)</f>
        <v>243055.55555555556</v>
      </c>
      <c r="AA22" s="16">
        <f>AA20-IF(AA12=$D$3,SUM($F$18:AA18),0)</f>
        <v>243055.55555555556</v>
      </c>
      <c r="AB22" s="16">
        <f>AB20-IF(AB12=$D$3,SUM($F$18:AB18),0)</f>
        <v>243055.55555555556</v>
      </c>
      <c r="AC22" s="16">
        <f>AC20-IF(AC12=$D$3,SUM($F$18:AC18),0)</f>
        <v>243055.55555555556</v>
      </c>
      <c r="AD22" s="16">
        <f>AD20-IF(AD12=$D$3,SUM($F$18:AD18),0)</f>
        <v>243055.55555555556</v>
      </c>
      <c r="AE22" s="16">
        <f>AE20-IF(AE12=$D$3,SUM($F$18:AE18),0)</f>
        <v>243055.55555555556</v>
      </c>
      <c r="AF22" s="16">
        <f>AF20-IF(AF12=$D$3,SUM($F$18:AF18),0)</f>
        <v>243055.55555555556</v>
      </c>
      <c r="AG22" s="16">
        <f>AG20-IF(AG12=$D$3,SUM($F$18:AG18),0)</f>
        <v>243055.55555555556</v>
      </c>
      <c r="AH22" s="16">
        <f>AH20-IF(AH12=$D$3,SUM($F$18:AH18),0)</f>
        <v>243055.55555555556</v>
      </c>
      <c r="AI22" s="16">
        <f>AI20-IF(AI12=$D$3,SUM($F$18:AI18),0)</f>
        <v>243055.55555555556</v>
      </c>
      <c r="AJ22" s="16">
        <f>AJ20-IF(AJ12=$D$3,SUM($F$18:AJ18),0)</f>
        <v>243055.55555555556</v>
      </c>
      <c r="AK22" s="16">
        <f>AK20-IF(AK12=$D$3,SUM($F$18:AK18),0)</f>
        <v>243055.55555555556</v>
      </c>
      <c r="AL22" s="16">
        <f>AL20-IF(AL12=$D$3,SUM($F$18:AL18),0)</f>
        <v>243055.55555555556</v>
      </c>
      <c r="AM22" s="16">
        <f>AM20-IF(AM12=$D$3,SUM($F$18:AM18),0)</f>
        <v>243055.55555555556</v>
      </c>
      <c r="AN22" s="16">
        <f>AN20-IF(AN12=$D$3,SUM($F$18:AN18),0)</f>
        <v>243055.55555555556</v>
      </c>
      <c r="AO22" s="16">
        <f>AO20-IF(AO12=$D$3,SUM($F$18:AO18),0)</f>
        <v>-9086887.8075871412</v>
      </c>
      <c r="AP22" s="16">
        <f>AP20-IF(AP12=$D$3,SUM($F$18:AP18),0)</f>
        <v>0</v>
      </c>
      <c r="AQ22" s="16">
        <f>AQ20-IF(AQ12=$D$3,SUM($F$18:AQ18),0)</f>
        <v>0</v>
      </c>
      <c r="AR22" s="16">
        <f>AR20-IF(AR12=$D$3,SUM($F$18:AR18),0)</f>
        <v>0</v>
      </c>
      <c r="AS22" s="16">
        <f>AS20-IF(AS12=$D$3,SUM($F$18:AS18),0)</f>
        <v>0</v>
      </c>
      <c r="AT22" s="16">
        <f>AT20-IF(AT12=$D$3,SUM($F$18:AT18),0)</f>
        <v>0</v>
      </c>
      <c r="AU22" s="16">
        <f>AU20-IF(AU12=$D$3,SUM($F$18:AU18),0)</f>
        <v>0</v>
      </c>
      <c r="AV22" s="16">
        <f>AV20-IF(AV12=$D$3,SUM($F$18:AV18),0)</f>
        <v>0</v>
      </c>
      <c r="AW22" s="16">
        <f>AW20-IF(AW12=$D$3,SUM($F$18:AW18),0)</f>
        <v>0</v>
      </c>
      <c r="AX22" s="16">
        <f>AX20-IF(AX12=$D$3,SUM($F$18:AX18),0)</f>
        <v>0</v>
      </c>
      <c r="AY22" s="16">
        <f>AY20-IF(AY12=$D$3,SUM($F$18:AY18),0)</f>
        <v>0</v>
      </c>
      <c r="AZ22" s="16">
        <f>AZ20-IF(AZ12=$D$3,SUM($F$18:AZ18),0)</f>
        <v>0</v>
      </c>
      <c r="BA22" s="16">
        <f>BA20-IF(BA12=$D$3,SUM($F$18:BA18),0)</f>
        <v>0</v>
      </c>
      <c r="BB22" s="16">
        <f>BB20-IF(BB12=$D$3,SUM($F$18:BB18),0)</f>
        <v>0</v>
      </c>
      <c r="BC22" s="16">
        <f>BC20-IF(BC12=$D$3,SUM($F$18:BC18),0)</f>
        <v>0</v>
      </c>
      <c r="BD22" s="16">
        <f>BD20-IF(BD12=$D$3,SUM($F$18:BD18),0)</f>
        <v>0</v>
      </c>
      <c r="BE22" s="16">
        <f>BE20-IF(BE12=$D$3,SUM($F$18:BE18),0)</f>
        <v>0</v>
      </c>
      <c r="BF22" s="16">
        <f>BF20-IF(BF12=$D$3,SUM($F$18:BF18),0)</f>
        <v>0</v>
      </c>
      <c r="BG22" s="16">
        <f>BG20-IF(BG12=$D$3,SUM($F$18:BG18),0)</f>
        <v>0</v>
      </c>
      <c r="BH22" s="16">
        <f>BH20-IF(BH12=$D$3,SUM($F$18:BH18),0)</f>
        <v>0</v>
      </c>
      <c r="BI22" s="16">
        <f>BI20-IF(BI12=$D$3,SUM($F$18:BI18),0)</f>
        <v>0</v>
      </c>
      <c r="BJ22" s="16">
        <f>BJ20-IF(BJ12=$D$3,SUM($F$18:BJ18),0)</f>
        <v>0</v>
      </c>
      <c r="BK22" s="16">
        <f>BK20-IF(BK12=$D$3,SUM($F$18:BK18),0)</f>
        <v>0</v>
      </c>
      <c r="BL22" s="16">
        <f>BL20-IF(BL12=$D$3,SUM($F$18:BL18),0)</f>
        <v>0</v>
      </c>
      <c r="BM22" s="16">
        <f>BM20-IF(BM12=$D$3,SUM($F$18:BM18),0)</f>
        <v>0</v>
      </c>
      <c r="BN22" s="16">
        <f>BN20-IF(BN12=$D$3,SUM($F$18:BN18),0)</f>
        <v>0</v>
      </c>
      <c r="BO22" s="16">
        <f>BO20-IF(BO12=$D$3,SUM($F$18:BO18),0)</f>
        <v>0</v>
      </c>
      <c r="BP22" s="16">
        <f>BP20-IF(BP12=$D$3,SUM($F$18:BP18),0)</f>
        <v>0</v>
      </c>
      <c r="BQ22" s="16">
        <f>BQ20-IF(BQ12=$D$3,SUM($F$18:BQ18),0)</f>
        <v>0</v>
      </c>
      <c r="BR22" s="16">
        <f>BR20-IF(BR12=$D$3,SUM($F$18:BR18),0)</f>
        <v>0</v>
      </c>
      <c r="BS22" s="16">
        <f>BS20-IF(BS12=$D$3,SUM($F$18:BS18),0)</f>
        <v>0</v>
      </c>
      <c r="BT22" s="16">
        <f>BT20-IF(BT12=$D$3,SUM($F$18:BT18),0)</f>
        <v>0</v>
      </c>
      <c r="BU22" s="16">
        <f>BU20-IF(BU12=$D$3,SUM($F$18:BU18),0)</f>
        <v>0</v>
      </c>
      <c r="BV22" s="16">
        <f>BV20-IF(BV12=$D$3,SUM($F$18:BV18),0)</f>
        <v>0</v>
      </c>
      <c r="BW22" s="16">
        <f>BW20-IF(BW12=$D$3,SUM($F$18:BW18),0)</f>
        <v>0</v>
      </c>
      <c r="BX22" s="16">
        <f>BX20-IF(BX12=$D$3,SUM($F$18:BX18),0)</f>
        <v>0</v>
      </c>
      <c r="BY22" s="16">
        <f>BY20-IF(BY12=$D$3,SUM($F$18:BY18),0)</f>
        <v>0</v>
      </c>
      <c r="BZ22" s="16">
        <f>BZ20-IF(BZ12=$D$3,SUM($F$18:BZ18),0)</f>
        <v>0</v>
      </c>
      <c r="CA22" s="16">
        <f>CA20-IF(CA12=$D$3,SUM($F$18:CA18),0)</f>
        <v>0</v>
      </c>
      <c r="CB22" s="16">
        <f>CB20-IF(CB12=$D$3,SUM($F$18:CB18),0)</f>
        <v>0</v>
      </c>
      <c r="CC22" s="16">
        <f>CC20-IF(CC12=$D$3,SUM($F$18:CC18),0)</f>
        <v>0</v>
      </c>
      <c r="CD22" s="16">
        <f>CD20-IF(CD12=$D$3,SUM($F$18:CD18),0)</f>
        <v>0</v>
      </c>
      <c r="CE22" s="16">
        <f>CE20-IF(CE12=$D$3,SUM($F$18:CE18),0)</f>
        <v>0</v>
      </c>
      <c r="CF22" s="16">
        <f>CF20-IF(CF12=$D$3,SUM($F$18:CF18),0)</f>
        <v>0</v>
      </c>
      <c r="CG22" s="16">
        <f>CG20-IF(CG12=$D$3,SUM($F$18:CG18),0)</f>
        <v>0</v>
      </c>
      <c r="CH22" s="16">
        <f>CH20-IF(CH12=$D$3,SUM($F$18:CH18),0)</f>
        <v>0</v>
      </c>
      <c r="CI22" s="16">
        <f>CI20-IF(CI12=$D$3,SUM($F$18:CI18),0)</f>
        <v>0</v>
      </c>
      <c r="CJ22" s="16">
        <f>CJ20-IF(CJ12=$D$3,SUM($F$18:CJ18),0)</f>
        <v>0</v>
      </c>
      <c r="CK22" s="16">
        <f>CK20-IF(CK12=$D$3,SUM($F$18:CK18),0)</f>
        <v>0</v>
      </c>
      <c r="CL22" s="16">
        <f>CL20-IF(CL12=$D$3,SUM($F$18:CL18),0)</f>
        <v>0</v>
      </c>
      <c r="CM22" s="16">
        <f>CM20-IF(CM12=$D$3,SUM($F$18:CM18),0)</f>
        <v>0</v>
      </c>
      <c r="CN22" s="16">
        <f>CN20-IF(CN12=$D$3,SUM($F$18:CN18),0)</f>
        <v>0</v>
      </c>
      <c r="CO22" s="16">
        <f>CO20-IF(CO12=$D$3,SUM($F$18:CO18),0)</f>
        <v>0</v>
      </c>
      <c r="CP22" s="16">
        <f>CP20-IF(CP12=$D$3,SUM($F$18:CP18),0)</f>
        <v>0</v>
      </c>
      <c r="CQ22" s="16">
        <f>CQ20-IF(CQ12=$D$3,SUM($F$18:CQ18),0)</f>
        <v>0</v>
      </c>
      <c r="CR22" s="16">
        <f>CR20-IF(CR12=$D$3,SUM($F$18:CR18),0)</f>
        <v>0</v>
      </c>
      <c r="CS22" s="16">
        <f>CS20-IF(CS12=$D$3,SUM($F$18:CS18),0)</f>
        <v>0</v>
      </c>
      <c r="CT22" s="16">
        <f>CT20-IF(CT12=$D$3,SUM($F$18:CT18),0)</f>
        <v>0</v>
      </c>
      <c r="CU22" s="16">
        <f>CU20-IF(CU12=$D$3,SUM($F$18:CU18),0)</f>
        <v>0</v>
      </c>
      <c r="CV22" s="16">
        <f>CV20-IF(CV12=$D$3,SUM($F$18:CV18),0)</f>
        <v>0</v>
      </c>
      <c r="CW22" s="16">
        <f>CW20-IF(CW12=$D$3,SUM($F$18:CW18),0)</f>
        <v>0</v>
      </c>
      <c r="CX22" s="16">
        <f>CX20-IF(CX12=$D$3,SUM($F$18:CX18),0)</f>
        <v>0</v>
      </c>
      <c r="CY22" s="16">
        <f>CY20-IF(CY12=$D$3,SUM($F$18:CY18),0)</f>
        <v>0</v>
      </c>
      <c r="CZ22" s="16">
        <f>CZ20-IF(CZ12=$D$3,SUM($F$18:CZ18),0)</f>
        <v>0</v>
      </c>
      <c r="DA22" s="16">
        <f>DA20-IF(DA12=$D$3,SUM($F$18:DA18),0)</f>
        <v>0</v>
      </c>
      <c r="DB22" s="16">
        <f>DB20-IF(DB12=$D$3,SUM($F$18:DB18),0)</f>
        <v>0</v>
      </c>
      <c r="DC22" s="16">
        <f>DC20-IF(DC12=$D$3,SUM($F$18:DC18),0)</f>
        <v>0</v>
      </c>
      <c r="DD22" s="16">
        <f>DD20-IF(DD12=$D$3,SUM($F$18:DD18),0)</f>
        <v>0</v>
      </c>
      <c r="DE22" s="16">
        <f>DE20-IF(DE12=$D$3,SUM($F$18:DE18),0)</f>
        <v>0</v>
      </c>
      <c r="DF22" s="16">
        <f>DF20-IF(DF12=$D$3,SUM($F$18:DF18),0)</f>
        <v>0</v>
      </c>
      <c r="DG22" s="16">
        <f>DG20-IF(DG12=$D$3,SUM($F$18:DG18),0)</f>
        <v>0</v>
      </c>
      <c r="DH22" s="16">
        <f>DH20-IF(DH12=$D$3,SUM($F$18:DH18),0)</f>
        <v>0</v>
      </c>
      <c r="DI22" s="16">
        <f>DI20-IF(DI12=$D$3,SUM($F$18:DI18),0)</f>
        <v>0</v>
      </c>
      <c r="DJ22" s="16">
        <f>DJ20-IF(DJ12=$D$3,SUM($F$18:DJ18),0)</f>
        <v>0</v>
      </c>
      <c r="DK22" s="16">
        <f>DK20-IF(DK12=$D$3,SUM($F$18:DK18),0)</f>
        <v>0</v>
      </c>
      <c r="DL22" s="16">
        <f>DL20-IF(DL12=$D$3,SUM($F$18:DL18),0)</f>
        <v>0</v>
      </c>
      <c r="DM22" s="16">
        <f>DM20-IF(DM12=$D$3,SUM($F$18:DM18),0)</f>
        <v>0</v>
      </c>
      <c r="DN22" s="16">
        <f>DN20-IF(DN12=$D$3,SUM($F$18:DN18),0)</f>
        <v>0</v>
      </c>
      <c r="DO22" s="16">
        <f>DO20-IF(DO12=$D$3,SUM($F$18:DO18),0)</f>
        <v>0</v>
      </c>
      <c r="DP22" s="16">
        <f>DP20-IF(DP12=$D$3,SUM($F$18:DP18),0)</f>
        <v>0</v>
      </c>
      <c r="DQ22" s="16">
        <f>DQ20-IF(DQ12=$D$3,SUM($F$18:DQ18),0)</f>
        <v>0</v>
      </c>
      <c r="DR22" s="16">
        <f>DR20-IF(DR12=$D$3,SUM($F$18:DR18),0)</f>
        <v>0</v>
      </c>
      <c r="DS22" s="16">
        <f>DS20-IF(DS12=$D$3,SUM($F$18:DS18),0)</f>
        <v>0</v>
      </c>
      <c r="DT22" s="16">
        <f>DT20-IF(DT12=$D$3,SUM($F$18:DT18),0)</f>
        <v>0</v>
      </c>
      <c r="DU22" s="16">
        <f>DU20-IF(DU12=$D$3,SUM($F$18:DU18),0)</f>
        <v>0</v>
      </c>
      <c r="DV22" s="16">
        <f>DV20-IF(DV12=$D$3,SUM($F$18:DV18),0)</f>
        <v>0</v>
      </c>
      <c r="DW22" s="16">
        <f>DW20-IF(DW12=$D$3,SUM($F$18:DW18),0)</f>
        <v>0</v>
      </c>
      <c r="DX22" s="16">
        <f>DX20-IF(DX12=$D$3,SUM($F$18:DX18),0)</f>
        <v>0</v>
      </c>
      <c r="DY22" s="16">
        <f>DY20-IF(DY12=$D$3,SUM($F$18:DY18),0)</f>
        <v>0</v>
      </c>
      <c r="DZ22" s="16">
        <f>DZ20-IF(DZ12=$D$3,SUM($F$18:DZ18),0)</f>
        <v>0</v>
      </c>
    </row>
    <row r="24" spans="1:16384">
      <c r="A24" t="s">
        <v>49</v>
      </c>
      <c r="B24" s="14" t="s">
        <v>92</v>
      </c>
      <c r="C24" s="14" t="s">
        <v>211</v>
      </c>
      <c r="D24" s="92">
        <v>42736</v>
      </c>
      <c r="E24" s="14"/>
    </row>
    <row r="25" spans="1:16384">
      <c r="B25" s="14"/>
      <c r="C25" s="14" t="s">
        <v>212</v>
      </c>
      <c r="D25" s="92">
        <v>43800</v>
      </c>
      <c r="E25" s="14"/>
    </row>
    <row r="26" spans="1:16384">
      <c r="B26" s="14"/>
      <c r="C26" s="14" t="s">
        <v>213</v>
      </c>
      <c r="D26" s="135">
        <v>8750000</v>
      </c>
      <c r="E26" s="14"/>
    </row>
    <row r="27" spans="1:16384">
      <c r="B27" s="14"/>
      <c r="C27" s="14" t="s">
        <v>37</v>
      </c>
      <c r="D27" s="93">
        <v>0.05</v>
      </c>
      <c r="E27" s="14"/>
    </row>
    <row r="28" spans="1:16384">
      <c r="B28" s="14"/>
      <c r="C28" s="19" t="s">
        <v>38</v>
      </c>
      <c r="D28" s="98" t="s">
        <v>49</v>
      </c>
      <c r="E28" s="14"/>
    </row>
    <row r="29" spans="1:16384">
      <c r="B29" s="14"/>
      <c r="C29" s="19"/>
      <c r="D29" s="19" t="s">
        <v>40</v>
      </c>
      <c r="E29" s="1" t="s">
        <v>50</v>
      </c>
    </row>
    <row r="30" spans="1:16384">
      <c r="B30" s="14"/>
      <c r="C30" s="19" t="s">
        <v>29</v>
      </c>
      <c r="D30" s="96">
        <v>42736</v>
      </c>
      <c r="E30" s="103">
        <v>111111</v>
      </c>
    </row>
    <row r="31" spans="1:16384">
      <c r="B31" s="14"/>
      <c r="C31" s="19" t="s">
        <v>28</v>
      </c>
      <c r="D31" s="96">
        <v>43374</v>
      </c>
      <c r="E31" s="103">
        <v>0</v>
      </c>
    </row>
    <row r="32" spans="1:16384" s="23" customFormat="1">
      <c r="B32" s="14"/>
      <c r="C32" s="19" t="s">
        <v>78</v>
      </c>
      <c r="D32" s="97">
        <f>D25</f>
        <v>43800</v>
      </c>
      <c r="E32" s="99">
        <f>D26-E30-E31</f>
        <v>8638889</v>
      </c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  <c r="XEI32" s="22"/>
      <c r="XEJ32" s="22"/>
      <c r="XEK32" s="22"/>
      <c r="XEL32" s="22"/>
      <c r="XEM32" s="22"/>
      <c r="XEN32" s="22"/>
      <c r="XEO32" s="22"/>
      <c r="XEP32" s="22"/>
      <c r="XEQ32" s="22"/>
      <c r="XER32" s="22"/>
      <c r="XES32" s="22"/>
      <c r="XET32" s="22"/>
      <c r="XEU32" s="22"/>
      <c r="XEV32" s="22"/>
      <c r="XEW32" s="22"/>
      <c r="XEX32" s="22"/>
      <c r="XEY32" s="22"/>
      <c r="XEZ32" s="22"/>
      <c r="XFA32" s="22"/>
      <c r="XFB32" s="22"/>
      <c r="XFC32" s="22"/>
      <c r="XFD32" s="22"/>
    </row>
    <row r="33" spans="1:16384" s="23" customFormat="1">
      <c r="B33" s="14"/>
      <c r="C33" s="19"/>
      <c r="D33" s="97"/>
      <c r="E33" s="99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2"/>
      <c r="CZV33" s="22"/>
      <c r="CZW33" s="22"/>
      <c r="CZX33" s="22"/>
      <c r="CZY33" s="22"/>
      <c r="CZZ33" s="22"/>
      <c r="DAA33" s="22"/>
      <c r="DAB33" s="22"/>
      <c r="DAC33" s="22"/>
      <c r="DAD33" s="22"/>
      <c r="DAE33" s="22"/>
      <c r="DAF33" s="22"/>
      <c r="DAG33" s="22"/>
      <c r="DAH33" s="22"/>
      <c r="DAI33" s="22"/>
      <c r="DAJ33" s="22"/>
      <c r="DAK33" s="22"/>
      <c r="DAL33" s="22"/>
      <c r="DAM33" s="22"/>
      <c r="DAN33" s="22"/>
      <c r="DAO33" s="22"/>
      <c r="DAP33" s="22"/>
      <c r="DAQ33" s="22"/>
      <c r="DAR33" s="22"/>
      <c r="DAS33" s="22"/>
      <c r="DAT33" s="22"/>
      <c r="DAU33" s="22"/>
      <c r="DAV33" s="22"/>
      <c r="DAW33" s="22"/>
      <c r="DAX33" s="22"/>
      <c r="DAY33" s="22"/>
      <c r="DAZ33" s="22"/>
      <c r="DBA33" s="22"/>
      <c r="DBB33" s="22"/>
      <c r="DBC33" s="22"/>
      <c r="DBD33" s="22"/>
      <c r="DBE33" s="22"/>
      <c r="DBF33" s="22"/>
      <c r="DBG33" s="22"/>
      <c r="DBH33" s="22"/>
      <c r="DBI33" s="22"/>
      <c r="DBJ33" s="22"/>
      <c r="DBK33" s="22"/>
      <c r="DBL33" s="22"/>
      <c r="DBM33" s="22"/>
      <c r="DBN33" s="22"/>
      <c r="DBO33" s="22"/>
      <c r="DBP33" s="22"/>
      <c r="DBQ33" s="22"/>
      <c r="DBR33" s="22"/>
      <c r="DBS33" s="22"/>
      <c r="DBT33" s="22"/>
      <c r="DBU33" s="22"/>
      <c r="DBV33" s="22"/>
      <c r="DBW33" s="22"/>
      <c r="DBX33" s="22"/>
      <c r="DBY33" s="22"/>
      <c r="DBZ33" s="22"/>
      <c r="DCA33" s="22"/>
      <c r="DCB33" s="22"/>
      <c r="DCC33" s="22"/>
      <c r="DCD33" s="22"/>
      <c r="DCE33" s="22"/>
      <c r="DCF33" s="22"/>
      <c r="DCG33" s="22"/>
      <c r="DCH33" s="22"/>
      <c r="DCI33" s="22"/>
      <c r="DCJ33" s="22"/>
      <c r="DCK33" s="22"/>
      <c r="DCL33" s="22"/>
      <c r="DCM33" s="22"/>
      <c r="DCN33" s="22"/>
      <c r="DCO33" s="22"/>
      <c r="DCP33" s="22"/>
      <c r="DCQ33" s="22"/>
      <c r="DCR33" s="22"/>
      <c r="DCS33" s="22"/>
      <c r="DCT33" s="22"/>
      <c r="DCU33" s="22"/>
      <c r="DCV33" s="22"/>
      <c r="DCW33" s="22"/>
      <c r="DCX33" s="22"/>
      <c r="DCY33" s="22"/>
      <c r="DCZ33" s="22"/>
      <c r="DDA33" s="22"/>
      <c r="DDB33" s="22"/>
      <c r="DDC33" s="22"/>
      <c r="DDD33" s="22"/>
      <c r="DDE33" s="22"/>
      <c r="DDF33" s="22"/>
      <c r="DDG33" s="22"/>
      <c r="DDH33" s="22"/>
      <c r="DDI33" s="22"/>
      <c r="DDJ33" s="22"/>
      <c r="DDK33" s="22"/>
      <c r="DDL33" s="22"/>
      <c r="DDM33" s="22"/>
      <c r="DDN33" s="22"/>
      <c r="DDO33" s="22"/>
      <c r="DDP33" s="22"/>
      <c r="DDQ33" s="22"/>
      <c r="DDR33" s="22"/>
      <c r="DDS33" s="22"/>
      <c r="DDT33" s="22"/>
      <c r="DDU33" s="22"/>
      <c r="DDV33" s="22"/>
      <c r="DDW33" s="22"/>
      <c r="DDX33" s="22"/>
      <c r="DDY33" s="22"/>
      <c r="DDZ33" s="22"/>
      <c r="DEA33" s="22"/>
      <c r="DEB33" s="22"/>
      <c r="DEC33" s="22"/>
      <c r="DED33" s="22"/>
      <c r="DEE33" s="22"/>
      <c r="DEF33" s="22"/>
      <c r="DEG33" s="22"/>
      <c r="DEH33" s="22"/>
      <c r="DEI33" s="22"/>
      <c r="DEJ33" s="22"/>
      <c r="DEK33" s="22"/>
      <c r="DEL33" s="22"/>
      <c r="DEM33" s="22"/>
      <c r="DEN33" s="22"/>
      <c r="DEO33" s="22"/>
      <c r="DEP33" s="22"/>
      <c r="DEQ33" s="22"/>
      <c r="DER33" s="22"/>
      <c r="DES33" s="22"/>
      <c r="DET33" s="22"/>
      <c r="DEU33" s="22"/>
      <c r="DEV33" s="22"/>
      <c r="DEW33" s="22"/>
      <c r="DEX33" s="22"/>
      <c r="DEY33" s="22"/>
      <c r="DEZ33" s="22"/>
      <c r="DFA33" s="22"/>
      <c r="DFB33" s="22"/>
      <c r="DFC33" s="22"/>
      <c r="DFD33" s="22"/>
      <c r="DFE33" s="22"/>
      <c r="DFF33" s="22"/>
      <c r="DFG33" s="22"/>
      <c r="DFH33" s="22"/>
      <c r="DFI33" s="22"/>
      <c r="DFJ33" s="22"/>
      <c r="DFK33" s="22"/>
      <c r="DFL33" s="22"/>
      <c r="DFM33" s="22"/>
      <c r="DFN33" s="22"/>
      <c r="DFO33" s="22"/>
      <c r="DFP33" s="22"/>
      <c r="DFQ33" s="22"/>
      <c r="DFR33" s="22"/>
      <c r="DFS33" s="22"/>
      <c r="DFT33" s="22"/>
      <c r="DFU33" s="22"/>
      <c r="DFV33" s="22"/>
      <c r="DFW33" s="22"/>
      <c r="DFX33" s="22"/>
      <c r="DFY33" s="22"/>
      <c r="DFZ33" s="22"/>
      <c r="DGA33" s="22"/>
      <c r="DGB33" s="22"/>
      <c r="DGC33" s="22"/>
      <c r="DGD33" s="22"/>
      <c r="DGE33" s="22"/>
      <c r="DGF33" s="22"/>
      <c r="DGG33" s="22"/>
      <c r="DGH33" s="22"/>
      <c r="DGI33" s="22"/>
      <c r="DGJ33" s="22"/>
      <c r="DGK33" s="22"/>
      <c r="DGL33" s="22"/>
      <c r="DGM33" s="22"/>
      <c r="DGN33" s="22"/>
      <c r="DGO33" s="22"/>
      <c r="DGP33" s="22"/>
      <c r="DGQ33" s="22"/>
      <c r="DGR33" s="22"/>
      <c r="DGS33" s="22"/>
      <c r="DGT33" s="22"/>
      <c r="DGU33" s="22"/>
      <c r="DGV33" s="22"/>
      <c r="DGW33" s="22"/>
      <c r="DGX33" s="22"/>
      <c r="DGY33" s="22"/>
      <c r="DGZ33" s="22"/>
      <c r="DHA33" s="22"/>
      <c r="DHB33" s="22"/>
      <c r="DHC33" s="22"/>
      <c r="DHD33" s="22"/>
      <c r="DHE33" s="22"/>
      <c r="DHF33" s="22"/>
      <c r="DHG33" s="22"/>
      <c r="DHH33" s="22"/>
      <c r="DHI33" s="22"/>
      <c r="DHJ33" s="22"/>
      <c r="DHK33" s="22"/>
      <c r="DHL33" s="22"/>
      <c r="DHM33" s="22"/>
      <c r="DHN33" s="22"/>
      <c r="DHO33" s="22"/>
      <c r="DHP33" s="22"/>
      <c r="DHQ33" s="22"/>
      <c r="DHR33" s="22"/>
      <c r="DHS33" s="22"/>
      <c r="DHT33" s="22"/>
      <c r="DHU33" s="22"/>
      <c r="DHV33" s="22"/>
      <c r="DHW33" s="22"/>
      <c r="DHX33" s="22"/>
      <c r="DHY33" s="22"/>
      <c r="DHZ33" s="22"/>
      <c r="DIA33" s="22"/>
      <c r="DIB33" s="22"/>
      <c r="DIC33" s="22"/>
      <c r="DID33" s="22"/>
      <c r="DIE33" s="22"/>
      <c r="DIF33" s="22"/>
      <c r="DIG33" s="22"/>
      <c r="DIH33" s="22"/>
      <c r="DII33" s="22"/>
      <c r="DIJ33" s="22"/>
      <c r="DIK33" s="22"/>
      <c r="DIL33" s="22"/>
      <c r="DIM33" s="22"/>
      <c r="DIN33" s="22"/>
      <c r="DIO33" s="22"/>
      <c r="DIP33" s="22"/>
      <c r="DIQ33" s="22"/>
      <c r="DIR33" s="22"/>
      <c r="DIS33" s="22"/>
      <c r="DIT33" s="22"/>
      <c r="DIU33" s="22"/>
      <c r="DIV33" s="22"/>
      <c r="DIW33" s="22"/>
      <c r="DIX33" s="22"/>
      <c r="DIY33" s="22"/>
      <c r="DIZ33" s="22"/>
      <c r="DJA33" s="22"/>
      <c r="DJB33" s="22"/>
      <c r="DJC33" s="22"/>
      <c r="DJD33" s="22"/>
      <c r="DJE33" s="22"/>
      <c r="DJF33" s="22"/>
      <c r="DJG33" s="22"/>
      <c r="DJH33" s="22"/>
      <c r="DJI33" s="22"/>
      <c r="DJJ33" s="22"/>
      <c r="DJK33" s="22"/>
      <c r="DJL33" s="22"/>
      <c r="DJM33" s="22"/>
      <c r="DJN33" s="22"/>
      <c r="DJO33" s="22"/>
      <c r="DJP33" s="22"/>
      <c r="DJQ33" s="22"/>
      <c r="DJR33" s="22"/>
      <c r="DJS33" s="22"/>
      <c r="DJT33" s="22"/>
      <c r="DJU33" s="22"/>
      <c r="DJV33" s="22"/>
      <c r="DJW33" s="22"/>
      <c r="DJX33" s="22"/>
      <c r="DJY33" s="22"/>
      <c r="DJZ33" s="22"/>
      <c r="DKA33" s="22"/>
      <c r="DKB33" s="22"/>
      <c r="DKC33" s="22"/>
      <c r="DKD33" s="22"/>
      <c r="DKE33" s="22"/>
      <c r="DKF33" s="22"/>
      <c r="DKG33" s="22"/>
      <c r="DKH33" s="22"/>
      <c r="DKI33" s="22"/>
      <c r="DKJ33" s="22"/>
      <c r="DKK33" s="22"/>
      <c r="DKL33" s="22"/>
      <c r="DKM33" s="22"/>
      <c r="DKN33" s="22"/>
      <c r="DKO33" s="22"/>
      <c r="DKP33" s="22"/>
      <c r="DKQ33" s="22"/>
      <c r="DKR33" s="22"/>
      <c r="DKS33" s="22"/>
      <c r="DKT33" s="22"/>
      <c r="DKU33" s="22"/>
      <c r="DKV33" s="22"/>
      <c r="DKW33" s="22"/>
      <c r="DKX33" s="22"/>
      <c r="DKY33" s="22"/>
      <c r="DKZ33" s="22"/>
      <c r="DLA33" s="22"/>
      <c r="DLB33" s="22"/>
      <c r="DLC33" s="22"/>
      <c r="DLD33" s="22"/>
      <c r="DLE33" s="22"/>
      <c r="DLF33" s="22"/>
      <c r="DLG33" s="22"/>
      <c r="DLH33" s="22"/>
      <c r="DLI33" s="22"/>
      <c r="DLJ33" s="22"/>
      <c r="DLK33" s="22"/>
      <c r="DLL33" s="22"/>
      <c r="DLM33" s="22"/>
      <c r="DLN33" s="22"/>
      <c r="DLO33" s="22"/>
      <c r="DLP33" s="22"/>
      <c r="DLQ33" s="22"/>
      <c r="DLR33" s="22"/>
      <c r="DLS33" s="22"/>
      <c r="DLT33" s="22"/>
      <c r="DLU33" s="22"/>
      <c r="DLV33" s="22"/>
      <c r="DLW33" s="22"/>
      <c r="DLX33" s="22"/>
      <c r="DLY33" s="22"/>
      <c r="DLZ33" s="22"/>
      <c r="DMA33" s="22"/>
      <c r="DMB33" s="22"/>
      <c r="DMC33" s="22"/>
      <c r="DMD33" s="22"/>
      <c r="DME33" s="22"/>
      <c r="DMF33" s="22"/>
      <c r="DMG33" s="22"/>
      <c r="DMH33" s="22"/>
      <c r="DMI33" s="22"/>
      <c r="DMJ33" s="22"/>
      <c r="DMK33" s="22"/>
      <c r="DML33" s="22"/>
      <c r="DMM33" s="22"/>
      <c r="DMN33" s="22"/>
      <c r="DMO33" s="22"/>
      <c r="DMP33" s="22"/>
      <c r="DMQ33" s="22"/>
      <c r="DMR33" s="22"/>
      <c r="DMS33" s="22"/>
      <c r="DMT33" s="22"/>
      <c r="DMU33" s="22"/>
      <c r="DMV33" s="22"/>
      <c r="DMW33" s="22"/>
      <c r="DMX33" s="22"/>
      <c r="DMY33" s="22"/>
      <c r="DMZ33" s="22"/>
      <c r="DNA33" s="22"/>
      <c r="DNB33" s="22"/>
      <c r="DNC33" s="22"/>
      <c r="DND33" s="22"/>
      <c r="DNE33" s="22"/>
      <c r="DNF33" s="22"/>
      <c r="DNG33" s="22"/>
      <c r="DNH33" s="22"/>
      <c r="DNI33" s="22"/>
      <c r="DNJ33" s="22"/>
      <c r="DNK33" s="22"/>
      <c r="DNL33" s="22"/>
      <c r="DNM33" s="22"/>
      <c r="DNN33" s="22"/>
      <c r="DNO33" s="22"/>
      <c r="DNP33" s="22"/>
      <c r="DNQ33" s="22"/>
      <c r="DNR33" s="22"/>
      <c r="DNS33" s="22"/>
      <c r="DNT33" s="22"/>
      <c r="DNU33" s="22"/>
      <c r="DNV33" s="22"/>
      <c r="DNW33" s="22"/>
      <c r="DNX33" s="22"/>
      <c r="DNY33" s="22"/>
      <c r="DNZ33" s="22"/>
      <c r="DOA33" s="22"/>
      <c r="DOB33" s="22"/>
      <c r="DOC33" s="22"/>
      <c r="DOD33" s="22"/>
      <c r="DOE33" s="22"/>
      <c r="DOF33" s="22"/>
      <c r="DOG33" s="22"/>
      <c r="DOH33" s="22"/>
      <c r="DOI33" s="22"/>
      <c r="DOJ33" s="22"/>
      <c r="DOK33" s="22"/>
      <c r="DOL33" s="22"/>
      <c r="DOM33" s="22"/>
      <c r="DON33" s="22"/>
      <c r="DOO33" s="22"/>
      <c r="DOP33" s="22"/>
      <c r="DOQ33" s="22"/>
      <c r="DOR33" s="22"/>
      <c r="DOS33" s="22"/>
      <c r="DOT33" s="22"/>
      <c r="DOU33" s="22"/>
      <c r="DOV33" s="22"/>
      <c r="DOW33" s="22"/>
      <c r="DOX33" s="22"/>
      <c r="DOY33" s="22"/>
      <c r="DOZ33" s="22"/>
      <c r="DPA33" s="22"/>
      <c r="DPB33" s="22"/>
      <c r="DPC33" s="22"/>
      <c r="DPD33" s="22"/>
      <c r="DPE33" s="22"/>
      <c r="DPF33" s="22"/>
      <c r="DPG33" s="22"/>
      <c r="DPH33" s="22"/>
      <c r="DPI33" s="22"/>
      <c r="DPJ33" s="22"/>
      <c r="DPK33" s="22"/>
      <c r="DPL33" s="22"/>
      <c r="DPM33" s="22"/>
      <c r="DPN33" s="22"/>
      <c r="DPO33" s="22"/>
      <c r="DPP33" s="22"/>
      <c r="DPQ33" s="22"/>
      <c r="DPR33" s="22"/>
      <c r="DPS33" s="22"/>
      <c r="DPT33" s="22"/>
      <c r="DPU33" s="22"/>
      <c r="DPV33" s="22"/>
      <c r="DPW33" s="22"/>
      <c r="DPX33" s="22"/>
      <c r="DPY33" s="22"/>
      <c r="DPZ33" s="22"/>
      <c r="DQA33" s="22"/>
      <c r="DQB33" s="22"/>
      <c r="DQC33" s="22"/>
      <c r="DQD33" s="22"/>
      <c r="DQE33" s="22"/>
      <c r="DQF33" s="22"/>
      <c r="DQG33" s="22"/>
      <c r="DQH33" s="22"/>
      <c r="DQI33" s="22"/>
      <c r="DQJ33" s="22"/>
      <c r="DQK33" s="22"/>
      <c r="DQL33" s="22"/>
      <c r="DQM33" s="22"/>
      <c r="DQN33" s="22"/>
      <c r="DQO33" s="22"/>
      <c r="DQP33" s="22"/>
      <c r="DQQ33" s="22"/>
      <c r="DQR33" s="22"/>
      <c r="DQS33" s="22"/>
      <c r="DQT33" s="22"/>
      <c r="DQU33" s="22"/>
      <c r="DQV33" s="22"/>
      <c r="DQW33" s="22"/>
      <c r="DQX33" s="22"/>
      <c r="DQY33" s="22"/>
      <c r="DQZ33" s="22"/>
      <c r="DRA33" s="22"/>
      <c r="DRB33" s="22"/>
      <c r="DRC33" s="22"/>
      <c r="DRD33" s="22"/>
      <c r="DRE33" s="22"/>
      <c r="DRF33" s="22"/>
      <c r="DRG33" s="22"/>
      <c r="DRH33" s="22"/>
      <c r="DRI33" s="22"/>
      <c r="DRJ33" s="22"/>
      <c r="DRK33" s="22"/>
      <c r="DRL33" s="22"/>
      <c r="DRM33" s="22"/>
      <c r="DRN33" s="22"/>
      <c r="DRO33" s="22"/>
      <c r="DRP33" s="22"/>
      <c r="DRQ33" s="22"/>
      <c r="DRR33" s="22"/>
      <c r="DRS33" s="22"/>
      <c r="DRT33" s="22"/>
      <c r="DRU33" s="22"/>
      <c r="DRV33" s="22"/>
      <c r="DRW33" s="22"/>
      <c r="DRX33" s="22"/>
      <c r="DRY33" s="22"/>
      <c r="DRZ33" s="22"/>
      <c r="DSA33" s="22"/>
      <c r="DSB33" s="22"/>
      <c r="DSC33" s="22"/>
      <c r="DSD33" s="22"/>
      <c r="DSE33" s="22"/>
      <c r="DSF33" s="22"/>
      <c r="DSG33" s="22"/>
      <c r="DSH33" s="22"/>
      <c r="DSI33" s="22"/>
      <c r="DSJ33" s="22"/>
      <c r="DSK33" s="22"/>
      <c r="DSL33" s="22"/>
      <c r="DSM33" s="22"/>
      <c r="DSN33" s="22"/>
      <c r="DSO33" s="22"/>
      <c r="DSP33" s="22"/>
      <c r="DSQ33" s="22"/>
      <c r="DSR33" s="22"/>
      <c r="DSS33" s="22"/>
      <c r="DST33" s="22"/>
      <c r="DSU33" s="22"/>
      <c r="DSV33" s="22"/>
      <c r="DSW33" s="22"/>
      <c r="DSX33" s="22"/>
      <c r="DSY33" s="22"/>
      <c r="DSZ33" s="22"/>
      <c r="DTA33" s="22"/>
      <c r="DTB33" s="22"/>
      <c r="DTC33" s="22"/>
      <c r="DTD33" s="22"/>
      <c r="DTE33" s="22"/>
      <c r="DTF33" s="22"/>
      <c r="DTG33" s="22"/>
      <c r="DTH33" s="22"/>
      <c r="DTI33" s="22"/>
      <c r="DTJ33" s="22"/>
      <c r="DTK33" s="22"/>
      <c r="DTL33" s="22"/>
      <c r="DTM33" s="22"/>
      <c r="DTN33" s="22"/>
      <c r="DTO33" s="22"/>
      <c r="DTP33" s="22"/>
      <c r="DTQ33" s="22"/>
      <c r="DTR33" s="22"/>
      <c r="DTS33" s="22"/>
      <c r="DTT33" s="22"/>
      <c r="DTU33" s="22"/>
      <c r="DTV33" s="22"/>
      <c r="DTW33" s="22"/>
      <c r="DTX33" s="22"/>
      <c r="DTY33" s="22"/>
      <c r="DTZ33" s="22"/>
      <c r="DUA33" s="22"/>
      <c r="DUB33" s="22"/>
      <c r="DUC33" s="22"/>
      <c r="DUD33" s="22"/>
      <c r="DUE33" s="22"/>
      <c r="DUF33" s="22"/>
      <c r="DUG33" s="22"/>
      <c r="DUH33" s="22"/>
      <c r="DUI33" s="22"/>
      <c r="DUJ33" s="22"/>
      <c r="DUK33" s="22"/>
      <c r="DUL33" s="22"/>
      <c r="DUM33" s="22"/>
      <c r="DUN33" s="22"/>
      <c r="DUO33" s="22"/>
      <c r="DUP33" s="22"/>
      <c r="DUQ33" s="22"/>
      <c r="DUR33" s="22"/>
      <c r="DUS33" s="22"/>
      <c r="DUT33" s="22"/>
      <c r="DUU33" s="22"/>
      <c r="DUV33" s="22"/>
      <c r="DUW33" s="22"/>
      <c r="DUX33" s="22"/>
      <c r="DUY33" s="22"/>
      <c r="DUZ33" s="22"/>
      <c r="DVA33" s="22"/>
      <c r="DVB33" s="22"/>
      <c r="DVC33" s="22"/>
      <c r="DVD33" s="22"/>
      <c r="DVE33" s="22"/>
      <c r="DVF33" s="22"/>
      <c r="DVG33" s="22"/>
      <c r="DVH33" s="22"/>
      <c r="DVI33" s="22"/>
      <c r="DVJ33" s="22"/>
      <c r="DVK33" s="22"/>
      <c r="DVL33" s="22"/>
      <c r="DVM33" s="22"/>
      <c r="DVN33" s="22"/>
      <c r="DVO33" s="22"/>
      <c r="DVP33" s="22"/>
      <c r="DVQ33" s="22"/>
      <c r="DVR33" s="22"/>
      <c r="DVS33" s="22"/>
      <c r="DVT33" s="22"/>
      <c r="DVU33" s="22"/>
      <c r="DVV33" s="22"/>
      <c r="DVW33" s="22"/>
      <c r="DVX33" s="22"/>
      <c r="DVY33" s="22"/>
      <c r="DVZ33" s="22"/>
      <c r="DWA33" s="22"/>
      <c r="DWB33" s="22"/>
      <c r="DWC33" s="22"/>
      <c r="DWD33" s="22"/>
      <c r="DWE33" s="22"/>
      <c r="DWF33" s="22"/>
      <c r="DWG33" s="22"/>
      <c r="DWH33" s="22"/>
      <c r="DWI33" s="22"/>
      <c r="DWJ33" s="22"/>
      <c r="DWK33" s="22"/>
      <c r="DWL33" s="22"/>
      <c r="DWM33" s="22"/>
      <c r="DWN33" s="22"/>
      <c r="DWO33" s="22"/>
      <c r="DWP33" s="22"/>
      <c r="DWQ33" s="22"/>
      <c r="DWR33" s="22"/>
      <c r="DWS33" s="22"/>
      <c r="DWT33" s="22"/>
      <c r="DWU33" s="22"/>
      <c r="DWV33" s="22"/>
      <c r="DWW33" s="22"/>
      <c r="DWX33" s="22"/>
      <c r="DWY33" s="22"/>
      <c r="DWZ33" s="22"/>
      <c r="DXA33" s="22"/>
      <c r="DXB33" s="22"/>
      <c r="DXC33" s="22"/>
      <c r="DXD33" s="22"/>
      <c r="DXE33" s="22"/>
      <c r="DXF33" s="22"/>
      <c r="DXG33" s="22"/>
      <c r="DXH33" s="22"/>
      <c r="DXI33" s="22"/>
      <c r="DXJ33" s="22"/>
      <c r="DXK33" s="22"/>
      <c r="DXL33" s="22"/>
      <c r="DXM33" s="22"/>
      <c r="DXN33" s="22"/>
      <c r="DXO33" s="22"/>
      <c r="DXP33" s="22"/>
      <c r="DXQ33" s="22"/>
      <c r="DXR33" s="22"/>
      <c r="DXS33" s="22"/>
      <c r="DXT33" s="22"/>
      <c r="DXU33" s="22"/>
      <c r="DXV33" s="22"/>
      <c r="DXW33" s="22"/>
      <c r="DXX33" s="22"/>
      <c r="DXY33" s="22"/>
      <c r="DXZ33" s="22"/>
      <c r="DYA33" s="22"/>
      <c r="DYB33" s="22"/>
      <c r="DYC33" s="22"/>
      <c r="DYD33" s="22"/>
      <c r="DYE33" s="22"/>
      <c r="DYF33" s="22"/>
      <c r="DYG33" s="22"/>
      <c r="DYH33" s="22"/>
      <c r="DYI33" s="22"/>
      <c r="DYJ33" s="22"/>
      <c r="DYK33" s="22"/>
      <c r="DYL33" s="22"/>
      <c r="DYM33" s="22"/>
      <c r="DYN33" s="22"/>
      <c r="DYO33" s="22"/>
      <c r="DYP33" s="22"/>
      <c r="DYQ33" s="22"/>
      <c r="DYR33" s="22"/>
      <c r="DYS33" s="22"/>
      <c r="DYT33" s="22"/>
      <c r="DYU33" s="22"/>
      <c r="DYV33" s="22"/>
      <c r="DYW33" s="22"/>
      <c r="DYX33" s="22"/>
      <c r="DYY33" s="22"/>
      <c r="DYZ33" s="22"/>
      <c r="DZA33" s="22"/>
      <c r="DZB33" s="22"/>
      <c r="DZC33" s="22"/>
      <c r="DZD33" s="22"/>
      <c r="DZE33" s="22"/>
      <c r="DZF33" s="22"/>
      <c r="DZG33" s="22"/>
      <c r="DZH33" s="22"/>
      <c r="DZI33" s="22"/>
      <c r="DZJ33" s="22"/>
      <c r="DZK33" s="22"/>
      <c r="DZL33" s="22"/>
      <c r="DZM33" s="22"/>
      <c r="DZN33" s="22"/>
      <c r="DZO33" s="22"/>
      <c r="DZP33" s="22"/>
      <c r="DZQ33" s="22"/>
      <c r="DZR33" s="22"/>
      <c r="DZS33" s="22"/>
      <c r="DZT33" s="22"/>
      <c r="DZU33" s="22"/>
      <c r="DZV33" s="22"/>
      <c r="DZW33" s="22"/>
      <c r="DZX33" s="22"/>
      <c r="DZY33" s="22"/>
      <c r="DZZ33" s="22"/>
      <c r="EAA33" s="22"/>
      <c r="EAB33" s="22"/>
      <c r="EAC33" s="22"/>
      <c r="EAD33" s="22"/>
      <c r="EAE33" s="22"/>
      <c r="EAF33" s="22"/>
      <c r="EAG33" s="22"/>
      <c r="EAH33" s="22"/>
      <c r="EAI33" s="22"/>
      <c r="EAJ33" s="22"/>
      <c r="EAK33" s="22"/>
      <c r="EAL33" s="22"/>
      <c r="EAM33" s="22"/>
      <c r="EAN33" s="22"/>
      <c r="EAO33" s="22"/>
      <c r="EAP33" s="22"/>
      <c r="EAQ33" s="22"/>
      <c r="EAR33" s="22"/>
      <c r="EAS33" s="22"/>
      <c r="EAT33" s="22"/>
      <c r="EAU33" s="22"/>
      <c r="EAV33" s="22"/>
      <c r="EAW33" s="22"/>
      <c r="EAX33" s="22"/>
      <c r="EAY33" s="22"/>
      <c r="EAZ33" s="22"/>
      <c r="EBA33" s="22"/>
      <c r="EBB33" s="22"/>
      <c r="EBC33" s="22"/>
      <c r="EBD33" s="22"/>
      <c r="EBE33" s="22"/>
      <c r="EBF33" s="22"/>
      <c r="EBG33" s="22"/>
      <c r="EBH33" s="22"/>
      <c r="EBI33" s="22"/>
      <c r="EBJ33" s="22"/>
      <c r="EBK33" s="22"/>
      <c r="EBL33" s="22"/>
      <c r="EBM33" s="22"/>
      <c r="EBN33" s="22"/>
      <c r="EBO33" s="22"/>
      <c r="EBP33" s="22"/>
      <c r="EBQ33" s="22"/>
      <c r="EBR33" s="22"/>
      <c r="EBS33" s="22"/>
      <c r="EBT33" s="22"/>
      <c r="EBU33" s="22"/>
      <c r="EBV33" s="22"/>
      <c r="EBW33" s="22"/>
      <c r="EBX33" s="22"/>
      <c r="EBY33" s="22"/>
      <c r="EBZ33" s="22"/>
      <c r="ECA33" s="22"/>
      <c r="ECB33" s="22"/>
      <c r="ECC33" s="22"/>
      <c r="ECD33" s="22"/>
      <c r="ECE33" s="22"/>
      <c r="ECF33" s="22"/>
      <c r="ECG33" s="22"/>
      <c r="ECH33" s="22"/>
      <c r="ECI33" s="22"/>
      <c r="ECJ33" s="22"/>
      <c r="ECK33" s="22"/>
      <c r="ECL33" s="22"/>
      <c r="ECM33" s="22"/>
      <c r="ECN33" s="22"/>
      <c r="ECO33" s="22"/>
      <c r="ECP33" s="22"/>
      <c r="ECQ33" s="22"/>
      <c r="ECR33" s="22"/>
      <c r="ECS33" s="22"/>
      <c r="ECT33" s="22"/>
      <c r="ECU33" s="22"/>
      <c r="ECV33" s="22"/>
      <c r="ECW33" s="22"/>
      <c r="ECX33" s="22"/>
      <c r="ECY33" s="22"/>
      <c r="ECZ33" s="22"/>
      <c r="EDA33" s="22"/>
      <c r="EDB33" s="22"/>
      <c r="EDC33" s="22"/>
      <c r="EDD33" s="22"/>
      <c r="EDE33" s="22"/>
      <c r="EDF33" s="22"/>
      <c r="EDG33" s="22"/>
      <c r="EDH33" s="22"/>
      <c r="EDI33" s="22"/>
      <c r="EDJ33" s="22"/>
      <c r="EDK33" s="22"/>
      <c r="EDL33" s="22"/>
      <c r="EDM33" s="22"/>
      <c r="EDN33" s="22"/>
      <c r="EDO33" s="22"/>
      <c r="EDP33" s="22"/>
      <c r="EDQ33" s="22"/>
      <c r="EDR33" s="22"/>
      <c r="EDS33" s="22"/>
      <c r="EDT33" s="22"/>
      <c r="EDU33" s="22"/>
      <c r="EDV33" s="22"/>
      <c r="EDW33" s="22"/>
      <c r="EDX33" s="22"/>
      <c r="EDY33" s="22"/>
      <c r="EDZ33" s="22"/>
      <c r="EEA33" s="22"/>
      <c r="EEB33" s="22"/>
      <c r="EEC33" s="22"/>
      <c r="EED33" s="22"/>
      <c r="EEE33" s="22"/>
      <c r="EEF33" s="22"/>
      <c r="EEG33" s="22"/>
      <c r="EEH33" s="22"/>
      <c r="EEI33" s="22"/>
      <c r="EEJ33" s="22"/>
      <c r="EEK33" s="22"/>
      <c r="EEL33" s="22"/>
      <c r="EEM33" s="22"/>
      <c r="EEN33" s="22"/>
      <c r="EEO33" s="22"/>
      <c r="EEP33" s="22"/>
      <c r="EEQ33" s="22"/>
      <c r="EER33" s="22"/>
      <c r="EES33" s="22"/>
      <c r="EET33" s="22"/>
      <c r="EEU33" s="22"/>
      <c r="EEV33" s="22"/>
      <c r="EEW33" s="22"/>
      <c r="EEX33" s="22"/>
      <c r="EEY33" s="22"/>
      <c r="EEZ33" s="22"/>
      <c r="EFA33" s="22"/>
      <c r="EFB33" s="22"/>
      <c r="EFC33" s="22"/>
      <c r="EFD33" s="22"/>
      <c r="EFE33" s="22"/>
      <c r="EFF33" s="22"/>
      <c r="EFG33" s="22"/>
      <c r="EFH33" s="22"/>
      <c r="EFI33" s="22"/>
      <c r="EFJ33" s="22"/>
      <c r="EFK33" s="22"/>
      <c r="EFL33" s="22"/>
      <c r="EFM33" s="22"/>
      <c r="EFN33" s="22"/>
      <c r="EFO33" s="22"/>
      <c r="EFP33" s="22"/>
      <c r="EFQ33" s="22"/>
      <c r="EFR33" s="22"/>
      <c r="EFS33" s="22"/>
      <c r="EFT33" s="22"/>
      <c r="EFU33" s="22"/>
      <c r="EFV33" s="22"/>
      <c r="EFW33" s="22"/>
      <c r="EFX33" s="22"/>
      <c r="EFY33" s="22"/>
      <c r="EFZ33" s="22"/>
      <c r="EGA33" s="22"/>
      <c r="EGB33" s="22"/>
      <c r="EGC33" s="22"/>
      <c r="EGD33" s="22"/>
      <c r="EGE33" s="22"/>
      <c r="EGF33" s="22"/>
      <c r="EGG33" s="22"/>
      <c r="EGH33" s="22"/>
      <c r="EGI33" s="22"/>
      <c r="EGJ33" s="22"/>
      <c r="EGK33" s="22"/>
      <c r="EGL33" s="22"/>
      <c r="EGM33" s="22"/>
      <c r="EGN33" s="22"/>
      <c r="EGO33" s="22"/>
      <c r="EGP33" s="22"/>
      <c r="EGQ33" s="22"/>
      <c r="EGR33" s="22"/>
      <c r="EGS33" s="22"/>
      <c r="EGT33" s="22"/>
      <c r="EGU33" s="22"/>
      <c r="EGV33" s="22"/>
      <c r="EGW33" s="22"/>
      <c r="EGX33" s="22"/>
      <c r="EGY33" s="22"/>
      <c r="EGZ33" s="22"/>
      <c r="EHA33" s="22"/>
      <c r="EHB33" s="22"/>
      <c r="EHC33" s="22"/>
      <c r="EHD33" s="22"/>
      <c r="EHE33" s="22"/>
      <c r="EHF33" s="22"/>
      <c r="EHG33" s="22"/>
      <c r="EHH33" s="22"/>
      <c r="EHI33" s="22"/>
      <c r="EHJ33" s="22"/>
      <c r="EHK33" s="22"/>
      <c r="EHL33" s="22"/>
      <c r="EHM33" s="22"/>
      <c r="EHN33" s="22"/>
      <c r="EHO33" s="22"/>
      <c r="EHP33" s="22"/>
      <c r="EHQ33" s="22"/>
      <c r="EHR33" s="22"/>
      <c r="EHS33" s="22"/>
      <c r="EHT33" s="22"/>
      <c r="EHU33" s="22"/>
      <c r="EHV33" s="22"/>
      <c r="EHW33" s="22"/>
      <c r="EHX33" s="22"/>
      <c r="EHY33" s="22"/>
      <c r="EHZ33" s="22"/>
      <c r="EIA33" s="22"/>
      <c r="EIB33" s="22"/>
      <c r="EIC33" s="22"/>
      <c r="EID33" s="22"/>
      <c r="EIE33" s="22"/>
      <c r="EIF33" s="22"/>
      <c r="EIG33" s="22"/>
      <c r="EIH33" s="22"/>
      <c r="EII33" s="22"/>
      <c r="EIJ33" s="22"/>
      <c r="EIK33" s="22"/>
      <c r="EIL33" s="22"/>
      <c r="EIM33" s="22"/>
      <c r="EIN33" s="22"/>
      <c r="EIO33" s="22"/>
      <c r="EIP33" s="22"/>
      <c r="EIQ33" s="22"/>
      <c r="EIR33" s="22"/>
      <c r="EIS33" s="22"/>
      <c r="EIT33" s="22"/>
      <c r="EIU33" s="22"/>
      <c r="EIV33" s="22"/>
      <c r="EIW33" s="22"/>
      <c r="EIX33" s="22"/>
      <c r="EIY33" s="22"/>
      <c r="EIZ33" s="22"/>
      <c r="EJA33" s="22"/>
      <c r="EJB33" s="22"/>
      <c r="EJC33" s="22"/>
      <c r="EJD33" s="22"/>
      <c r="EJE33" s="22"/>
      <c r="EJF33" s="22"/>
      <c r="EJG33" s="22"/>
      <c r="EJH33" s="22"/>
      <c r="EJI33" s="22"/>
      <c r="EJJ33" s="22"/>
      <c r="EJK33" s="22"/>
      <c r="EJL33" s="22"/>
      <c r="EJM33" s="22"/>
      <c r="EJN33" s="22"/>
      <c r="EJO33" s="22"/>
      <c r="EJP33" s="22"/>
      <c r="EJQ33" s="22"/>
      <c r="EJR33" s="22"/>
      <c r="EJS33" s="22"/>
      <c r="EJT33" s="22"/>
      <c r="EJU33" s="22"/>
      <c r="EJV33" s="22"/>
      <c r="EJW33" s="22"/>
      <c r="EJX33" s="22"/>
      <c r="EJY33" s="22"/>
      <c r="EJZ33" s="22"/>
      <c r="EKA33" s="22"/>
      <c r="EKB33" s="22"/>
      <c r="EKC33" s="22"/>
      <c r="EKD33" s="22"/>
      <c r="EKE33" s="22"/>
      <c r="EKF33" s="22"/>
      <c r="EKG33" s="22"/>
      <c r="EKH33" s="22"/>
      <c r="EKI33" s="22"/>
      <c r="EKJ33" s="22"/>
      <c r="EKK33" s="22"/>
      <c r="EKL33" s="22"/>
      <c r="EKM33" s="22"/>
      <c r="EKN33" s="22"/>
      <c r="EKO33" s="22"/>
      <c r="EKP33" s="22"/>
      <c r="EKQ33" s="22"/>
      <c r="EKR33" s="22"/>
      <c r="EKS33" s="22"/>
      <c r="EKT33" s="22"/>
      <c r="EKU33" s="22"/>
      <c r="EKV33" s="22"/>
      <c r="EKW33" s="22"/>
      <c r="EKX33" s="22"/>
      <c r="EKY33" s="22"/>
      <c r="EKZ33" s="22"/>
      <c r="ELA33" s="22"/>
      <c r="ELB33" s="22"/>
      <c r="ELC33" s="22"/>
      <c r="ELD33" s="22"/>
      <c r="ELE33" s="22"/>
      <c r="ELF33" s="22"/>
      <c r="ELG33" s="22"/>
      <c r="ELH33" s="22"/>
      <c r="ELI33" s="22"/>
      <c r="ELJ33" s="22"/>
      <c r="ELK33" s="22"/>
      <c r="ELL33" s="22"/>
      <c r="ELM33" s="22"/>
      <c r="ELN33" s="22"/>
      <c r="ELO33" s="22"/>
      <c r="ELP33" s="22"/>
      <c r="ELQ33" s="22"/>
      <c r="ELR33" s="22"/>
      <c r="ELS33" s="22"/>
      <c r="ELT33" s="22"/>
      <c r="ELU33" s="22"/>
      <c r="ELV33" s="22"/>
      <c r="ELW33" s="22"/>
      <c r="ELX33" s="22"/>
      <c r="ELY33" s="22"/>
      <c r="ELZ33" s="22"/>
      <c r="EMA33" s="22"/>
      <c r="EMB33" s="22"/>
      <c r="EMC33" s="22"/>
      <c r="EMD33" s="22"/>
      <c r="EME33" s="22"/>
      <c r="EMF33" s="22"/>
      <c r="EMG33" s="22"/>
      <c r="EMH33" s="22"/>
      <c r="EMI33" s="22"/>
      <c r="EMJ33" s="22"/>
      <c r="EMK33" s="22"/>
      <c r="EML33" s="22"/>
      <c r="EMM33" s="22"/>
      <c r="EMN33" s="22"/>
      <c r="EMO33" s="22"/>
      <c r="EMP33" s="22"/>
      <c r="EMQ33" s="22"/>
      <c r="EMR33" s="22"/>
      <c r="EMS33" s="22"/>
      <c r="EMT33" s="22"/>
      <c r="EMU33" s="22"/>
      <c r="EMV33" s="22"/>
      <c r="EMW33" s="22"/>
      <c r="EMX33" s="22"/>
      <c r="EMY33" s="22"/>
      <c r="EMZ33" s="22"/>
      <c r="ENA33" s="22"/>
      <c r="ENB33" s="22"/>
      <c r="ENC33" s="22"/>
      <c r="END33" s="22"/>
      <c r="ENE33" s="22"/>
      <c r="ENF33" s="22"/>
      <c r="ENG33" s="22"/>
      <c r="ENH33" s="22"/>
      <c r="ENI33" s="22"/>
      <c r="ENJ33" s="22"/>
      <c r="ENK33" s="22"/>
      <c r="ENL33" s="22"/>
      <c r="ENM33" s="22"/>
      <c r="ENN33" s="22"/>
      <c r="ENO33" s="22"/>
      <c r="ENP33" s="22"/>
      <c r="ENQ33" s="22"/>
      <c r="ENR33" s="22"/>
      <c r="ENS33" s="22"/>
      <c r="ENT33" s="22"/>
      <c r="ENU33" s="22"/>
      <c r="ENV33" s="22"/>
      <c r="ENW33" s="22"/>
      <c r="ENX33" s="22"/>
      <c r="ENY33" s="22"/>
      <c r="ENZ33" s="22"/>
      <c r="EOA33" s="22"/>
      <c r="EOB33" s="22"/>
      <c r="EOC33" s="22"/>
      <c r="EOD33" s="22"/>
      <c r="EOE33" s="22"/>
      <c r="EOF33" s="22"/>
      <c r="EOG33" s="22"/>
      <c r="EOH33" s="22"/>
      <c r="EOI33" s="22"/>
      <c r="EOJ33" s="22"/>
      <c r="EOK33" s="22"/>
      <c r="EOL33" s="22"/>
      <c r="EOM33" s="22"/>
      <c r="EON33" s="22"/>
      <c r="EOO33" s="22"/>
      <c r="EOP33" s="22"/>
      <c r="EOQ33" s="22"/>
      <c r="EOR33" s="22"/>
      <c r="EOS33" s="22"/>
      <c r="EOT33" s="22"/>
      <c r="EOU33" s="22"/>
      <c r="EOV33" s="22"/>
      <c r="EOW33" s="22"/>
      <c r="EOX33" s="22"/>
      <c r="EOY33" s="22"/>
      <c r="EOZ33" s="22"/>
      <c r="EPA33" s="22"/>
      <c r="EPB33" s="22"/>
      <c r="EPC33" s="22"/>
      <c r="EPD33" s="22"/>
      <c r="EPE33" s="22"/>
      <c r="EPF33" s="22"/>
      <c r="EPG33" s="22"/>
      <c r="EPH33" s="22"/>
      <c r="EPI33" s="22"/>
      <c r="EPJ33" s="22"/>
      <c r="EPK33" s="22"/>
      <c r="EPL33" s="22"/>
      <c r="EPM33" s="22"/>
      <c r="EPN33" s="22"/>
      <c r="EPO33" s="22"/>
      <c r="EPP33" s="22"/>
      <c r="EPQ33" s="22"/>
      <c r="EPR33" s="22"/>
      <c r="EPS33" s="22"/>
      <c r="EPT33" s="22"/>
      <c r="EPU33" s="22"/>
      <c r="EPV33" s="22"/>
      <c r="EPW33" s="22"/>
      <c r="EPX33" s="22"/>
      <c r="EPY33" s="22"/>
      <c r="EPZ33" s="22"/>
      <c r="EQA33" s="22"/>
      <c r="EQB33" s="22"/>
      <c r="EQC33" s="22"/>
      <c r="EQD33" s="22"/>
      <c r="EQE33" s="22"/>
      <c r="EQF33" s="22"/>
      <c r="EQG33" s="22"/>
      <c r="EQH33" s="22"/>
      <c r="EQI33" s="22"/>
      <c r="EQJ33" s="22"/>
      <c r="EQK33" s="22"/>
      <c r="EQL33" s="22"/>
      <c r="EQM33" s="22"/>
      <c r="EQN33" s="22"/>
      <c r="EQO33" s="22"/>
      <c r="EQP33" s="22"/>
      <c r="EQQ33" s="22"/>
      <c r="EQR33" s="22"/>
      <c r="EQS33" s="22"/>
      <c r="EQT33" s="22"/>
      <c r="EQU33" s="22"/>
      <c r="EQV33" s="22"/>
      <c r="EQW33" s="22"/>
      <c r="EQX33" s="22"/>
      <c r="EQY33" s="22"/>
      <c r="EQZ33" s="22"/>
      <c r="ERA33" s="22"/>
      <c r="ERB33" s="22"/>
      <c r="ERC33" s="22"/>
      <c r="ERD33" s="22"/>
      <c r="ERE33" s="22"/>
      <c r="ERF33" s="22"/>
      <c r="ERG33" s="22"/>
      <c r="ERH33" s="22"/>
      <c r="ERI33" s="22"/>
      <c r="ERJ33" s="22"/>
      <c r="ERK33" s="22"/>
      <c r="ERL33" s="22"/>
      <c r="ERM33" s="22"/>
      <c r="ERN33" s="22"/>
      <c r="ERO33" s="22"/>
      <c r="ERP33" s="22"/>
      <c r="ERQ33" s="22"/>
      <c r="ERR33" s="22"/>
      <c r="ERS33" s="22"/>
      <c r="ERT33" s="22"/>
      <c r="ERU33" s="22"/>
      <c r="ERV33" s="22"/>
      <c r="ERW33" s="22"/>
      <c r="ERX33" s="22"/>
      <c r="ERY33" s="22"/>
      <c r="ERZ33" s="22"/>
      <c r="ESA33" s="22"/>
      <c r="ESB33" s="22"/>
      <c r="ESC33" s="22"/>
      <c r="ESD33" s="22"/>
      <c r="ESE33" s="22"/>
      <c r="ESF33" s="22"/>
      <c r="ESG33" s="22"/>
      <c r="ESH33" s="22"/>
      <c r="ESI33" s="22"/>
      <c r="ESJ33" s="22"/>
      <c r="ESK33" s="22"/>
      <c r="ESL33" s="22"/>
      <c r="ESM33" s="22"/>
      <c r="ESN33" s="22"/>
      <c r="ESO33" s="22"/>
      <c r="ESP33" s="22"/>
      <c r="ESQ33" s="22"/>
      <c r="ESR33" s="22"/>
      <c r="ESS33" s="22"/>
      <c r="EST33" s="22"/>
      <c r="ESU33" s="22"/>
      <c r="ESV33" s="22"/>
      <c r="ESW33" s="22"/>
      <c r="ESX33" s="22"/>
      <c r="ESY33" s="22"/>
      <c r="ESZ33" s="22"/>
      <c r="ETA33" s="22"/>
      <c r="ETB33" s="22"/>
      <c r="ETC33" s="22"/>
      <c r="ETD33" s="22"/>
      <c r="ETE33" s="22"/>
      <c r="ETF33" s="22"/>
      <c r="ETG33" s="22"/>
      <c r="ETH33" s="22"/>
      <c r="ETI33" s="22"/>
      <c r="ETJ33" s="22"/>
      <c r="ETK33" s="22"/>
      <c r="ETL33" s="22"/>
      <c r="ETM33" s="22"/>
      <c r="ETN33" s="22"/>
      <c r="ETO33" s="22"/>
      <c r="ETP33" s="22"/>
      <c r="ETQ33" s="22"/>
      <c r="ETR33" s="22"/>
      <c r="ETS33" s="22"/>
      <c r="ETT33" s="22"/>
      <c r="ETU33" s="22"/>
      <c r="ETV33" s="22"/>
      <c r="ETW33" s="22"/>
      <c r="ETX33" s="22"/>
      <c r="ETY33" s="22"/>
      <c r="ETZ33" s="22"/>
      <c r="EUA33" s="22"/>
      <c r="EUB33" s="22"/>
      <c r="EUC33" s="22"/>
      <c r="EUD33" s="22"/>
      <c r="EUE33" s="22"/>
      <c r="EUF33" s="22"/>
      <c r="EUG33" s="22"/>
      <c r="EUH33" s="22"/>
      <c r="EUI33" s="22"/>
      <c r="EUJ33" s="22"/>
      <c r="EUK33" s="22"/>
      <c r="EUL33" s="22"/>
      <c r="EUM33" s="22"/>
      <c r="EUN33" s="22"/>
      <c r="EUO33" s="22"/>
      <c r="EUP33" s="22"/>
      <c r="EUQ33" s="22"/>
      <c r="EUR33" s="22"/>
      <c r="EUS33" s="22"/>
      <c r="EUT33" s="22"/>
      <c r="EUU33" s="22"/>
      <c r="EUV33" s="22"/>
      <c r="EUW33" s="22"/>
      <c r="EUX33" s="22"/>
      <c r="EUY33" s="22"/>
      <c r="EUZ33" s="22"/>
      <c r="EVA33" s="22"/>
      <c r="EVB33" s="22"/>
      <c r="EVC33" s="22"/>
      <c r="EVD33" s="22"/>
      <c r="EVE33" s="22"/>
      <c r="EVF33" s="22"/>
      <c r="EVG33" s="22"/>
      <c r="EVH33" s="22"/>
      <c r="EVI33" s="22"/>
      <c r="EVJ33" s="22"/>
      <c r="EVK33" s="22"/>
      <c r="EVL33" s="22"/>
      <c r="EVM33" s="22"/>
      <c r="EVN33" s="22"/>
      <c r="EVO33" s="22"/>
      <c r="EVP33" s="22"/>
      <c r="EVQ33" s="22"/>
      <c r="EVR33" s="22"/>
      <c r="EVS33" s="22"/>
      <c r="EVT33" s="22"/>
      <c r="EVU33" s="22"/>
      <c r="EVV33" s="22"/>
      <c r="EVW33" s="22"/>
      <c r="EVX33" s="22"/>
      <c r="EVY33" s="22"/>
      <c r="EVZ33" s="22"/>
      <c r="EWA33" s="22"/>
      <c r="EWB33" s="22"/>
      <c r="EWC33" s="22"/>
      <c r="EWD33" s="22"/>
      <c r="EWE33" s="22"/>
      <c r="EWF33" s="22"/>
      <c r="EWG33" s="22"/>
      <c r="EWH33" s="22"/>
      <c r="EWI33" s="22"/>
      <c r="EWJ33" s="22"/>
      <c r="EWK33" s="22"/>
      <c r="EWL33" s="22"/>
      <c r="EWM33" s="22"/>
      <c r="EWN33" s="22"/>
      <c r="EWO33" s="22"/>
      <c r="EWP33" s="22"/>
      <c r="EWQ33" s="22"/>
      <c r="EWR33" s="22"/>
      <c r="EWS33" s="22"/>
      <c r="EWT33" s="22"/>
      <c r="EWU33" s="22"/>
      <c r="EWV33" s="22"/>
      <c r="EWW33" s="22"/>
      <c r="EWX33" s="22"/>
      <c r="EWY33" s="22"/>
      <c r="EWZ33" s="22"/>
      <c r="EXA33" s="22"/>
      <c r="EXB33" s="22"/>
      <c r="EXC33" s="22"/>
      <c r="EXD33" s="22"/>
      <c r="EXE33" s="22"/>
      <c r="EXF33" s="22"/>
      <c r="EXG33" s="22"/>
      <c r="EXH33" s="22"/>
      <c r="EXI33" s="22"/>
      <c r="EXJ33" s="22"/>
      <c r="EXK33" s="22"/>
      <c r="EXL33" s="22"/>
      <c r="EXM33" s="22"/>
      <c r="EXN33" s="22"/>
      <c r="EXO33" s="22"/>
      <c r="EXP33" s="22"/>
      <c r="EXQ33" s="22"/>
      <c r="EXR33" s="22"/>
      <c r="EXS33" s="22"/>
      <c r="EXT33" s="22"/>
      <c r="EXU33" s="22"/>
      <c r="EXV33" s="22"/>
      <c r="EXW33" s="22"/>
      <c r="EXX33" s="22"/>
      <c r="EXY33" s="22"/>
      <c r="EXZ33" s="22"/>
      <c r="EYA33" s="22"/>
      <c r="EYB33" s="22"/>
      <c r="EYC33" s="22"/>
      <c r="EYD33" s="22"/>
      <c r="EYE33" s="22"/>
      <c r="EYF33" s="22"/>
      <c r="EYG33" s="22"/>
      <c r="EYH33" s="22"/>
      <c r="EYI33" s="22"/>
      <c r="EYJ33" s="22"/>
      <c r="EYK33" s="22"/>
      <c r="EYL33" s="22"/>
      <c r="EYM33" s="22"/>
      <c r="EYN33" s="22"/>
      <c r="EYO33" s="22"/>
      <c r="EYP33" s="22"/>
      <c r="EYQ33" s="22"/>
      <c r="EYR33" s="22"/>
      <c r="EYS33" s="22"/>
      <c r="EYT33" s="22"/>
      <c r="EYU33" s="22"/>
      <c r="EYV33" s="22"/>
      <c r="EYW33" s="22"/>
      <c r="EYX33" s="22"/>
      <c r="EYY33" s="22"/>
      <c r="EYZ33" s="22"/>
      <c r="EZA33" s="22"/>
      <c r="EZB33" s="22"/>
      <c r="EZC33" s="22"/>
      <c r="EZD33" s="22"/>
      <c r="EZE33" s="22"/>
      <c r="EZF33" s="22"/>
      <c r="EZG33" s="22"/>
      <c r="EZH33" s="22"/>
      <c r="EZI33" s="22"/>
      <c r="EZJ33" s="22"/>
      <c r="EZK33" s="22"/>
      <c r="EZL33" s="22"/>
      <c r="EZM33" s="22"/>
      <c r="EZN33" s="22"/>
      <c r="EZO33" s="22"/>
      <c r="EZP33" s="22"/>
      <c r="EZQ33" s="22"/>
      <c r="EZR33" s="22"/>
      <c r="EZS33" s="22"/>
      <c r="EZT33" s="22"/>
      <c r="EZU33" s="22"/>
      <c r="EZV33" s="22"/>
      <c r="EZW33" s="22"/>
      <c r="EZX33" s="22"/>
      <c r="EZY33" s="22"/>
      <c r="EZZ33" s="22"/>
      <c r="FAA33" s="22"/>
      <c r="FAB33" s="22"/>
      <c r="FAC33" s="22"/>
      <c r="FAD33" s="22"/>
      <c r="FAE33" s="22"/>
      <c r="FAF33" s="22"/>
      <c r="FAG33" s="22"/>
      <c r="FAH33" s="22"/>
      <c r="FAI33" s="22"/>
      <c r="FAJ33" s="22"/>
      <c r="FAK33" s="22"/>
      <c r="FAL33" s="22"/>
      <c r="FAM33" s="22"/>
      <c r="FAN33" s="22"/>
      <c r="FAO33" s="22"/>
      <c r="FAP33" s="22"/>
      <c r="FAQ33" s="22"/>
      <c r="FAR33" s="22"/>
      <c r="FAS33" s="22"/>
      <c r="FAT33" s="22"/>
      <c r="FAU33" s="22"/>
      <c r="FAV33" s="22"/>
      <c r="FAW33" s="22"/>
      <c r="FAX33" s="22"/>
      <c r="FAY33" s="22"/>
      <c r="FAZ33" s="22"/>
      <c r="FBA33" s="22"/>
      <c r="FBB33" s="22"/>
      <c r="FBC33" s="22"/>
      <c r="FBD33" s="22"/>
      <c r="FBE33" s="22"/>
      <c r="FBF33" s="22"/>
      <c r="FBG33" s="22"/>
      <c r="FBH33" s="22"/>
      <c r="FBI33" s="22"/>
      <c r="FBJ33" s="22"/>
      <c r="FBK33" s="22"/>
      <c r="FBL33" s="22"/>
      <c r="FBM33" s="22"/>
      <c r="FBN33" s="22"/>
      <c r="FBO33" s="22"/>
      <c r="FBP33" s="22"/>
      <c r="FBQ33" s="22"/>
      <c r="FBR33" s="22"/>
      <c r="FBS33" s="22"/>
      <c r="FBT33" s="22"/>
      <c r="FBU33" s="22"/>
      <c r="FBV33" s="22"/>
      <c r="FBW33" s="22"/>
      <c r="FBX33" s="22"/>
      <c r="FBY33" s="22"/>
      <c r="FBZ33" s="22"/>
      <c r="FCA33" s="22"/>
      <c r="FCB33" s="22"/>
      <c r="FCC33" s="22"/>
      <c r="FCD33" s="22"/>
      <c r="FCE33" s="22"/>
      <c r="FCF33" s="22"/>
      <c r="FCG33" s="22"/>
      <c r="FCH33" s="22"/>
      <c r="FCI33" s="22"/>
      <c r="FCJ33" s="22"/>
      <c r="FCK33" s="22"/>
      <c r="FCL33" s="22"/>
      <c r="FCM33" s="22"/>
      <c r="FCN33" s="22"/>
      <c r="FCO33" s="22"/>
      <c r="FCP33" s="22"/>
      <c r="FCQ33" s="22"/>
      <c r="FCR33" s="22"/>
      <c r="FCS33" s="22"/>
      <c r="FCT33" s="22"/>
      <c r="FCU33" s="22"/>
      <c r="FCV33" s="22"/>
      <c r="FCW33" s="22"/>
      <c r="FCX33" s="22"/>
      <c r="FCY33" s="22"/>
      <c r="FCZ33" s="22"/>
      <c r="FDA33" s="22"/>
      <c r="FDB33" s="22"/>
      <c r="FDC33" s="22"/>
      <c r="FDD33" s="22"/>
      <c r="FDE33" s="22"/>
      <c r="FDF33" s="22"/>
      <c r="FDG33" s="22"/>
      <c r="FDH33" s="22"/>
      <c r="FDI33" s="22"/>
      <c r="FDJ33" s="22"/>
      <c r="FDK33" s="22"/>
      <c r="FDL33" s="22"/>
      <c r="FDM33" s="22"/>
      <c r="FDN33" s="22"/>
      <c r="FDO33" s="22"/>
      <c r="FDP33" s="22"/>
      <c r="FDQ33" s="22"/>
      <c r="FDR33" s="22"/>
      <c r="FDS33" s="22"/>
      <c r="FDT33" s="22"/>
      <c r="FDU33" s="22"/>
      <c r="FDV33" s="22"/>
      <c r="FDW33" s="22"/>
      <c r="FDX33" s="22"/>
      <c r="FDY33" s="22"/>
      <c r="FDZ33" s="22"/>
      <c r="FEA33" s="22"/>
      <c r="FEB33" s="22"/>
      <c r="FEC33" s="22"/>
      <c r="FED33" s="22"/>
      <c r="FEE33" s="22"/>
      <c r="FEF33" s="22"/>
      <c r="FEG33" s="22"/>
      <c r="FEH33" s="22"/>
      <c r="FEI33" s="22"/>
      <c r="FEJ33" s="22"/>
      <c r="FEK33" s="22"/>
      <c r="FEL33" s="22"/>
      <c r="FEM33" s="22"/>
      <c r="FEN33" s="22"/>
      <c r="FEO33" s="22"/>
      <c r="FEP33" s="22"/>
      <c r="FEQ33" s="22"/>
      <c r="FER33" s="22"/>
      <c r="FES33" s="22"/>
      <c r="FET33" s="22"/>
      <c r="FEU33" s="22"/>
      <c r="FEV33" s="22"/>
      <c r="FEW33" s="22"/>
      <c r="FEX33" s="22"/>
      <c r="FEY33" s="22"/>
      <c r="FEZ33" s="22"/>
      <c r="FFA33" s="22"/>
      <c r="FFB33" s="22"/>
      <c r="FFC33" s="22"/>
      <c r="FFD33" s="22"/>
      <c r="FFE33" s="22"/>
      <c r="FFF33" s="22"/>
      <c r="FFG33" s="22"/>
      <c r="FFH33" s="22"/>
      <c r="FFI33" s="22"/>
      <c r="FFJ33" s="22"/>
      <c r="FFK33" s="22"/>
      <c r="FFL33" s="22"/>
      <c r="FFM33" s="22"/>
      <c r="FFN33" s="22"/>
      <c r="FFO33" s="22"/>
      <c r="FFP33" s="22"/>
      <c r="FFQ33" s="22"/>
      <c r="FFR33" s="22"/>
      <c r="FFS33" s="22"/>
      <c r="FFT33" s="22"/>
      <c r="FFU33" s="22"/>
      <c r="FFV33" s="22"/>
      <c r="FFW33" s="22"/>
      <c r="FFX33" s="22"/>
      <c r="FFY33" s="22"/>
      <c r="FFZ33" s="22"/>
      <c r="FGA33" s="22"/>
      <c r="FGB33" s="22"/>
      <c r="FGC33" s="22"/>
      <c r="FGD33" s="22"/>
      <c r="FGE33" s="22"/>
      <c r="FGF33" s="22"/>
      <c r="FGG33" s="22"/>
      <c r="FGH33" s="22"/>
      <c r="FGI33" s="22"/>
      <c r="FGJ33" s="22"/>
      <c r="FGK33" s="22"/>
      <c r="FGL33" s="22"/>
      <c r="FGM33" s="22"/>
      <c r="FGN33" s="22"/>
      <c r="FGO33" s="22"/>
      <c r="FGP33" s="22"/>
      <c r="FGQ33" s="22"/>
      <c r="FGR33" s="22"/>
      <c r="FGS33" s="22"/>
      <c r="FGT33" s="22"/>
      <c r="FGU33" s="22"/>
      <c r="FGV33" s="22"/>
      <c r="FGW33" s="22"/>
      <c r="FGX33" s="22"/>
      <c r="FGY33" s="22"/>
      <c r="FGZ33" s="22"/>
      <c r="FHA33" s="22"/>
      <c r="FHB33" s="22"/>
      <c r="FHC33" s="22"/>
      <c r="FHD33" s="22"/>
      <c r="FHE33" s="22"/>
      <c r="FHF33" s="22"/>
      <c r="FHG33" s="22"/>
      <c r="FHH33" s="22"/>
      <c r="FHI33" s="22"/>
      <c r="FHJ33" s="22"/>
      <c r="FHK33" s="22"/>
      <c r="FHL33" s="22"/>
      <c r="FHM33" s="22"/>
      <c r="FHN33" s="22"/>
      <c r="FHO33" s="22"/>
      <c r="FHP33" s="22"/>
      <c r="FHQ33" s="22"/>
      <c r="FHR33" s="22"/>
      <c r="FHS33" s="22"/>
      <c r="FHT33" s="22"/>
      <c r="FHU33" s="22"/>
      <c r="FHV33" s="22"/>
      <c r="FHW33" s="22"/>
      <c r="FHX33" s="22"/>
      <c r="FHY33" s="22"/>
      <c r="FHZ33" s="22"/>
      <c r="FIA33" s="22"/>
      <c r="FIB33" s="22"/>
      <c r="FIC33" s="22"/>
      <c r="FID33" s="22"/>
      <c r="FIE33" s="22"/>
      <c r="FIF33" s="22"/>
      <c r="FIG33" s="22"/>
      <c r="FIH33" s="22"/>
      <c r="FII33" s="22"/>
      <c r="FIJ33" s="22"/>
      <c r="FIK33" s="22"/>
      <c r="FIL33" s="22"/>
      <c r="FIM33" s="22"/>
      <c r="FIN33" s="22"/>
      <c r="FIO33" s="22"/>
      <c r="FIP33" s="22"/>
      <c r="FIQ33" s="22"/>
      <c r="FIR33" s="22"/>
      <c r="FIS33" s="22"/>
      <c r="FIT33" s="22"/>
      <c r="FIU33" s="22"/>
      <c r="FIV33" s="22"/>
      <c r="FIW33" s="22"/>
      <c r="FIX33" s="22"/>
      <c r="FIY33" s="22"/>
      <c r="FIZ33" s="22"/>
      <c r="FJA33" s="22"/>
      <c r="FJB33" s="22"/>
      <c r="FJC33" s="22"/>
      <c r="FJD33" s="22"/>
      <c r="FJE33" s="22"/>
      <c r="FJF33" s="22"/>
      <c r="FJG33" s="22"/>
      <c r="FJH33" s="22"/>
      <c r="FJI33" s="22"/>
      <c r="FJJ33" s="22"/>
      <c r="FJK33" s="22"/>
      <c r="FJL33" s="22"/>
      <c r="FJM33" s="22"/>
      <c r="FJN33" s="22"/>
      <c r="FJO33" s="22"/>
      <c r="FJP33" s="22"/>
      <c r="FJQ33" s="22"/>
      <c r="FJR33" s="22"/>
      <c r="FJS33" s="22"/>
      <c r="FJT33" s="22"/>
      <c r="FJU33" s="22"/>
      <c r="FJV33" s="22"/>
      <c r="FJW33" s="22"/>
      <c r="FJX33" s="22"/>
      <c r="FJY33" s="22"/>
      <c r="FJZ33" s="22"/>
      <c r="FKA33" s="22"/>
      <c r="FKB33" s="22"/>
      <c r="FKC33" s="22"/>
      <c r="FKD33" s="22"/>
      <c r="FKE33" s="22"/>
      <c r="FKF33" s="22"/>
      <c r="FKG33" s="22"/>
      <c r="FKH33" s="22"/>
      <c r="FKI33" s="22"/>
      <c r="FKJ33" s="22"/>
      <c r="FKK33" s="22"/>
      <c r="FKL33" s="22"/>
      <c r="FKM33" s="22"/>
      <c r="FKN33" s="22"/>
      <c r="FKO33" s="22"/>
      <c r="FKP33" s="22"/>
      <c r="FKQ33" s="22"/>
      <c r="FKR33" s="22"/>
      <c r="FKS33" s="22"/>
      <c r="FKT33" s="22"/>
      <c r="FKU33" s="22"/>
      <c r="FKV33" s="22"/>
      <c r="FKW33" s="22"/>
      <c r="FKX33" s="22"/>
      <c r="FKY33" s="22"/>
      <c r="FKZ33" s="22"/>
      <c r="FLA33" s="22"/>
      <c r="FLB33" s="22"/>
      <c r="FLC33" s="22"/>
      <c r="FLD33" s="22"/>
      <c r="FLE33" s="22"/>
      <c r="FLF33" s="22"/>
      <c r="FLG33" s="22"/>
      <c r="FLH33" s="22"/>
      <c r="FLI33" s="22"/>
      <c r="FLJ33" s="22"/>
      <c r="FLK33" s="22"/>
      <c r="FLL33" s="22"/>
      <c r="FLM33" s="22"/>
      <c r="FLN33" s="22"/>
      <c r="FLO33" s="22"/>
      <c r="FLP33" s="22"/>
      <c r="FLQ33" s="22"/>
      <c r="FLR33" s="22"/>
      <c r="FLS33" s="22"/>
      <c r="FLT33" s="22"/>
      <c r="FLU33" s="22"/>
      <c r="FLV33" s="22"/>
      <c r="FLW33" s="22"/>
      <c r="FLX33" s="22"/>
      <c r="FLY33" s="22"/>
      <c r="FLZ33" s="22"/>
      <c r="FMA33" s="22"/>
      <c r="FMB33" s="22"/>
      <c r="FMC33" s="22"/>
      <c r="FMD33" s="22"/>
      <c r="FME33" s="22"/>
      <c r="FMF33" s="22"/>
      <c r="FMG33" s="22"/>
      <c r="FMH33" s="22"/>
      <c r="FMI33" s="22"/>
      <c r="FMJ33" s="22"/>
      <c r="FMK33" s="22"/>
      <c r="FML33" s="22"/>
      <c r="FMM33" s="22"/>
      <c r="FMN33" s="22"/>
      <c r="FMO33" s="22"/>
      <c r="FMP33" s="22"/>
      <c r="FMQ33" s="22"/>
      <c r="FMR33" s="22"/>
      <c r="FMS33" s="22"/>
      <c r="FMT33" s="22"/>
      <c r="FMU33" s="22"/>
      <c r="FMV33" s="22"/>
      <c r="FMW33" s="22"/>
      <c r="FMX33" s="22"/>
      <c r="FMY33" s="22"/>
      <c r="FMZ33" s="22"/>
      <c r="FNA33" s="22"/>
      <c r="FNB33" s="22"/>
      <c r="FNC33" s="22"/>
      <c r="FND33" s="22"/>
      <c r="FNE33" s="22"/>
      <c r="FNF33" s="22"/>
      <c r="FNG33" s="22"/>
      <c r="FNH33" s="22"/>
      <c r="FNI33" s="22"/>
      <c r="FNJ33" s="22"/>
      <c r="FNK33" s="22"/>
      <c r="FNL33" s="22"/>
      <c r="FNM33" s="22"/>
      <c r="FNN33" s="22"/>
      <c r="FNO33" s="22"/>
      <c r="FNP33" s="22"/>
      <c r="FNQ33" s="22"/>
      <c r="FNR33" s="22"/>
      <c r="FNS33" s="22"/>
      <c r="FNT33" s="22"/>
      <c r="FNU33" s="22"/>
      <c r="FNV33" s="22"/>
      <c r="FNW33" s="22"/>
      <c r="FNX33" s="22"/>
      <c r="FNY33" s="22"/>
      <c r="FNZ33" s="22"/>
      <c r="FOA33" s="22"/>
      <c r="FOB33" s="22"/>
      <c r="FOC33" s="22"/>
      <c r="FOD33" s="22"/>
      <c r="FOE33" s="22"/>
      <c r="FOF33" s="22"/>
      <c r="FOG33" s="22"/>
      <c r="FOH33" s="22"/>
      <c r="FOI33" s="22"/>
      <c r="FOJ33" s="22"/>
      <c r="FOK33" s="22"/>
      <c r="FOL33" s="22"/>
      <c r="FOM33" s="22"/>
      <c r="FON33" s="22"/>
      <c r="FOO33" s="22"/>
      <c r="FOP33" s="22"/>
      <c r="FOQ33" s="22"/>
      <c r="FOR33" s="22"/>
      <c r="FOS33" s="22"/>
      <c r="FOT33" s="22"/>
      <c r="FOU33" s="22"/>
      <c r="FOV33" s="22"/>
      <c r="FOW33" s="22"/>
      <c r="FOX33" s="22"/>
      <c r="FOY33" s="22"/>
      <c r="FOZ33" s="22"/>
      <c r="FPA33" s="22"/>
      <c r="FPB33" s="22"/>
      <c r="FPC33" s="22"/>
      <c r="FPD33" s="22"/>
      <c r="FPE33" s="22"/>
      <c r="FPF33" s="22"/>
      <c r="FPG33" s="22"/>
      <c r="FPH33" s="22"/>
      <c r="FPI33" s="22"/>
      <c r="FPJ33" s="22"/>
      <c r="FPK33" s="22"/>
      <c r="FPL33" s="22"/>
      <c r="FPM33" s="22"/>
      <c r="FPN33" s="22"/>
      <c r="FPO33" s="22"/>
      <c r="FPP33" s="22"/>
      <c r="FPQ33" s="22"/>
      <c r="FPR33" s="22"/>
      <c r="FPS33" s="22"/>
      <c r="FPT33" s="22"/>
      <c r="FPU33" s="22"/>
      <c r="FPV33" s="22"/>
      <c r="FPW33" s="22"/>
      <c r="FPX33" s="22"/>
      <c r="FPY33" s="22"/>
      <c r="FPZ33" s="22"/>
      <c r="FQA33" s="22"/>
      <c r="FQB33" s="22"/>
      <c r="FQC33" s="22"/>
      <c r="FQD33" s="22"/>
      <c r="FQE33" s="22"/>
      <c r="FQF33" s="22"/>
      <c r="FQG33" s="22"/>
      <c r="FQH33" s="22"/>
      <c r="FQI33" s="22"/>
      <c r="FQJ33" s="22"/>
      <c r="FQK33" s="22"/>
      <c r="FQL33" s="22"/>
      <c r="FQM33" s="22"/>
      <c r="FQN33" s="22"/>
      <c r="FQO33" s="22"/>
      <c r="FQP33" s="22"/>
      <c r="FQQ33" s="22"/>
      <c r="FQR33" s="22"/>
      <c r="FQS33" s="22"/>
      <c r="FQT33" s="22"/>
      <c r="FQU33" s="22"/>
      <c r="FQV33" s="22"/>
      <c r="FQW33" s="22"/>
      <c r="FQX33" s="22"/>
      <c r="FQY33" s="22"/>
      <c r="FQZ33" s="22"/>
      <c r="FRA33" s="22"/>
      <c r="FRB33" s="22"/>
      <c r="FRC33" s="22"/>
      <c r="FRD33" s="22"/>
      <c r="FRE33" s="22"/>
      <c r="FRF33" s="22"/>
      <c r="FRG33" s="22"/>
      <c r="FRH33" s="22"/>
      <c r="FRI33" s="22"/>
      <c r="FRJ33" s="22"/>
      <c r="FRK33" s="22"/>
      <c r="FRL33" s="22"/>
      <c r="FRM33" s="22"/>
      <c r="FRN33" s="22"/>
      <c r="FRO33" s="22"/>
      <c r="FRP33" s="22"/>
      <c r="FRQ33" s="22"/>
      <c r="FRR33" s="22"/>
      <c r="FRS33" s="22"/>
      <c r="FRT33" s="22"/>
      <c r="FRU33" s="22"/>
      <c r="FRV33" s="22"/>
      <c r="FRW33" s="22"/>
      <c r="FRX33" s="22"/>
      <c r="FRY33" s="22"/>
      <c r="FRZ33" s="22"/>
      <c r="FSA33" s="22"/>
      <c r="FSB33" s="22"/>
      <c r="FSC33" s="22"/>
      <c r="FSD33" s="22"/>
      <c r="FSE33" s="22"/>
      <c r="FSF33" s="22"/>
      <c r="FSG33" s="22"/>
      <c r="FSH33" s="22"/>
      <c r="FSI33" s="22"/>
      <c r="FSJ33" s="22"/>
      <c r="FSK33" s="22"/>
      <c r="FSL33" s="22"/>
      <c r="FSM33" s="22"/>
      <c r="FSN33" s="22"/>
      <c r="FSO33" s="22"/>
      <c r="FSP33" s="22"/>
      <c r="FSQ33" s="22"/>
      <c r="FSR33" s="22"/>
      <c r="FSS33" s="22"/>
      <c r="FST33" s="22"/>
      <c r="FSU33" s="22"/>
      <c r="FSV33" s="22"/>
      <c r="FSW33" s="22"/>
      <c r="FSX33" s="22"/>
      <c r="FSY33" s="22"/>
      <c r="FSZ33" s="22"/>
      <c r="FTA33" s="22"/>
      <c r="FTB33" s="22"/>
      <c r="FTC33" s="22"/>
      <c r="FTD33" s="22"/>
      <c r="FTE33" s="22"/>
      <c r="FTF33" s="22"/>
      <c r="FTG33" s="22"/>
      <c r="FTH33" s="22"/>
      <c r="FTI33" s="22"/>
      <c r="FTJ33" s="22"/>
      <c r="FTK33" s="22"/>
      <c r="FTL33" s="22"/>
      <c r="FTM33" s="22"/>
      <c r="FTN33" s="22"/>
      <c r="FTO33" s="22"/>
      <c r="FTP33" s="22"/>
      <c r="FTQ33" s="22"/>
      <c r="FTR33" s="22"/>
      <c r="FTS33" s="22"/>
      <c r="FTT33" s="22"/>
      <c r="FTU33" s="22"/>
      <c r="FTV33" s="22"/>
      <c r="FTW33" s="22"/>
      <c r="FTX33" s="22"/>
      <c r="FTY33" s="22"/>
      <c r="FTZ33" s="22"/>
      <c r="FUA33" s="22"/>
      <c r="FUB33" s="22"/>
      <c r="FUC33" s="22"/>
      <c r="FUD33" s="22"/>
      <c r="FUE33" s="22"/>
      <c r="FUF33" s="22"/>
      <c r="FUG33" s="22"/>
      <c r="FUH33" s="22"/>
      <c r="FUI33" s="22"/>
      <c r="FUJ33" s="22"/>
      <c r="FUK33" s="22"/>
      <c r="FUL33" s="22"/>
      <c r="FUM33" s="22"/>
      <c r="FUN33" s="22"/>
      <c r="FUO33" s="22"/>
      <c r="FUP33" s="22"/>
      <c r="FUQ33" s="22"/>
      <c r="FUR33" s="22"/>
      <c r="FUS33" s="22"/>
      <c r="FUT33" s="22"/>
      <c r="FUU33" s="22"/>
      <c r="FUV33" s="22"/>
      <c r="FUW33" s="22"/>
      <c r="FUX33" s="22"/>
      <c r="FUY33" s="22"/>
      <c r="FUZ33" s="22"/>
      <c r="FVA33" s="22"/>
      <c r="FVB33" s="22"/>
      <c r="FVC33" s="22"/>
      <c r="FVD33" s="22"/>
      <c r="FVE33" s="22"/>
      <c r="FVF33" s="22"/>
      <c r="FVG33" s="22"/>
      <c r="FVH33" s="22"/>
      <c r="FVI33" s="22"/>
      <c r="FVJ33" s="22"/>
      <c r="FVK33" s="22"/>
      <c r="FVL33" s="22"/>
      <c r="FVM33" s="22"/>
      <c r="FVN33" s="22"/>
      <c r="FVO33" s="22"/>
      <c r="FVP33" s="22"/>
      <c r="FVQ33" s="22"/>
      <c r="FVR33" s="22"/>
      <c r="FVS33" s="22"/>
      <c r="FVT33" s="22"/>
      <c r="FVU33" s="22"/>
      <c r="FVV33" s="22"/>
      <c r="FVW33" s="22"/>
      <c r="FVX33" s="22"/>
      <c r="FVY33" s="22"/>
      <c r="FVZ33" s="22"/>
      <c r="FWA33" s="22"/>
      <c r="FWB33" s="22"/>
      <c r="FWC33" s="22"/>
      <c r="FWD33" s="22"/>
      <c r="FWE33" s="22"/>
      <c r="FWF33" s="22"/>
      <c r="FWG33" s="22"/>
      <c r="FWH33" s="22"/>
      <c r="FWI33" s="22"/>
      <c r="FWJ33" s="22"/>
      <c r="FWK33" s="22"/>
      <c r="FWL33" s="22"/>
      <c r="FWM33" s="22"/>
      <c r="FWN33" s="22"/>
      <c r="FWO33" s="22"/>
      <c r="FWP33" s="22"/>
      <c r="FWQ33" s="22"/>
      <c r="FWR33" s="22"/>
      <c r="FWS33" s="22"/>
      <c r="FWT33" s="22"/>
      <c r="FWU33" s="22"/>
      <c r="FWV33" s="22"/>
      <c r="FWW33" s="22"/>
      <c r="FWX33" s="22"/>
      <c r="FWY33" s="22"/>
      <c r="FWZ33" s="22"/>
      <c r="FXA33" s="22"/>
      <c r="FXB33" s="22"/>
      <c r="FXC33" s="22"/>
      <c r="FXD33" s="22"/>
      <c r="FXE33" s="22"/>
      <c r="FXF33" s="22"/>
      <c r="FXG33" s="22"/>
      <c r="FXH33" s="22"/>
      <c r="FXI33" s="22"/>
      <c r="FXJ33" s="22"/>
      <c r="FXK33" s="22"/>
      <c r="FXL33" s="22"/>
      <c r="FXM33" s="22"/>
      <c r="FXN33" s="22"/>
      <c r="FXO33" s="22"/>
      <c r="FXP33" s="22"/>
      <c r="FXQ33" s="22"/>
      <c r="FXR33" s="22"/>
      <c r="FXS33" s="22"/>
      <c r="FXT33" s="22"/>
      <c r="FXU33" s="22"/>
      <c r="FXV33" s="22"/>
      <c r="FXW33" s="22"/>
      <c r="FXX33" s="22"/>
      <c r="FXY33" s="22"/>
      <c r="FXZ33" s="22"/>
      <c r="FYA33" s="22"/>
      <c r="FYB33" s="22"/>
      <c r="FYC33" s="22"/>
      <c r="FYD33" s="22"/>
      <c r="FYE33" s="22"/>
      <c r="FYF33" s="22"/>
      <c r="FYG33" s="22"/>
      <c r="FYH33" s="22"/>
      <c r="FYI33" s="22"/>
      <c r="FYJ33" s="22"/>
      <c r="FYK33" s="22"/>
      <c r="FYL33" s="22"/>
      <c r="FYM33" s="22"/>
      <c r="FYN33" s="22"/>
      <c r="FYO33" s="22"/>
      <c r="FYP33" s="22"/>
      <c r="FYQ33" s="22"/>
      <c r="FYR33" s="22"/>
      <c r="FYS33" s="22"/>
      <c r="FYT33" s="22"/>
      <c r="FYU33" s="22"/>
      <c r="FYV33" s="22"/>
      <c r="FYW33" s="22"/>
      <c r="FYX33" s="22"/>
      <c r="FYY33" s="22"/>
      <c r="FYZ33" s="22"/>
      <c r="FZA33" s="22"/>
      <c r="FZB33" s="22"/>
      <c r="FZC33" s="22"/>
      <c r="FZD33" s="22"/>
      <c r="FZE33" s="22"/>
      <c r="FZF33" s="22"/>
      <c r="FZG33" s="22"/>
      <c r="FZH33" s="22"/>
      <c r="FZI33" s="22"/>
      <c r="FZJ33" s="22"/>
      <c r="FZK33" s="22"/>
      <c r="FZL33" s="22"/>
      <c r="FZM33" s="22"/>
      <c r="FZN33" s="22"/>
      <c r="FZO33" s="22"/>
      <c r="FZP33" s="22"/>
      <c r="FZQ33" s="22"/>
      <c r="FZR33" s="22"/>
      <c r="FZS33" s="22"/>
      <c r="FZT33" s="22"/>
      <c r="FZU33" s="22"/>
      <c r="FZV33" s="22"/>
      <c r="FZW33" s="22"/>
      <c r="FZX33" s="22"/>
      <c r="FZY33" s="22"/>
      <c r="FZZ33" s="22"/>
      <c r="GAA33" s="22"/>
      <c r="GAB33" s="22"/>
      <c r="GAC33" s="22"/>
      <c r="GAD33" s="22"/>
      <c r="GAE33" s="22"/>
      <c r="GAF33" s="22"/>
      <c r="GAG33" s="22"/>
      <c r="GAH33" s="22"/>
      <c r="GAI33" s="22"/>
      <c r="GAJ33" s="22"/>
      <c r="GAK33" s="22"/>
      <c r="GAL33" s="22"/>
      <c r="GAM33" s="22"/>
      <c r="GAN33" s="22"/>
      <c r="GAO33" s="22"/>
      <c r="GAP33" s="22"/>
      <c r="GAQ33" s="22"/>
      <c r="GAR33" s="22"/>
      <c r="GAS33" s="22"/>
      <c r="GAT33" s="22"/>
      <c r="GAU33" s="22"/>
      <c r="GAV33" s="22"/>
      <c r="GAW33" s="22"/>
      <c r="GAX33" s="22"/>
      <c r="GAY33" s="22"/>
      <c r="GAZ33" s="22"/>
      <c r="GBA33" s="22"/>
      <c r="GBB33" s="22"/>
      <c r="GBC33" s="22"/>
      <c r="GBD33" s="22"/>
      <c r="GBE33" s="22"/>
      <c r="GBF33" s="22"/>
      <c r="GBG33" s="22"/>
      <c r="GBH33" s="22"/>
      <c r="GBI33" s="22"/>
      <c r="GBJ33" s="22"/>
      <c r="GBK33" s="22"/>
      <c r="GBL33" s="22"/>
      <c r="GBM33" s="22"/>
      <c r="GBN33" s="22"/>
      <c r="GBO33" s="22"/>
      <c r="GBP33" s="22"/>
      <c r="GBQ33" s="22"/>
      <c r="GBR33" s="22"/>
      <c r="GBS33" s="22"/>
      <c r="GBT33" s="22"/>
      <c r="GBU33" s="22"/>
      <c r="GBV33" s="22"/>
      <c r="GBW33" s="22"/>
      <c r="GBX33" s="22"/>
      <c r="GBY33" s="22"/>
      <c r="GBZ33" s="22"/>
      <c r="GCA33" s="22"/>
      <c r="GCB33" s="22"/>
      <c r="GCC33" s="22"/>
      <c r="GCD33" s="22"/>
      <c r="GCE33" s="22"/>
      <c r="GCF33" s="22"/>
      <c r="GCG33" s="22"/>
      <c r="GCH33" s="22"/>
      <c r="GCI33" s="22"/>
      <c r="GCJ33" s="22"/>
      <c r="GCK33" s="22"/>
      <c r="GCL33" s="22"/>
      <c r="GCM33" s="22"/>
      <c r="GCN33" s="22"/>
      <c r="GCO33" s="22"/>
      <c r="GCP33" s="22"/>
      <c r="GCQ33" s="22"/>
      <c r="GCR33" s="22"/>
      <c r="GCS33" s="22"/>
      <c r="GCT33" s="22"/>
      <c r="GCU33" s="22"/>
      <c r="GCV33" s="22"/>
      <c r="GCW33" s="22"/>
      <c r="GCX33" s="22"/>
      <c r="GCY33" s="22"/>
      <c r="GCZ33" s="22"/>
      <c r="GDA33" s="22"/>
      <c r="GDB33" s="22"/>
      <c r="GDC33" s="22"/>
      <c r="GDD33" s="22"/>
      <c r="GDE33" s="22"/>
      <c r="GDF33" s="22"/>
      <c r="GDG33" s="22"/>
      <c r="GDH33" s="22"/>
      <c r="GDI33" s="22"/>
      <c r="GDJ33" s="22"/>
      <c r="GDK33" s="22"/>
      <c r="GDL33" s="22"/>
      <c r="GDM33" s="22"/>
      <c r="GDN33" s="22"/>
      <c r="GDO33" s="22"/>
      <c r="GDP33" s="22"/>
      <c r="GDQ33" s="22"/>
      <c r="GDR33" s="22"/>
      <c r="GDS33" s="22"/>
      <c r="GDT33" s="22"/>
      <c r="GDU33" s="22"/>
      <c r="GDV33" s="22"/>
      <c r="GDW33" s="22"/>
      <c r="GDX33" s="22"/>
      <c r="GDY33" s="22"/>
      <c r="GDZ33" s="22"/>
      <c r="GEA33" s="22"/>
      <c r="GEB33" s="22"/>
      <c r="GEC33" s="22"/>
      <c r="GED33" s="22"/>
      <c r="GEE33" s="22"/>
      <c r="GEF33" s="22"/>
      <c r="GEG33" s="22"/>
      <c r="GEH33" s="22"/>
      <c r="GEI33" s="22"/>
      <c r="GEJ33" s="22"/>
      <c r="GEK33" s="22"/>
      <c r="GEL33" s="22"/>
      <c r="GEM33" s="22"/>
      <c r="GEN33" s="22"/>
      <c r="GEO33" s="22"/>
      <c r="GEP33" s="22"/>
      <c r="GEQ33" s="22"/>
      <c r="GER33" s="22"/>
      <c r="GES33" s="22"/>
      <c r="GET33" s="22"/>
      <c r="GEU33" s="22"/>
      <c r="GEV33" s="22"/>
      <c r="GEW33" s="22"/>
      <c r="GEX33" s="22"/>
      <c r="GEY33" s="22"/>
      <c r="GEZ33" s="22"/>
      <c r="GFA33" s="22"/>
      <c r="GFB33" s="22"/>
      <c r="GFC33" s="22"/>
      <c r="GFD33" s="22"/>
      <c r="GFE33" s="22"/>
      <c r="GFF33" s="22"/>
      <c r="GFG33" s="22"/>
      <c r="GFH33" s="22"/>
      <c r="GFI33" s="22"/>
      <c r="GFJ33" s="22"/>
      <c r="GFK33" s="22"/>
      <c r="GFL33" s="22"/>
      <c r="GFM33" s="22"/>
      <c r="GFN33" s="22"/>
      <c r="GFO33" s="22"/>
      <c r="GFP33" s="22"/>
      <c r="GFQ33" s="22"/>
      <c r="GFR33" s="22"/>
      <c r="GFS33" s="22"/>
      <c r="GFT33" s="22"/>
      <c r="GFU33" s="22"/>
      <c r="GFV33" s="22"/>
      <c r="GFW33" s="22"/>
      <c r="GFX33" s="22"/>
      <c r="GFY33" s="22"/>
      <c r="GFZ33" s="22"/>
      <c r="GGA33" s="22"/>
      <c r="GGB33" s="22"/>
      <c r="GGC33" s="22"/>
      <c r="GGD33" s="22"/>
      <c r="GGE33" s="22"/>
      <c r="GGF33" s="22"/>
      <c r="GGG33" s="22"/>
      <c r="GGH33" s="22"/>
      <c r="GGI33" s="22"/>
      <c r="GGJ33" s="22"/>
      <c r="GGK33" s="22"/>
      <c r="GGL33" s="22"/>
      <c r="GGM33" s="22"/>
      <c r="GGN33" s="22"/>
      <c r="GGO33" s="22"/>
      <c r="GGP33" s="22"/>
      <c r="GGQ33" s="22"/>
      <c r="GGR33" s="22"/>
      <c r="GGS33" s="22"/>
      <c r="GGT33" s="22"/>
      <c r="GGU33" s="22"/>
      <c r="GGV33" s="22"/>
      <c r="GGW33" s="22"/>
      <c r="GGX33" s="22"/>
      <c r="GGY33" s="22"/>
      <c r="GGZ33" s="22"/>
      <c r="GHA33" s="22"/>
      <c r="GHB33" s="22"/>
      <c r="GHC33" s="22"/>
      <c r="GHD33" s="22"/>
      <c r="GHE33" s="22"/>
      <c r="GHF33" s="22"/>
      <c r="GHG33" s="22"/>
      <c r="GHH33" s="22"/>
      <c r="GHI33" s="22"/>
      <c r="GHJ33" s="22"/>
      <c r="GHK33" s="22"/>
      <c r="GHL33" s="22"/>
      <c r="GHM33" s="22"/>
      <c r="GHN33" s="22"/>
      <c r="GHO33" s="22"/>
      <c r="GHP33" s="22"/>
      <c r="GHQ33" s="22"/>
      <c r="GHR33" s="22"/>
      <c r="GHS33" s="22"/>
      <c r="GHT33" s="22"/>
      <c r="GHU33" s="22"/>
      <c r="GHV33" s="22"/>
      <c r="GHW33" s="22"/>
      <c r="GHX33" s="22"/>
      <c r="GHY33" s="22"/>
      <c r="GHZ33" s="22"/>
      <c r="GIA33" s="22"/>
      <c r="GIB33" s="22"/>
      <c r="GIC33" s="22"/>
      <c r="GID33" s="22"/>
      <c r="GIE33" s="22"/>
      <c r="GIF33" s="22"/>
      <c r="GIG33" s="22"/>
      <c r="GIH33" s="22"/>
      <c r="GII33" s="22"/>
      <c r="GIJ33" s="22"/>
      <c r="GIK33" s="22"/>
      <c r="GIL33" s="22"/>
      <c r="GIM33" s="22"/>
      <c r="GIN33" s="22"/>
      <c r="GIO33" s="22"/>
      <c r="GIP33" s="22"/>
      <c r="GIQ33" s="22"/>
      <c r="GIR33" s="22"/>
      <c r="GIS33" s="22"/>
      <c r="GIT33" s="22"/>
      <c r="GIU33" s="22"/>
      <c r="GIV33" s="22"/>
      <c r="GIW33" s="22"/>
      <c r="GIX33" s="22"/>
      <c r="GIY33" s="22"/>
      <c r="GIZ33" s="22"/>
      <c r="GJA33" s="22"/>
      <c r="GJB33" s="22"/>
      <c r="GJC33" s="22"/>
      <c r="GJD33" s="22"/>
      <c r="GJE33" s="22"/>
      <c r="GJF33" s="22"/>
      <c r="GJG33" s="22"/>
      <c r="GJH33" s="22"/>
      <c r="GJI33" s="22"/>
      <c r="GJJ33" s="22"/>
      <c r="GJK33" s="22"/>
      <c r="GJL33" s="22"/>
      <c r="GJM33" s="22"/>
      <c r="GJN33" s="22"/>
      <c r="GJO33" s="22"/>
      <c r="GJP33" s="22"/>
      <c r="GJQ33" s="22"/>
      <c r="GJR33" s="22"/>
      <c r="GJS33" s="22"/>
      <c r="GJT33" s="22"/>
      <c r="GJU33" s="22"/>
      <c r="GJV33" s="22"/>
      <c r="GJW33" s="22"/>
      <c r="GJX33" s="22"/>
      <c r="GJY33" s="22"/>
      <c r="GJZ33" s="22"/>
      <c r="GKA33" s="22"/>
      <c r="GKB33" s="22"/>
      <c r="GKC33" s="22"/>
      <c r="GKD33" s="22"/>
      <c r="GKE33" s="22"/>
      <c r="GKF33" s="22"/>
      <c r="GKG33" s="22"/>
      <c r="GKH33" s="22"/>
      <c r="GKI33" s="22"/>
      <c r="GKJ33" s="22"/>
      <c r="GKK33" s="22"/>
      <c r="GKL33" s="22"/>
      <c r="GKM33" s="22"/>
      <c r="GKN33" s="22"/>
      <c r="GKO33" s="22"/>
      <c r="GKP33" s="22"/>
      <c r="GKQ33" s="22"/>
      <c r="GKR33" s="22"/>
      <c r="GKS33" s="22"/>
      <c r="GKT33" s="22"/>
      <c r="GKU33" s="22"/>
      <c r="GKV33" s="22"/>
      <c r="GKW33" s="22"/>
      <c r="GKX33" s="22"/>
      <c r="GKY33" s="22"/>
      <c r="GKZ33" s="22"/>
      <c r="GLA33" s="22"/>
      <c r="GLB33" s="22"/>
      <c r="GLC33" s="22"/>
      <c r="GLD33" s="22"/>
      <c r="GLE33" s="22"/>
      <c r="GLF33" s="22"/>
      <c r="GLG33" s="22"/>
      <c r="GLH33" s="22"/>
      <c r="GLI33" s="22"/>
      <c r="GLJ33" s="22"/>
      <c r="GLK33" s="22"/>
      <c r="GLL33" s="22"/>
      <c r="GLM33" s="22"/>
      <c r="GLN33" s="22"/>
      <c r="GLO33" s="22"/>
      <c r="GLP33" s="22"/>
      <c r="GLQ33" s="22"/>
      <c r="GLR33" s="22"/>
      <c r="GLS33" s="22"/>
      <c r="GLT33" s="22"/>
      <c r="GLU33" s="22"/>
      <c r="GLV33" s="22"/>
      <c r="GLW33" s="22"/>
      <c r="GLX33" s="22"/>
      <c r="GLY33" s="22"/>
      <c r="GLZ33" s="22"/>
      <c r="GMA33" s="22"/>
      <c r="GMB33" s="22"/>
      <c r="GMC33" s="22"/>
      <c r="GMD33" s="22"/>
      <c r="GME33" s="22"/>
      <c r="GMF33" s="22"/>
      <c r="GMG33" s="22"/>
      <c r="GMH33" s="22"/>
      <c r="GMI33" s="22"/>
      <c r="GMJ33" s="22"/>
      <c r="GMK33" s="22"/>
      <c r="GML33" s="22"/>
      <c r="GMM33" s="22"/>
      <c r="GMN33" s="22"/>
      <c r="GMO33" s="22"/>
      <c r="GMP33" s="22"/>
      <c r="GMQ33" s="22"/>
      <c r="GMR33" s="22"/>
      <c r="GMS33" s="22"/>
      <c r="GMT33" s="22"/>
      <c r="GMU33" s="22"/>
      <c r="GMV33" s="22"/>
      <c r="GMW33" s="22"/>
      <c r="GMX33" s="22"/>
      <c r="GMY33" s="22"/>
      <c r="GMZ33" s="22"/>
      <c r="GNA33" s="22"/>
      <c r="GNB33" s="22"/>
      <c r="GNC33" s="22"/>
      <c r="GND33" s="22"/>
      <c r="GNE33" s="22"/>
      <c r="GNF33" s="22"/>
      <c r="GNG33" s="22"/>
      <c r="GNH33" s="22"/>
      <c r="GNI33" s="22"/>
      <c r="GNJ33" s="22"/>
      <c r="GNK33" s="22"/>
      <c r="GNL33" s="22"/>
      <c r="GNM33" s="22"/>
      <c r="GNN33" s="22"/>
      <c r="GNO33" s="22"/>
      <c r="GNP33" s="22"/>
      <c r="GNQ33" s="22"/>
      <c r="GNR33" s="22"/>
      <c r="GNS33" s="22"/>
      <c r="GNT33" s="22"/>
      <c r="GNU33" s="22"/>
      <c r="GNV33" s="22"/>
      <c r="GNW33" s="22"/>
      <c r="GNX33" s="22"/>
      <c r="GNY33" s="22"/>
      <c r="GNZ33" s="22"/>
      <c r="GOA33" s="22"/>
      <c r="GOB33" s="22"/>
      <c r="GOC33" s="22"/>
      <c r="GOD33" s="22"/>
      <c r="GOE33" s="22"/>
      <c r="GOF33" s="22"/>
      <c r="GOG33" s="22"/>
      <c r="GOH33" s="22"/>
      <c r="GOI33" s="22"/>
      <c r="GOJ33" s="22"/>
      <c r="GOK33" s="22"/>
      <c r="GOL33" s="22"/>
      <c r="GOM33" s="22"/>
      <c r="GON33" s="22"/>
      <c r="GOO33" s="22"/>
      <c r="GOP33" s="22"/>
      <c r="GOQ33" s="22"/>
      <c r="GOR33" s="22"/>
      <c r="GOS33" s="22"/>
      <c r="GOT33" s="22"/>
      <c r="GOU33" s="22"/>
      <c r="GOV33" s="22"/>
      <c r="GOW33" s="22"/>
      <c r="GOX33" s="22"/>
      <c r="GOY33" s="22"/>
      <c r="GOZ33" s="22"/>
      <c r="GPA33" s="22"/>
      <c r="GPB33" s="22"/>
      <c r="GPC33" s="22"/>
      <c r="GPD33" s="22"/>
      <c r="GPE33" s="22"/>
      <c r="GPF33" s="22"/>
      <c r="GPG33" s="22"/>
      <c r="GPH33" s="22"/>
      <c r="GPI33" s="22"/>
      <c r="GPJ33" s="22"/>
      <c r="GPK33" s="22"/>
      <c r="GPL33" s="22"/>
      <c r="GPM33" s="22"/>
      <c r="GPN33" s="22"/>
      <c r="GPO33" s="22"/>
      <c r="GPP33" s="22"/>
      <c r="GPQ33" s="22"/>
      <c r="GPR33" s="22"/>
      <c r="GPS33" s="22"/>
      <c r="GPT33" s="22"/>
      <c r="GPU33" s="22"/>
      <c r="GPV33" s="22"/>
      <c r="GPW33" s="22"/>
      <c r="GPX33" s="22"/>
      <c r="GPY33" s="22"/>
      <c r="GPZ33" s="22"/>
      <c r="GQA33" s="22"/>
      <c r="GQB33" s="22"/>
      <c r="GQC33" s="22"/>
      <c r="GQD33" s="22"/>
      <c r="GQE33" s="22"/>
      <c r="GQF33" s="22"/>
      <c r="GQG33" s="22"/>
      <c r="GQH33" s="22"/>
      <c r="GQI33" s="22"/>
      <c r="GQJ33" s="22"/>
      <c r="GQK33" s="22"/>
      <c r="GQL33" s="22"/>
      <c r="GQM33" s="22"/>
      <c r="GQN33" s="22"/>
      <c r="GQO33" s="22"/>
      <c r="GQP33" s="22"/>
      <c r="GQQ33" s="22"/>
      <c r="GQR33" s="22"/>
      <c r="GQS33" s="22"/>
      <c r="GQT33" s="22"/>
      <c r="GQU33" s="22"/>
      <c r="GQV33" s="22"/>
      <c r="GQW33" s="22"/>
      <c r="GQX33" s="22"/>
      <c r="GQY33" s="22"/>
      <c r="GQZ33" s="22"/>
      <c r="GRA33" s="22"/>
      <c r="GRB33" s="22"/>
      <c r="GRC33" s="22"/>
      <c r="GRD33" s="22"/>
      <c r="GRE33" s="22"/>
      <c r="GRF33" s="22"/>
      <c r="GRG33" s="22"/>
      <c r="GRH33" s="22"/>
      <c r="GRI33" s="22"/>
      <c r="GRJ33" s="22"/>
      <c r="GRK33" s="22"/>
      <c r="GRL33" s="22"/>
      <c r="GRM33" s="22"/>
      <c r="GRN33" s="22"/>
      <c r="GRO33" s="22"/>
      <c r="GRP33" s="22"/>
      <c r="GRQ33" s="22"/>
      <c r="GRR33" s="22"/>
      <c r="GRS33" s="22"/>
      <c r="GRT33" s="22"/>
      <c r="GRU33" s="22"/>
      <c r="GRV33" s="22"/>
      <c r="GRW33" s="22"/>
      <c r="GRX33" s="22"/>
      <c r="GRY33" s="22"/>
      <c r="GRZ33" s="22"/>
      <c r="GSA33" s="22"/>
      <c r="GSB33" s="22"/>
      <c r="GSC33" s="22"/>
      <c r="GSD33" s="22"/>
      <c r="GSE33" s="22"/>
      <c r="GSF33" s="22"/>
      <c r="GSG33" s="22"/>
      <c r="GSH33" s="22"/>
      <c r="GSI33" s="22"/>
      <c r="GSJ33" s="22"/>
      <c r="GSK33" s="22"/>
      <c r="GSL33" s="22"/>
      <c r="GSM33" s="22"/>
      <c r="GSN33" s="22"/>
      <c r="GSO33" s="22"/>
      <c r="GSP33" s="22"/>
      <c r="GSQ33" s="22"/>
      <c r="GSR33" s="22"/>
      <c r="GSS33" s="22"/>
      <c r="GST33" s="22"/>
      <c r="GSU33" s="22"/>
      <c r="GSV33" s="22"/>
      <c r="GSW33" s="22"/>
      <c r="GSX33" s="22"/>
      <c r="GSY33" s="22"/>
      <c r="GSZ33" s="22"/>
      <c r="GTA33" s="22"/>
      <c r="GTB33" s="22"/>
      <c r="GTC33" s="22"/>
      <c r="GTD33" s="22"/>
      <c r="GTE33" s="22"/>
      <c r="GTF33" s="22"/>
      <c r="GTG33" s="22"/>
      <c r="GTH33" s="22"/>
      <c r="GTI33" s="22"/>
      <c r="GTJ33" s="22"/>
      <c r="GTK33" s="22"/>
      <c r="GTL33" s="22"/>
      <c r="GTM33" s="22"/>
      <c r="GTN33" s="22"/>
      <c r="GTO33" s="22"/>
      <c r="GTP33" s="22"/>
      <c r="GTQ33" s="22"/>
      <c r="GTR33" s="22"/>
      <c r="GTS33" s="22"/>
      <c r="GTT33" s="22"/>
      <c r="GTU33" s="22"/>
      <c r="GTV33" s="22"/>
      <c r="GTW33" s="22"/>
      <c r="GTX33" s="22"/>
      <c r="GTY33" s="22"/>
      <c r="GTZ33" s="22"/>
      <c r="GUA33" s="22"/>
      <c r="GUB33" s="22"/>
      <c r="GUC33" s="22"/>
      <c r="GUD33" s="22"/>
      <c r="GUE33" s="22"/>
      <c r="GUF33" s="22"/>
      <c r="GUG33" s="22"/>
      <c r="GUH33" s="22"/>
      <c r="GUI33" s="22"/>
      <c r="GUJ33" s="22"/>
      <c r="GUK33" s="22"/>
      <c r="GUL33" s="22"/>
      <c r="GUM33" s="22"/>
      <c r="GUN33" s="22"/>
      <c r="GUO33" s="22"/>
      <c r="GUP33" s="22"/>
      <c r="GUQ33" s="22"/>
      <c r="GUR33" s="22"/>
      <c r="GUS33" s="22"/>
      <c r="GUT33" s="22"/>
      <c r="GUU33" s="22"/>
      <c r="GUV33" s="22"/>
      <c r="GUW33" s="22"/>
      <c r="GUX33" s="22"/>
      <c r="GUY33" s="22"/>
      <c r="GUZ33" s="22"/>
      <c r="GVA33" s="22"/>
      <c r="GVB33" s="22"/>
      <c r="GVC33" s="22"/>
      <c r="GVD33" s="22"/>
      <c r="GVE33" s="22"/>
      <c r="GVF33" s="22"/>
      <c r="GVG33" s="22"/>
      <c r="GVH33" s="22"/>
      <c r="GVI33" s="22"/>
      <c r="GVJ33" s="22"/>
      <c r="GVK33" s="22"/>
      <c r="GVL33" s="22"/>
      <c r="GVM33" s="22"/>
      <c r="GVN33" s="22"/>
      <c r="GVO33" s="22"/>
      <c r="GVP33" s="22"/>
      <c r="GVQ33" s="22"/>
      <c r="GVR33" s="22"/>
      <c r="GVS33" s="22"/>
      <c r="GVT33" s="22"/>
      <c r="GVU33" s="22"/>
      <c r="GVV33" s="22"/>
      <c r="GVW33" s="22"/>
      <c r="GVX33" s="22"/>
      <c r="GVY33" s="22"/>
      <c r="GVZ33" s="22"/>
      <c r="GWA33" s="22"/>
      <c r="GWB33" s="22"/>
      <c r="GWC33" s="22"/>
      <c r="GWD33" s="22"/>
      <c r="GWE33" s="22"/>
      <c r="GWF33" s="22"/>
      <c r="GWG33" s="22"/>
      <c r="GWH33" s="22"/>
      <c r="GWI33" s="22"/>
      <c r="GWJ33" s="22"/>
      <c r="GWK33" s="22"/>
      <c r="GWL33" s="22"/>
      <c r="GWM33" s="22"/>
      <c r="GWN33" s="22"/>
      <c r="GWO33" s="22"/>
      <c r="GWP33" s="22"/>
      <c r="GWQ33" s="22"/>
      <c r="GWR33" s="22"/>
      <c r="GWS33" s="22"/>
      <c r="GWT33" s="22"/>
      <c r="GWU33" s="22"/>
      <c r="GWV33" s="22"/>
      <c r="GWW33" s="22"/>
      <c r="GWX33" s="22"/>
      <c r="GWY33" s="22"/>
      <c r="GWZ33" s="22"/>
      <c r="GXA33" s="22"/>
      <c r="GXB33" s="22"/>
      <c r="GXC33" s="22"/>
      <c r="GXD33" s="22"/>
      <c r="GXE33" s="22"/>
      <c r="GXF33" s="22"/>
      <c r="GXG33" s="22"/>
      <c r="GXH33" s="22"/>
      <c r="GXI33" s="22"/>
      <c r="GXJ33" s="22"/>
      <c r="GXK33" s="22"/>
      <c r="GXL33" s="22"/>
      <c r="GXM33" s="22"/>
      <c r="GXN33" s="22"/>
      <c r="GXO33" s="22"/>
      <c r="GXP33" s="22"/>
      <c r="GXQ33" s="22"/>
      <c r="GXR33" s="22"/>
      <c r="GXS33" s="22"/>
      <c r="GXT33" s="22"/>
      <c r="GXU33" s="22"/>
      <c r="GXV33" s="22"/>
      <c r="GXW33" s="22"/>
      <c r="GXX33" s="22"/>
      <c r="GXY33" s="22"/>
      <c r="GXZ33" s="22"/>
      <c r="GYA33" s="22"/>
      <c r="GYB33" s="22"/>
      <c r="GYC33" s="22"/>
      <c r="GYD33" s="22"/>
      <c r="GYE33" s="22"/>
      <c r="GYF33" s="22"/>
      <c r="GYG33" s="22"/>
      <c r="GYH33" s="22"/>
      <c r="GYI33" s="22"/>
      <c r="GYJ33" s="22"/>
      <c r="GYK33" s="22"/>
      <c r="GYL33" s="22"/>
      <c r="GYM33" s="22"/>
      <c r="GYN33" s="22"/>
      <c r="GYO33" s="22"/>
      <c r="GYP33" s="22"/>
      <c r="GYQ33" s="22"/>
      <c r="GYR33" s="22"/>
      <c r="GYS33" s="22"/>
      <c r="GYT33" s="22"/>
      <c r="GYU33" s="22"/>
      <c r="GYV33" s="22"/>
      <c r="GYW33" s="22"/>
      <c r="GYX33" s="22"/>
      <c r="GYY33" s="22"/>
      <c r="GYZ33" s="22"/>
      <c r="GZA33" s="22"/>
      <c r="GZB33" s="22"/>
      <c r="GZC33" s="22"/>
      <c r="GZD33" s="22"/>
      <c r="GZE33" s="22"/>
      <c r="GZF33" s="22"/>
      <c r="GZG33" s="22"/>
      <c r="GZH33" s="22"/>
      <c r="GZI33" s="22"/>
      <c r="GZJ33" s="22"/>
      <c r="GZK33" s="22"/>
      <c r="GZL33" s="22"/>
      <c r="GZM33" s="22"/>
      <c r="GZN33" s="22"/>
      <c r="GZO33" s="22"/>
      <c r="GZP33" s="22"/>
      <c r="GZQ33" s="22"/>
      <c r="GZR33" s="22"/>
      <c r="GZS33" s="22"/>
      <c r="GZT33" s="22"/>
      <c r="GZU33" s="22"/>
      <c r="GZV33" s="22"/>
      <c r="GZW33" s="22"/>
      <c r="GZX33" s="22"/>
      <c r="GZY33" s="22"/>
      <c r="GZZ33" s="22"/>
      <c r="HAA33" s="22"/>
      <c r="HAB33" s="22"/>
      <c r="HAC33" s="22"/>
      <c r="HAD33" s="22"/>
      <c r="HAE33" s="22"/>
      <c r="HAF33" s="22"/>
      <c r="HAG33" s="22"/>
      <c r="HAH33" s="22"/>
      <c r="HAI33" s="22"/>
      <c r="HAJ33" s="22"/>
      <c r="HAK33" s="22"/>
      <c r="HAL33" s="22"/>
      <c r="HAM33" s="22"/>
      <c r="HAN33" s="22"/>
      <c r="HAO33" s="22"/>
      <c r="HAP33" s="22"/>
      <c r="HAQ33" s="22"/>
      <c r="HAR33" s="22"/>
      <c r="HAS33" s="22"/>
      <c r="HAT33" s="22"/>
      <c r="HAU33" s="22"/>
      <c r="HAV33" s="22"/>
      <c r="HAW33" s="22"/>
      <c r="HAX33" s="22"/>
      <c r="HAY33" s="22"/>
      <c r="HAZ33" s="22"/>
      <c r="HBA33" s="22"/>
      <c r="HBB33" s="22"/>
      <c r="HBC33" s="22"/>
      <c r="HBD33" s="22"/>
      <c r="HBE33" s="22"/>
      <c r="HBF33" s="22"/>
      <c r="HBG33" s="22"/>
      <c r="HBH33" s="22"/>
      <c r="HBI33" s="22"/>
      <c r="HBJ33" s="22"/>
      <c r="HBK33" s="22"/>
      <c r="HBL33" s="22"/>
      <c r="HBM33" s="22"/>
      <c r="HBN33" s="22"/>
      <c r="HBO33" s="22"/>
      <c r="HBP33" s="22"/>
      <c r="HBQ33" s="22"/>
      <c r="HBR33" s="22"/>
      <c r="HBS33" s="22"/>
      <c r="HBT33" s="22"/>
      <c r="HBU33" s="22"/>
      <c r="HBV33" s="22"/>
      <c r="HBW33" s="22"/>
      <c r="HBX33" s="22"/>
      <c r="HBY33" s="22"/>
      <c r="HBZ33" s="22"/>
      <c r="HCA33" s="22"/>
      <c r="HCB33" s="22"/>
      <c r="HCC33" s="22"/>
      <c r="HCD33" s="22"/>
      <c r="HCE33" s="22"/>
      <c r="HCF33" s="22"/>
      <c r="HCG33" s="22"/>
      <c r="HCH33" s="22"/>
      <c r="HCI33" s="22"/>
      <c r="HCJ33" s="22"/>
      <c r="HCK33" s="22"/>
      <c r="HCL33" s="22"/>
      <c r="HCM33" s="22"/>
      <c r="HCN33" s="22"/>
      <c r="HCO33" s="22"/>
      <c r="HCP33" s="22"/>
      <c r="HCQ33" s="22"/>
      <c r="HCR33" s="22"/>
      <c r="HCS33" s="22"/>
      <c r="HCT33" s="22"/>
      <c r="HCU33" s="22"/>
      <c r="HCV33" s="22"/>
      <c r="HCW33" s="22"/>
      <c r="HCX33" s="22"/>
      <c r="HCY33" s="22"/>
      <c r="HCZ33" s="22"/>
      <c r="HDA33" s="22"/>
      <c r="HDB33" s="22"/>
      <c r="HDC33" s="22"/>
      <c r="HDD33" s="22"/>
      <c r="HDE33" s="22"/>
      <c r="HDF33" s="22"/>
      <c r="HDG33" s="22"/>
      <c r="HDH33" s="22"/>
      <c r="HDI33" s="22"/>
      <c r="HDJ33" s="22"/>
      <c r="HDK33" s="22"/>
      <c r="HDL33" s="22"/>
      <c r="HDM33" s="22"/>
      <c r="HDN33" s="22"/>
      <c r="HDO33" s="22"/>
      <c r="HDP33" s="22"/>
      <c r="HDQ33" s="22"/>
      <c r="HDR33" s="22"/>
      <c r="HDS33" s="22"/>
      <c r="HDT33" s="22"/>
      <c r="HDU33" s="22"/>
      <c r="HDV33" s="22"/>
      <c r="HDW33" s="22"/>
      <c r="HDX33" s="22"/>
      <c r="HDY33" s="22"/>
      <c r="HDZ33" s="22"/>
      <c r="HEA33" s="22"/>
      <c r="HEB33" s="22"/>
      <c r="HEC33" s="22"/>
      <c r="HED33" s="22"/>
      <c r="HEE33" s="22"/>
      <c r="HEF33" s="22"/>
      <c r="HEG33" s="22"/>
      <c r="HEH33" s="22"/>
      <c r="HEI33" s="22"/>
      <c r="HEJ33" s="22"/>
      <c r="HEK33" s="22"/>
      <c r="HEL33" s="22"/>
      <c r="HEM33" s="22"/>
      <c r="HEN33" s="22"/>
      <c r="HEO33" s="22"/>
      <c r="HEP33" s="22"/>
      <c r="HEQ33" s="22"/>
      <c r="HER33" s="22"/>
      <c r="HES33" s="22"/>
      <c r="HET33" s="22"/>
      <c r="HEU33" s="22"/>
      <c r="HEV33" s="22"/>
      <c r="HEW33" s="22"/>
      <c r="HEX33" s="22"/>
      <c r="HEY33" s="22"/>
      <c r="HEZ33" s="22"/>
      <c r="HFA33" s="22"/>
      <c r="HFB33" s="22"/>
      <c r="HFC33" s="22"/>
      <c r="HFD33" s="22"/>
      <c r="HFE33" s="22"/>
      <c r="HFF33" s="22"/>
      <c r="HFG33" s="22"/>
      <c r="HFH33" s="22"/>
      <c r="HFI33" s="22"/>
      <c r="HFJ33" s="22"/>
      <c r="HFK33" s="22"/>
      <c r="HFL33" s="22"/>
      <c r="HFM33" s="22"/>
      <c r="HFN33" s="22"/>
      <c r="HFO33" s="22"/>
      <c r="HFP33" s="22"/>
      <c r="HFQ33" s="22"/>
      <c r="HFR33" s="22"/>
      <c r="HFS33" s="22"/>
      <c r="HFT33" s="22"/>
      <c r="HFU33" s="22"/>
      <c r="HFV33" s="22"/>
      <c r="HFW33" s="22"/>
      <c r="HFX33" s="22"/>
      <c r="HFY33" s="22"/>
      <c r="HFZ33" s="22"/>
      <c r="HGA33" s="22"/>
      <c r="HGB33" s="22"/>
      <c r="HGC33" s="22"/>
      <c r="HGD33" s="22"/>
      <c r="HGE33" s="22"/>
      <c r="HGF33" s="22"/>
      <c r="HGG33" s="22"/>
      <c r="HGH33" s="22"/>
      <c r="HGI33" s="22"/>
      <c r="HGJ33" s="22"/>
      <c r="HGK33" s="22"/>
      <c r="HGL33" s="22"/>
      <c r="HGM33" s="22"/>
      <c r="HGN33" s="22"/>
      <c r="HGO33" s="22"/>
      <c r="HGP33" s="22"/>
      <c r="HGQ33" s="22"/>
      <c r="HGR33" s="22"/>
      <c r="HGS33" s="22"/>
      <c r="HGT33" s="22"/>
      <c r="HGU33" s="22"/>
      <c r="HGV33" s="22"/>
      <c r="HGW33" s="22"/>
      <c r="HGX33" s="22"/>
      <c r="HGY33" s="22"/>
      <c r="HGZ33" s="22"/>
      <c r="HHA33" s="22"/>
      <c r="HHB33" s="22"/>
      <c r="HHC33" s="22"/>
      <c r="HHD33" s="22"/>
      <c r="HHE33" s="22"/>
      <c r="HHF33" s="22"/>
      <c r="HHG33" s="22"/>
      <c r="HHH33" s="22"/>
      <c r="HHI33" s="22"/>
      <c r="HHJ33" s="22"/>
      <c r="HHK33" s="22"/>
      <c r="HHL33" s="22"/>
      <c r="HHM33" s="22"/>
      <c r="HHN33" s="22"/>
      <c r="HHO33" s="22"/>
      <c r="HHP33" s="22"/>
      <c r="HHQ33" s="22"/>
      <c r="HHR33" s="22"/>
      <c r="HHS33" s="22"/>
      <c r="HHT33" s="22"/>
      <c r="HHU33" s="22"/>
      <c r="HHV33" s="22"/>
      <c r="HHW33" s="22"/>
      <c r="HHX33" s="22"/>
      <c r="HHY33" s="22"/>
      <c r="HHZ33" s="22"/>
      <c r="HIA33" s="22"/>
      <c r="HIB33" s="22"/>
      <c r="HIC33" s="22"/>
      <c r="HID33" s="22"/>
      <c r="HIE33" s="22"/>
      <c r="HIF33" s="22"/>
      <c r="HIG33" s="22"/>
      <c r="HIH33" s="22"/>
      <c r="HII33" s="22"/>
      <c r="HIJ33" s="22"/>
      <c r="HIK33" s="22"/>
      <c r="HIL33" s="22"/>
      <c r="HIM33" s="22"/>
      <c r="HIN33" s="22"/>
      <c r="HIO33" s="22"/>
      <c r="HIP33" s="22"/>
      <c r="HIQ33" s="22"/>
      <c r="HIR33" s="22"/>
      <c r="HIS33" s="22"/>
      <c r="HIT33" s="22"/>
      <c r="HIU33" s="22"/>
      <c r="HIV33" s="22"/>
      <c r="HIW33" s="22"/>
      <c r="HIX33" s="22"/>
      <c r="HIY33" s="22"/>
      <c r="HIZ33" s="22"/>
      <c r="HJA33" s="22"/>
      <c r="HJB33" s="22"/>
      <c r="HJC33" s="22"/>
      <c r="HJD33" s="22"/>
      <c r="HJE33" s="22"/>
      <c r="HJF33" s="22"/>
      <c r="HJG33" s="22"/>
      <c r="HJH33" s="22"/>
      <c r="HJI33" s="22"/>
      <c r="HJJ33" s="22"/>
      <c r="HJK33" s="22"/>
      <c r="HJL33" s="22"/>
      <c r="HJM33" s="22"/>
      <c r="HJN33" s="22"/>
      <c r="HJO33" s="22"/>
      <c r="HJP33" s="22"/>
      <c r="HJQ33" s="22"/>
      <c r="HJR33" s="22"/>
      <c r="HJS33" s="22"/>
      <c r="HJT33" s="22"/>
      <c r="HJU33" s="22"/>
      <c r="HJV33" s="22"/>
      <c r="HJW33" s="22"/>
      <c r="HJX33" s="22"/>
      <c r="HJY33" s="22"/>
      <c r="HJZ33" s="22"/>
      <c r="HKA33" s="22"/>
      <c r="HKB33" s="22"/>
      <c r="HKC33" s="22"/>
      <c r="HKD33" s="22"/>
      <c r="HKE33" s="22"/>
      <c r="HKF33" s="22"/>
      <c r="HKG33" s="22"/>
      <c r="HKH33" s="22"/>
      <c r="HKI33" s="22"/>
      <c r="HKJ33" s="22"/>
      <c r="HKK33" s="22"/>
      <c r="HKL33" s="22"/>
      <c r="HKM33" s="22"/>
      <c r="HKN33" s="22"/>
      <c r="HKO33" s="22"/>
      <c r="HKP33" s="22"/>
      <c r="HKQ33" s="22"/>
      <c r="HKR33" s="22"/>
      <c r="HKS33" s="22"/>
      <c r="HKT33" s="22"/>
      <c r="HKU33" s="22"/>
      <c r="HKV33" s="22"/>
      <c r="HKW33" s="22"/>
      <c r="HKX33" s="22"/>
      <c r="HKY33" s="22"/>
      <c r="HKZ33" s="22"/>
      <c r="HLA33" s="22"/>
      <c r="HLB33" s="22"/>
      <c r="HLC33" s="22"/>
      <c r="HLD33" s="22"/>
      <c r="HLE33" s="22"/>
      <c r="HLF33" s="22"/>
      <c r="HLG33" s="22"/>
      <c r="HLH33" s="22"/>
      <c r="HLI33" s="22"/>
      <c r="HLJ33" s="22"/>
      <c r="HLK33" s="22"/>
      <c r="HLL33" s="22"/>
      <c r="HLM33" s="22"/>
      <c r="HLN33" s="22"/>
      <c r="HLO33" s="22"/>
      <c r="HLP33" s="22"/>
      <c r="HLQ33" s="22"/>
      <c r="HLR33" s="22"/>
      <c r="HLS33" s="22"/>
      <c r="HLT33" s="22"/>
      <c r="HLU33" s="22"/>
      <c r="HLV33" s="22"/>
      <c r="HLW33" s="22"/>
      <c r="HLX33" s="22"/>
      <c r="HLY33" s="22"/>
      <c r="HLZ33" s="22"/>
      <c r="HMA33" s="22"/>
      <c r="HMB33" s="22"/>
      <c r="HMC33" s="22"/>
      <c r="HMD33" s="22"/>
      <c r="HME33" s="22"/>
      <c r="HMF33" s="22"/>
      <c r="HMG33" s="22"/>
      <c r="HMH33" s="22"/>
      <c r="HMI33" s="22"/>
      <c r="HMJ33" s="22"/>
      <c r="HMK33" s="22"/>
      <c r="HML33" s="22"/>
      <c r="HMM33" s="22"/>
      <c r="HMN33" s="22"/>
      <c r="HMO33" s="22"/>
      <c r="HMP33" s="22"/>
      <c r="HMQ33" s="22"/>
      <c r="HMR33" s="22"/>
      <c r="HMS33" s="22"/>
      <c r="HMT33" s="22"/>
      <c r="HMU33" s="22"/>
      <c r="HMV33" s="22"/>
      <c r="HMW33" s="22"/>
      <c r="HMX33" s="22"/>
      <c r="HMY33" s="22"/>
      <c r="HMZ33" s="22"/>
      <c r="HNA33" s="22"/>
      <c r="HNB33" s="22"/>
      <c r="HNC33" s="22"/>
      <c r="HND33" s="22"/>
      <c r="HNE33" s="22"/>
      <c r="HNF33" s="22"/>
      <c r="HNG33" s="22"/>
      <c r="HNH33" s="22"/>
      <c r="HNI33" s="22"/>
      <c r="HNJ33" s="22"/>
      <c r="HNK33" s="22"/>
      <c r="HNL33" s="22"/>
      <c r="HNM33" s="22"/>
      <c r="HNN33" s="22"/>
      <c r="HNO33" s="22"/>
      <c r="HNP33" s="22"/>
      <c r="HNQ33" s="22"/>
      <c r="HNR33" s="22"/>
      <c r="HNS33" s="22"/>
      <c r="HNT33" s="22"/>
      <c r="HNU33" s="22"/>
      <c r="HNV33" s="22"/>
      <c r="HNW33" s="22"/>
      <c r="HNX33" s="22"/>
      <c r="HNY33" s="22"/>
      <c r="HNZ33" s="22"/>
      <c r="HOA33" s="22"/>
      <c r="HOB33" s="22"/>
      <c r="HOC33" s="22"/>
      <c r="HOD33" s="22"/>
      <c r="HOE33" s="22"/>
      <c r="HOF33" s="22"/>
      <c r="HOG33" s="22"/>
      <c r="HOH33" s="22"/>
      <c r="HOI33" s="22"/>
      <c r="HOJ33" s="22"/>
      <c r="HOK33" s="22"/>
      <c r="HOL33" s="22"/>
      <c r="HOM33" s="22"/>
      <c r="HON33" s="22"/>
      <c r="HOO33" s="22"/>
      <c r="HOP33" s="22"/>
      <c r="HOQ33" s="22"/>
      <c r="HOR33" s="22"/>
      <c r="HOS33" s="22"/>
      <c r="HOT33" s="22"/>
      <c r="HOU33" s="22"/>
      <c r="HOV33" s="22"/>
      <c r="HOW33" s="22"/>
      <c r="HOX33" s="22"/>
      <c r="HOY33" s="22"/>
      <c r="HOZ33" s="22"/>
      <c r="HPA33" s="22"/>
      <c r="HPB33" s="22"/>
      <c r="HPC33" s="22"/>
      <c r="HPD33" s="22"/>
      <c r="HPE33" s="22"/>
      <c r="HPF33" s="22"/>
      <c r="HPG33" s="22"/>
      <c r="HPH33" s="22"/>
      <c r="HPI33" s="22"/>
      <c r="HPJ33" s="22"/>
      <c r="HPK33" s="22"/>
      <c r="HPL33" s="22"/>
      <c r="HPM33" s="22"/>
      <c r="HPN33" s="22"/>
      <c r="HPO33" s="22"/>
      <c r="HPP33" s="22"/>
      <c r="HPQ33" s="22"/>
      <c r="HPR33" s="22"/>
      <c r="HPS33" s="22"/>
      <c r="HPT33" s="22"/>
      <c r="HPU33" s="22"/>
      <c r="HPV33" s="22"/>
      <c r="HPW33" s="22"/>
      <c r="HPX33" s="22"/>
      <c r="HPY33" s="22"/>
      <c r="HPZ33" s="22"/>
      <c r="HQA33" s="22"/>
      <c r="HQB33" s="22"/>
      <c r="HQC33" s="22"/>
      <c r="HQD33" s="22"/>
      <c r="HQE33" s="22"/>
      <c r="HQF33" s="22"/>
      <c r="HQG33" s="22"/>
      <c r="HQH33" s="22"/>
      <c r="HQI33" s="22"/>
      <c r="HQJ33" s="22"/>
      <c r="HQK33" s="22"/>
      <c r="HQL33" s="22"/>
      <c r="HQM33" s="22"/>
      <c r="HQN33" s="22"/>
      <c r="HQO33" s="22"/>
      <c r="HQP33" s="22"/>
      <c r="HQQ33" s="22"/>
      <c r="HQR33" s="22"/>
      <c r="HQS33" s="22"/>
      <c r="HQT33" s="22"/>
      <c r="HQU33" s="22"/>
      <c r="HQV33" s="22"/>
      <c r="HQW33" s="22"/>
      <c r="HQX33" s="22"/>
      <c r="HQY33" s="22"/>
      <c r="HQZ33" s="22"/>
      <c r="HRA33" s="22"/>
      <c r="HRB33" s="22"/>
      <c r="HRC33" s="22"/>
      <c r="HRD33" s="22"/>
      <c r="HRE33" s="22"/>
      <c r="HRF33" s="22"/>
      <c r="HRG33" s="22"/>
      <c r="HRH33" s="22"/>
      <c r="HRI33" s="22"/>
      <c r="HRJ33" s="22"/>
      <c r="HRK33" s="22"/>
      <c r="HRL33" s="22"/>
      <c r="HRM33" s="22"/>
      <c r="HRN33" s="22"/>
      <c r="HRO33" s="22"/>
      <c r="HRP33" s="22"/>
      <c r="HRQ33" s="22"/>
      <c r="HRR33" s="22"/>
      <c r="HRS33" s="22"/>
      <c r="HRT33" s="22"/>
      <c r="HRU33" s="22"/>
      <c r="HRV33" s="22"/>
      <c r="HRW33" s="22"/>
      <c r="HRX33" s="22"/>
      <c r="HRY33" s="22"/>
      <c r="HRZ33" s="22"/>
      <c r="HSA33" s="22"/>
      <c r="HSB33" s="22"/>
      <c r="HSC33" s="22"/>
      <c r="HSD33" s="22"/>
      <c r="HSE33" s="22"/>
      <c r="HSF33" s="22"/>
      <c r="HSG33" s="22"/>
      <c r="HSH33" s="22"/>
      <c r="HSI33" s="22"/>
      <c r="HSJ33" s="22"/>
      <c r="HSK33" s="22"/>
      <c r="HSL33" s="22"/>
      <c r="HSM33" s="22"/>
      <c r="HSN33" s="22"/>
      <c r="HSO33" s="22"/>
      <c r="HSP33" s="22"/>
      <c r="HSQ33" s="22"/>
      <c r="HSR33" s="22"/>
      <c r="HSS33" s="22"/>
      <c r="HST33" s="22"/>
      <c r="HSU33" s="22"/>
      <c r="HSV33" s="22"/>
      <c r="HSW33" s="22"/>
      <c r="HSX33" s="22"/>
      <c r="HSY33" s="22"/>
      <c r="HSZ33" s="22"/>
      <c r="HTA33" s="22"/>
      <c r="HTB33" s="22"/>
      <c r="HTC33" s="22"/>
      <c r="HTD33" s="22"/>
      <c r="HTE33" s="22"/>
      <c r="HTF33" s="22"/>
      <c r="HTG33" s="22"/>
      <c r="HTH33" s="22"/>
      <c r="HTI33" s="22"/>
      <c r="HTJ33" s="22"/>
      <c r="HTK33" s="22"/>
      <c r="HTL33" s="22"/>
      <c r="HTM33" s="22"/>
      <c r="HTN33" s="22"/>
      <c r="HTO33" s="22"/>
      <c r="HTP33" s="22"/>
      <c r="HTQ33" s="22"/>
      <c r="HTR33" s="22"/>
      <c r="HTS33" s="22"/>
      <c r="HTT33" s="22"/>
      <c r="HTU33" s="22"/>
      <c r="HTV33" s="22"/>
      <c r="HTW33" s="22"/>
      <c r="HTX33" s="22"/>
      <c r="HTY33" s="22"/>
      <c r="HTZ33" s="22"/>
      <c r="HUA33" s="22"/>
      <c r="HUB33" s="22"/>
      <c r="HUC33" s="22"/>
      <c r="HUD33" s="22"/>
      <c r="HUE33" s="22"/>
      <c r="HUF33" s="22"/>
      <c r="HUG33" s="22"/>
      <c r="HUH33" s="22"/>
      <c r="HUI33" s="22"/>
      <c r="HUJ33" s="22"/>
      <c r="HUK33" s="22"/>
      <c r="HUL33" s="22"/>
      <c r="HUM33" s="22"/>
      <c r="HUN33" s="22"/>
      <c r="HUO33" s="22"/>
      <c r="HUP33" s="22"/>
      <c r="HUQ33" s="22"/>
      <c r="HUR33" s="22"/>
      <c r="HUS33" s="22"/>
      <c r="HUT33" s="22"/>
      <c r="HUU33" s="22"/>
      <c r="HUV33" s="22"/>
      <c r="HUW33" s="22"/>
      <c r="HUX33" s="22"/>
      <c r="HUY33" s="22"/>
      <c r="HUZ33" s="22"/>
      <c r="HVA33" s="22"/>
      <c r="HVB33" s="22"/>
      <c r="HVC33" s="22"/>
      <c r="HVD33" s="22"/>
      <c r="HVE33" s="22"/>
      <c r="HVF33" s="22"/>
      <c r="HVG33" s="22"/>
      <c r="HVH33" s="22"/>
      <c r="HVI33" s="22"/>
      <c r="HVJ33" s="22"/>
      <c r="HVK33" s="22"/>
      <c r="HVL33" s="22"/>
      <c r="HVM33" s="22"/>
      <c r="HVN33" s="22"/>
      <c r="HVO33" s="22"/>
      <c r="HVP33" s="22"/>
      <c r="HVQ33" s="22"/>
      <c r="HVR33" s="22"/>
      <c r="HVS33" s="22"/>
      <c r="HVT33" s="22"/>
      <c r="HVU33" s="22"/>
      <c r="HVV33" s="22"/>
      <c r="HVW33" s="22"/>
      <c r="HVX33" s="22"/>
      <c r="HVY33" s="22"/>
      <c r="HVZ33" s="22"/>
      <c r="HWA33" s="22"/>
      <c r="HWB33" s="22"/>
      <c r="HWC33" s="22"/>
      <c r="HWD33" s="22"/>
      <c r="HWE33" s="22"/>
      <c r="HWF33" s="22"/>
      <c r="HWG33" s="22"/>
      <c r="HWH33" s="22"/>
      <c r="HWI33" s="22"/>
      <c r="HWJ33" s="22"/>
      <c r="HWK33" s="22"/>
      <c r="HWL33" s="22"/>
      <c r="HWM33" s="22"/>
      <c r="HWN33" s="22"/>
      <c r="HWO33" s="22"/>
      <c r="HWP33" s="22"/>
      <c r="HWQ33" s="22"/>
      <c r="HWR33" s="22"/>
      <c r="HWS33" s="22"/>
      <c r="HWT33" s="22"/>
      <c r="HWU33" s="22"/>
      <c r="HWV33" s="22"/>
      <c r="HWW33" s="22"/>
      <c r="HWX33" s="22"/>
      <c r="HWY33" s="22"/>
      <c r="HWZ33" s="22"/>
      <c r="HXA33" s="22"/>
      <c r="HXB33" s="22"/>
      <c r="HXC33" s="22"/>
      <c r="HXD33" s="22"/>
      <c r="HXE33" s="22"/>
      <c r="HXF33" s="22"/>
      <c r="HXG33" s="22"/>
      <c r="HXH33" s="22"/>
      <c r="HXI33" s="22"/>
      <c r="HXJ33" s="22"/>
      <c r="HXK33" s="22"/>
      <c r="HXL33" s="22"/>
      <c r="HXM33" s="22"/>
      <c r="HXN33" s="22"/>
      <c r="HXO33" s="22"/>
      <c r="HXP33" s="22"/>
      <c r="HXQ33" s="22"/>
      <c r="HXR33" s="22"/>
      <c r="HXS33" s="22"/>
      <c r="HXT33" s="22"/>
      <c r="HXU33" s="22"/>
      <c r="HXV33" s="22"/>
      <c r="HXW33" s="22"/>
      <c r="HXX33" s="22"/>
      <c r="HXY33" s="22"/>
      <c r="HXZ33" s="22"/>
      <c r="HYA33" s="22"/>
      <c r="HYB33" s="22"/>
      <c r="HYC33" s="22"/>
      <c r="HYD33" s="22"/>
      <c r="HYE33" s="22"/>
      <c r="HYF33" s="22"/>
      <c r="HYG33" s="22"/>
      <c r="HYH33" s="22"/>
      <c r="HYI33" s="22"/>
      <c r="HYJ33" s="22"/>
      <c r="HYK33" s="22"/>
      <c r="HYL33" s="22"/>
      <c r="HYM33" s="22"/>
      <c r="HYN33" s="22"/>
      <c r="HYO33" s="22"/>
      <c r="HYP33" s="22"/>
      <c r="HYQ33" s="22"/>
      <c r="HYR33" s="22"/>
      <c r="HYS33" s="22"/>
      <c r="HYT33" s="22"/>
      <c r="HYU33" s="22"/>
      <c r="HYV33" s="22"/>
      <c r="HYW33" s="22"/>
      <c r="HYX33" s="22"/>
      <c r="HYY33" s="22"/>
      <c r="HYZ33" s="22"/>
      <c r="HZA33" s="22"/>
      <c r="HZB33" s="22"/>
      <c r="HZC33" s="22"/>
      <c r="HZD33" s="22"/>
      <c r="HZE33" s="22"/>
      <c r="HZF33" s="22"/>
      <c r="HZG33" s="22"/>
      <c r="HZH33" s="22"/>
      <c r="HZI33" s="22"/>
      <c r="HZJ33" s="22"/>
      <c r="HZK33" s="22"/>
      <c r="HZL33" s="22"/>
      <c r="HZM33" s="22"/>
      <c r="HZN33" s="22"/>
      <c r="HZO33" s="22"/>
      <c r="HZP33" s="22"/>
      <c r="HZQ33" s="22"/>
      <c r="HZR33" s="22"/>
      <c r="HZS33" s="22"/>
      <c r="HZT33" s="22"/>
      <c r="HZU33" s="22"/>
      <c r="HZV33" s="22"/>
      <c r="HZW33" s="22"/>
      <c r="HZX33" s="22"/>
      <c r="HZY33" s="22"/>
      <c r="HZZ33" s="22"/>
      <c r="IAA33" s="22"/>
      <c r="IAB33" s="22"/>
      <c r="IAC33" s="22"/>
      <c r="IAD33" s="22"/>
      <c r="IAE33" s="22"/>
      <c r="IAF33" s="22"/>
      <c r="IAG33" s="22"/>
      <c r="IAH33" s="22"/>
      <c r="IAI33" s="22"/>
      <c r="IAJ33" s="22"/>
      <c r="IAK33" s="22"/>
      <c r="IAL33" s="22"/>
      <c r="IAM33" s="22"/>
      <c r="IAN33" s="22"/>
      <c r="IAO33" s="22"/>
      <c r="IAP33" s="22"/>
      <c r="IAQ33" s="22"/>
      <c r="IAR33" s="22"/>
      <c r="IAS33" s="22"/>
      <c r="IAT33" s="22"/>
      <c r="IAU33" s="22"/>
      <c r="IAV33" s="22"/>
      <c r="IAW33" s="22"/>
      <c r="IAX33" s="22"/>
      <c r="IAY33" s="22"/>
      <c r="IAZ33" s="22"/>
      <c r="IBA33" s="22"/>
      <c r="IBB33" s="22"/>
      <c r="IBC33" s="22"/>
      <c r="IBD33" s="22"/>
      <c r="IBE33" s="22"/>
      <c r="IBF33" s="22"/>
      <c r="IBG33" s="22"/>
      <c r="IBH33" s="22"/>
      <c r="IBI33" s="22"/>
      <c r="IBJ33" s="22"/>
      <c r="IBK33" s="22"/>
      <c r="IBL33" s="22"/>
      <c r="IBM33" s="22"/>
      <c r="IBN33" s="22"/>
      <c r="IBO33" s="22"/>
      <c r="IBP33" s="22"/>
      <c r="IBQ33" s="22"/>
      <c r="IBR33" s="22"/>
      <c r="IBS33" s="22"/>
      <c r="IBT33" s="22"/>
      <c r="IBU33" s="22"/>
      <c r="IBV33" s="22"/>
      <c r="IBW33" s="22"/>
      <c r="IBX33" s="22"/>
      <c r="IBY33" s="22"/>
      <c r="IBZ33" s="22"/>
      <c r="ICA33" s="22"/>
      <c r="ICB33" s="22"/>
      <c r="ICC33" s="22"/>
      <c r="ICD33" s="22"/>
      <c r="ICE33" s="22"/>
      <c r="ICF33" s="22"/>
      <c r="ICG33" s="22"/>
      <c r="ICH33" s="22"/>
      <c r="ICI33" s="22"/>
      <c r="ICJ33" s="22"/>
      <c r="ICK33" s="22"/>
      <c r="ICL33" s="22"/>
      <c r="ICM33" s="22"/>
      <c r="ICN33" s="22"/>
      <c r="ICO33" s="22"/>
      <c r="ICP33" s="22"/>
      <c r="ICQ33" s="22"/>
      <c r="ICR33" s="22"/>
      <c r="ICS33" s="22"/>
      <c r="ICT33" s="22"/>
      <c r="ICU33" s="22"/>
      <c r="ICV33" s="22"/>
      <c r="ICW33" s="22"/>
      <c r="ICX33" s="22"/>
      <c r="ICY33" s="22"/>
      <c r="ICZ33" s="22"/>
      <c r="IDA33" s="22"/>
      <c r="IDB33" s="22"/>
      <c r="IDC33" s="22"/>
      <c r="IDD33" s="22"/>
      <c r="IDE33" s="22"/>
      <c r="IDF33" s="22"/>
      <c r="IDG33" s="22"/>
      <c r="IDH33" s="22"/>
      <c r="IDI33" s="22"/>
      <c r="IDJ33" s="22"/>
      <c r="IDK33" s="22"/>
      <c r="IDL33" s="22"/>
      <c r="IDM33" s="22"/>
      <c r="IDN33" s="22"/>
      <c r="IDO33" s="22"/>
      <c r="IDP33" s="22"/>
      <c r="IDQ33" s="22"/>
      <c r="IDR33" s="22"/>
      <c r="IDS33" s="22"/>
      <c r="IDT33" s="22"/>
      <c r="IDU33" s="22"/>
      <c r="IDV33" s="22"/>
      <c r="IDW33" s="22"/>
      <c r="IDX33" s="22"/>
      <c r="IDY33" s="22"/>
      <c r="IDZ33" s="22"/>
      <c r="IEA33" s="22"/>
      <c r="IEB33" s="22"/>
      <c r="IEC33" s="22"/>
      <c r="IED33" s="22"/>
      <c r="IEE33" s="22"/>
      <c r="IEF33" s="22"/>
      <c r="IEG33" s="22"/>
      <c r="IEH33" s="22"/>
      <c r="IEI33" s="22"/>
      <c r="IEJ33" s="22"/>
      <c r="IEK33" s="22"/>
      <c r="IEL33" s="22"/>
      <c r="IEM33" s="22"/>
      <c r="IEN33" s="22"/>
      <c r="IEO33" s="22"/>
      <c r="IEP33" s="22"/>
      <c r="IEQ33" s="22"/>
      <c r="IER33" s="22"/>
      <c r="IES33" s="22"/>
      <c r="IET33" s="22"/>
      <c r="IEU33" s="22"/>
      <c r="IEV33" s="22"/>
      <c r="IEW33" s="22"/>
      <c r="IEX33" s="22"/>
      <c r="IEY33" s="22"/>
      <c r="IEZ33" s="22"/>
      <c r="IFA33" s="22"/>
      <c r="IFB33" s="22"/>
      <c r="IFC33" s="22"/>
      <c r="IFD33" s="22"/>
      <c r="IFE33" s="22"/>
      <c r="IFF33" s="22"/>
      <c r="IFG33" s="22"/>
      <c r="IFH33" s="22"/>
      <c r="IFI33" s="22"/>
      <c r="IFJ33" s="22"/>
      <c r="IFK33" s="22"/>
      <c r="IFL33" s="22"/>
      <c r="IFM33" s="22"/>
      <c r="IFN33" s="22"/>
      <c r="IFO33" s="22"/>
      <c r="IFP33" s="22"/>
      <c r="IFQ33" s="22"/>
      <c r="IFR33" s="22"/>
      <c r="IFS33" s="22"/>
      <c r="IFT33" s="22"/>
      <c r="IFU33" s="22"/>
      <c r="IFV33" s="22"/>
      <c r="IFW33" s="22"/>
      <c r="IFX33" s="22"/>
      <c r="IFY33" s="22"/>
      <c r="IFZ33" s="22"/>
      <c r="IGA33" s="22"/>
      <c r="IGB33" s="22"/>
      <c r="IGC33" s="22"/>
      <c r="IGD33" s="22"/>
      <c r="IGE33" s="22"/>
      <c r="IGF33" s="22"/>
      <c r="IGG33" s="22"/>
      <c r="IGH33" s="22"/>
      <c r="IGI33" s="22"/>
      <c r="IGJ33" s="22"/>
      <c r="IGK33" s="22"/>
      <c r="IGL33" s="22"/>
      <c r="IGM33" s="22"/>
      <c r="IGN33" s="22"/>
      <c r="IGO33" s="22"/>
      <c r="IGP33" s="22"/>
      <c r="IGQ33" s="22"/>
      <c r="IGR33" s="22"/>
      <c r="IGS33" s="22"/>
      <c r="IGT33" s="22"/>
      <c r="IGU33" s="22"/>
      <c r="IGV33" s="22"/>
      <c r="IGW33" s="22"/>
      <c r="IGX33" s="22"/>
      <c r="IGY33" s="22"/>
      <c r="IGZ33" s="22"/>
      <c r="IHA33" s="22"/>
      <c r="IHB33" s="22"/>
      <c r="IHC33" s="22"/>
      <c r="IHD33" s="22"/>
      <c r="IHE33" s="22"/>
      <c r="IHF33" s="22"/>
      <c r="IHG33" s="22"/>
      <c r="IHH33" s="22"/>
      <c r="IHI33" s="22"/>
      <c r="IHJ33" s="22"/>
      <c r="IHK33" s="22"/>
      <c r="IHL33" s="22"/>
      <c r="IHM33" s="22"/>
      <c r="IHN33" s="22"/>
      <c r="IHO33" s="22"/>
      <c r="IHP33" s="22"/>
      <c r="IHQ33" s="22"/>
      <c r="IHR33" s="22"/>
      <c r="IHS33" s="22"/>
      <c r="IHT33" s="22"/>
      <c r="IHU33" s="22"/>
      <c r="IHV33" s="22"/>
      <c r="IHW33" s="22"/>
      <c r="IHX33" s="22"/>
      <c r="IHY33" s="22"/>
      <c r="IHZ33" s="22"/>
      <c r="IIA33" s="22"/>
      <c r="IIB33" s="22"/>
      <c r="IIC33" s="22"/>
      <c r="IID33" s="22"/>
      <c r="IIE33" s="22"/>
      <c r="IIF33" s="22"/>
      <c r="IIG33" s="22"/>
      <c r="IIH33" s="22"/>
      <c r="III33" s="22"/>
      <c r="IIJ33" s="22"/>
      <c r="IIK33" s="22"/>
      <c r="IIL33" s="22"/>
      <c r="IIM33" s="22"/>
      <c r="IIN33" s="22"/>
      <c r="IIO33" s="22"/>
      <c r="IIP33" s="22"/>
      <c r="IIQ33" s="22"/>
      <c r="IIR33" s="22"/>
      <c r="IIS33" s="22"/>
      <c r="IIT33" s="22"/>
      <c r="IIU33" s="22"/>
      <c r="IIV33" s="22"/>
      <c r="IIW33" s="22"/>
      <c r="IIX33" s="22"/>
      <c r="IIY33" s="22"/>
      <c r="IIZ33" s="22"/>
      <c r="IJA33" s="22"/>
      <c r="IJB33" s="22"/>
      <c r="IJC33" s="22"/>
      <c r="IJD33" s="22"/>
      <c r="IJE33" s="22"/>
      <c r="IJF33" s="22"/>
      <c r="IJG33" s="22"/>
      <c r="IJH33" s="22"/>
      <c r="IJI33" s="22"/>
      <c r="IJJ33" s="22"/>
      <c r="IJK33" s="22"/>
      <c r="IJL33" s="22"/>
      <c r="IJM33" s="22"/>
      <c r="IJN33" s="22"/>
      <c r="IJO33" s="22"/>
      <c r="IJP33" s="22"/>
      <c r="IJQ33" s="22"/>
      <c r="IJR33" s="22"/>
      <c r="IJS33" s="22"/>
      <c r="IJT33" s="22"/>
      <c r="IJU33" s="22"/>
      <c r="IJV33" s="22"/>
      <c r="IJW33" s="22"/>
      <c r="IJX33" s="22"/>
      <c r="IJY33" s="22"/>
      <c r="IJZ33" s="22"/>
      <c r="IKA33" s="22"/>
      <c r="IKB33" s="22"/>
      <c r="IKC33" s="22"/>
      <c r="IKD33" s="22"/>
      <c r="IKE33" s="22"/>
      <c r="IKF33" s="22"/>
      <c r="IKG33" s="22"/>
      <c r="IKH33" s="22"/>
      <c r="IKI33" s="22"/>
      <c r="IKJ33" s="22"/>
      <c r="IKK33" s="22"/>
      <c r="IKL33" s="22"/>
      <c r="IKM33" s="22"/>
      <c r="IKN33" s="22"/>
      <c r="IKO33" s="22"/>
      <c r="IKP33" s="22"/>
      <c r="IKQ33" s="22"/>
      <c r="IKR33" s="22"/>
      <c r="IKS33" s="22"/>
      <c r="IKT33" s="22"/>
      <c r="IKU33" s="22"/>
      <c r="IKV33" s="22"/>
      <c r="IKW33" s="22"/>
      <c r="IKX33" s="22"/>
      <c r="IKY33" s="22"/>
      <c r="IKZ33" s="22"/>
      <c r="ILA33" s="22"/>
      <c r="ILB33" s="22"/>
      <c r="ILC33" s="22"/>
      <c r="ILD33" s="22"/>
      <c r="ILE33" s="22"/>
      <c r="ILF33" s="22"/>
      <c r="ILG33" s="22"/>
      <c r="ILH33" s="22"/>
      <c r="ILI33" s="22"/>
      <c r="ILJ33" s="22"/>
      <c r="ILK33" s="22"/>
      <c r="ILL33" s="22"/>
      <c r="ILM33" s="22"/>
      <c r="ILN33" s="22"/>
      <c r="ILO33" s="22"/>
      <c r="ILP33" s="22"/>
      <c r="ILQ33" s="22"/>
      <c r="ILR33" s="22"/>
      <c r="ILS33" s="22"/>
      <c r="ILT33" s="22"/>
      <c r="ILU33" s="22"/>
      <c r="ILV33" s="22"/>
      <c r="ILW33" s="22"/>
      <c r="ILX33" s="22"/>
      <c r="ILY33" s="22"/>
      <c r="ILZ33" s="22"/>
      <c r="IMA33" s="22"/>
      <c r="IMB33" s="22"/>
      <c r="IMC33" s="22"/>
      <c r="IMD33" s="22"/>
      <c r="IME33" s="22"/>
      <c r="IMF33" s="22"/>
      <c r="IMG33" s="22"/>
      <c r="IMH33" s="22"/>
      <c r="IMI33" s="22"/>
      <c r="IMJ33" s="22"/>
      <c r="IMK33" s="22"/>
      <c r="IML33" s="22"/>
      <c r="IMM33" s="22"/>
      <c r="IMN33" s="22"/>
      <c r="IMO33" s="22"/>
      <c r="IMP33" s="22"/>
      <c r="IMQ33" s="22"/>
      <c r="IMR33" s="22"/>
      <c r="IMS33" s="22"/>
      <c r="IMT33" s="22"/>
      <c r="IMU33" s="22"/>
      <c r="IMV33" s="22"/>
      <c r="IMW33" s="22"/>
      <c r="IMX33" s="22"/>
      <c r="IMY33" s="22"/>
      <c r="IMZ33" s="22"/>
      <c r="INA33" s="22"/>
      <c r="INB33" s="22"/>
      <c r="INC33" s="22"/>
      <c r="IND33" s="22"/>
      <c r="INE33" s="22"/>
      <c r="INF33" s="22"/>
      <c r="ING33" s="22"/>
      <c r="INH33" s="22"/>
      <c r="INI33" s="22"/>
      <c r="INJ33" s="22"/>
      <c r="INK33" s="22"/>
      <c r="INL33" s="22"/>
      <c r="INM33" s="22"/>
      <c r="INN33" s="22"/>
      <c r="INO33" s="22"/>
      <c r="INP33" s="22"/>
      <c r="INQ33" s="22"/>
      <c r="INR33" s="22"/>
      <c r="INS33" s="22"/>
      <c r="INT33" s="22"/>
      <c r="INU33" s="22"/>
      <c r="INV33" s="22"/>
      <c r="INW33" s="22"/>
      <c r="INX33" s="22"/>
      <c r="INY33" s="22"/>
      <c r="INZ33" s="22"/>
      <c r="IOA33" s="22"/>
      <c r="IOB33" s="22"/>
      <c r="IOC33" s="22"/>
      <c r="IOD33" s="22"/>
      <c r="IOE33" s="22"/>
      <c r="IOF33" s="22"/>
      <c r="IOG33" s="22"/>
      <c r="IOH33" s="22"/>
      <c r="IOI33" s="22"/>
      <c r="IOJ33" s="22"/>
      <c r="IOK33" s="22"/>
      <c r="IOL33" s="22"/>
      <c r="IOM33" s="22"/>
      <c r="ION33" s="22"/>
      <c r="IOO33" s="22"/>
      <c r="IOP33" s="22"/>
      <c r="IOQ33" s="22"/>
      <c r="IOR33" s="22"/>
      <c r="IOS33" s="22"/>
      <c r="IOT33" s="22"/>
      <c r="IOU33" s="22"/>
      <c r="IOV33" s="22"/>
      <c r="IOW33" s="22"/>
      <c r="IOX33" s="22"/>
      <c r="IOY33" s="22"/>
      <c r="IOZ33" s="22"/>
      <c r="IPA33" s="22"/>
      <c r="IPB33" s="22"/>
      <c r="IPC33" s="22"/>
      <c r="IPD33" s="22"/>
      <c r="IPE33" s="22"/>
      <c r="IPF33" s="22"/>
      <c r="IPG33" s="22"/>
      <c r="IPH33" s="22"/>
      <c r="IPI33" s="22"/>
      <c r="IPJ33" s="22"/>
      <c r="IPK33" s="22"/>
      <c r="IPL33" s="22"/>
      <c r="IPM33" s="22"/>
      <c r="IPN33" s="22"/>
      <c r="IPO33" s="22"/>
      <c r="IPP33" s="22"/>
      <c r="IPQ33" s="22"/>
      <c r="IPR33" s="22"/>
      <c r="IPS33" s="22"/>
      <c r="IPT33" s="22"/>
      <c r="IPU33" s="22"/>
      <c r="IPV33" s="22"/>
      <c r="IPW33" s="22"/>
      <c r="IPX33" s="22"/>
      <c r="IPY33" s="22"/>
      <c r="IPZ33" s="22"/>
      <c r="IQA33" s="22"/>
      <c r="IQB33" s="22"/>
      <c r="IQC33" s="22"/>
      <c r="IQD33" s="22"/>
      <c r="IQE33" s="22"/>
      <c r="IQF33" s="22"/>
      <c r="IQG33" s="22"/>
      <c r="IQH33" s="22"/>
      <c r="IQI33" s="22"/>
      <c r="IQJ33" s="22"/>
      <c r="IQK33" s="22"/>
      <c r="IQL33" s="22"/>
      <c r="IQM33" s="22"/>
      <c r="IQN33" s="22"/>
      <c r="IQO33" s="22"/>
      <c r="IQP33" s="22"/>
      <c r="IQQ33" s="22"/>
      <c r="IQR33" s="22"/>
      <c r="IQS33" s="22"/>
      <c r="IQT33" s="22"/>
      <c r="IQU33" s="22"/>
      <c r="IQV33" s="22"/>
      <c r="IQW33" s="22"/>
      <c r="IQX33" s="22"/>
      <c r="IQY33" s="22"/>
      <c r="IQZ33" s="22"/>
      <c r="IRA33" s="22"/>
      <c r="IRB33" s="22"/>
      <c r="IRC33" s="22"/>
      <c r="IRD33" s="22"/>
      <c r="IRE33" s="22"/>
      <c r="IRF33" s="22"/>
      <c r="IRG33" s="22"/>
      <c r="IRH33" s="22"/>
      <c r="IRI33" s="22"/>
      <c r="IRJ33" s="22"/>
      <c r="IRK33" s="22"/>
      <c r="IRL33" s="22"/>
      <c r="IRM33" s="22"/>
      <c r="IRN33" s="22"/>
      <c r="IRO33" s="22"/>
      <c r="IRP33" s="22"/>
      <c r="IRQ33" s="22"/>
      <c r="IRR33" s="22"/>
      <c r="IRS33" s="22"/>
      <c r="IRT33" s="22"/>
      <c r="IRU33" s="22"/>
      <c r="IRV33" s="22"/>
      <c r="IRW33" s="22"/>
      <c r="IRX33" s="22"/>
      <c r="IRY33" s="22"/>
      <c r="IRZ33" s="22"/>
      <c r="ISA33" s="22"/>
      <c r="ISB33" s="22"/>
      <c r="ISC33" s="22"/>
      <c r="ISD33" s="22"/>
      <c r="ISE33" s="22"/>
      <c r="ISF33" s="22"/>
      <c r="ISG33" s="22"/>
      <c r="ISH33" s="22"/>
      <c r="ISI33" s="22"/>
      <c r="ISJ33" s="22"/>
      <c r="ISK33" s="22"/>
      <c r="ISL33" s="22"/>
      <c r="ISM33" s="22"/>
      <c r="ISN33" s="22"/>
      <c r="ISO33" s="22"/>
      <c r="ISP33" s="22"/>
      <c r="ISQ33" s="22"/>
      <c r="ISR33" s="22"/>
      <c r="ISS33" s="22"/>
      <c r="IST33" s="22"/>
      <c r="ISU33" s="22"/>
      <c r="ISV33" s="22"/>
      <c r="ISW33" s="22"/>
      <c r="ISX33" s="22"/>
      <c r="ISY33" s="22"/>
      <c r="ISZ33" s="22"/>
      <c r="ITA33" s="22"/>
      <c r="ITB33" s="22"/>
      <c r="ITC33" s="22"/>
      <c r="ITD33" s="22"/>
      <c r="ITE33" s="22"/>
      <c r="ITF33" s="22"/>
      <c r="ITG33" s="22"/>
      <c r="ITH33" s="22"/>
      <c r="ITI33" s="22"/>
      <c r="ITJ33" s="22"/>
      <c r="ITK33" s="22"/>
      <c r="ITL33" s="22"/>
      <c r="ITM33" s="22"/>
      <c r="ITN33" s="22"/>
      <c r="ITO33" s="22"/>
      <c r="ITP33" s="22"/>
      <c r="ITQ33" s="22"/>
      <c r="ITR33" s="22"/>
      <c r="ITS33" s="22"/>
      <c r="ITT33" s="22"/>
      <c r="ITU33" s="22"/>
      <c r="ITV33" s="22"/>
      <c r="ITW33" s="22"/>
      <c r="ITX33" s="22"/>
      <c r="ITY33" s="22"/>
      <c r="ITZ33" s="22"/>
      <c r="IUA33" s="22"/>
      <c r="IUB33" s="22"/>
      <c r="IUC33" s="22"/>
      <c r="IUD33" s="22"/>
      <c r="IUE33" s="22"/>
      <c r="IUF33" s="22"/>
      <c r="IUG33" s="22"/>
      <c r="IUH33" s="22"/>
      <c r="IUI33" s="22"/>
      <c r="IUJ33" s="22"/>
      <c r="IUK33" s="22"/>
      <c r="IUL33" s="22"/>
      <c r="IUM33" s="22"/>
      <c r="IUN33" s="22"/>
      <c r="IUO33" s="22"/>
      <c r="IUP33" s="22"/>
      <c r="IUQ33" s="22"/>
      <c r="IUR33" s="22"/>
      <c r="IUS33" s="22"/>
      <c r="IUT33" s="22"/>
      <c r="IUU33" s="22"/>
      <c r="IUV33" s="22"/>
      <c r="IUW33" s="22"/>
      <c r="IUX33" s="22"/>
      <c r="IUY33" s="22"/>
      <c r="IUZ33" s="22"/>
      <c r="IVA33" s="22"/>
      <c r="IVB33" s="22"/>
      <c r="IVC33" s="22"/>
      <c r="IVD33" s="22"/>
      <c r="IVE33" s="22"/>
      <c r="IVF33" s="22"/>
      <c r="IVG33" s="22"/>
      <c r="IVH33" s="22"/>
      <c r="IVI33" s="22"/>
      <c r="IVJ33" s="22"/>
      <c r="IVK33" s="22"/>
      <c r="IVL33" s="22"/>
      <c r="IVM33" s="22"/>
      <c r="IVN33" s="22"/>
      <c r="IVO33" s="22"/>
      <c r="IVP33" s="22"/>
      <c r="IVQ33" s="22"/>
      <c r="IVR33" s="22"/>
      <c r="IVS33" s="22"/>
      <c r="IVT33" s="22"/>
      <c r="IVU33" s="22"/>
      <c r="IVV33" s="22"/>
      <c r="IVW33" s="22"/>
      <c r="IVX33" s="22"/>
      <c r="IVY33" s="22"/>
      <c r="IVZ33" s="22"/>
      <c r="IWA33" s="22"/>
      <c r="IWB33" s="22"/>
      <c r="IWC33" s="22"/>
      <c r="IWD33" s="22"/>
      <c r="IWE33" s="22"/>
      <c r="IWF33" s="22"/>
      <c r="IWG33" s="22"/>
      <c r="IWH33" s="22"/>
      <c r="IWI33" s="22"/>
      <c r="IWJ33" s="22"/>
      <c r="IWK33" s="22"/>
      <c r="IWL33" s="22"/>
      <c r="IWM33" s="22"/>
      <c r="IWN33" s="22"/>
      <c r="IWO33" s="22"/>
      <c r="IWP33" s="22"/>
      <c r="IWQ33" s="22"/>
      <c r="IWR33" s="22"/>
      <c r="IWS33" s="22"/>
      <c r="IWT33" s="22"/>
      <c r="IWU33" s="22"/>
      <c r="IWV33" s="22"/>
      <c r="IWW33" s="22"/>
      <c r="IWX33" s="22"/>
      <c r="IWY33" s="22"/>
      <c r="IWZ33" s="22"/>
      <c r="IXA33" s="22"/>
      <c r="IXB33" s="22"/>
      <c r="IXC33" s="22"/>
      <c r="IXD33" s="22"/>
      <c r="IXE33" s="22"/>
      <c r="IXF33" s="22"/>
      <c r="IXG33" s="22"/>
      <c r="IXH33" s="22"/>
      <c r="IXI33" s="22"/>
      <c r="IXJ33" s="22"/>
      <c r="IXK33" s="22"/>
      <c r="IXL33" s="22"/>
      <c r="IXM33" s="22"/>
      <c r="IXN33" s="22"/>
      <c r="IXO33" s="22"/>
      <c r="IXP33" s="22"/>
      <c r="IXQ33" s="22"/>
      <c r="IXR33" s="22"/>
      <c r="IXS33" s="22"/>
      <c r="IXT33" s="22"/>
      <c r="IXU33" s="22"/>
      <c r="IXV33" s="22"/>
      <c r="IXW33" s="22"/>
      <c r="IXX33" s="22"/>
      <c r="IXY33" s="22"/>
      <c r="IXZ33" s="22"/>
      <c r="IYA33" s="22"/>
      <c r="IYB33" s="22"/>
      <c r="IYC33" s="22"/>
      <c r="IYD33" s="22"/>
      <c r="IYE33" s="22"/>
      <c r="IYF33" s="22"/>
      <c r="IYG33" s="22"/>
      <c r="IYH33" s="22"/>
      <c r="IYI33" s="22"/>
      <c r="IYJ33" s="22"/>
      <c r="IYK33" s="22"/>
      <c r="IYL33" s="22"/>
      <c r="IYM33" s="22"/>
      <c r="IYN33" s="22"/>
      <c r="IYO33" s="22"/>
      <c r="IYP33" s="22"/>
      <c r="IYQ33" s="22"/>
      <c r="IYR33" s="22"/>
      <c r="IYS33" s="22"/>
      <c r="IYT33" s="22"/>
      <c r="IYU33" s="22"/>
      <c r="IYV33" s="22"/>
      <c r="IYW33" s="22"/>
      <c r="IYX33" s="22"/>
      <c r="IYY33" s="22"/>
      <c r="IYZ33" s="22"/>
      <c r="IZA33" s="22"/>
      <c r="IZB33" s="22"/>
      <c r="IZC33" s="22"/>
      <c r="IZD33" s="22"/>
      <c r="IZE33" s="22"/>
      <c r="IZF33" s="22"/>
      <c r="IZG33" s="22"/>
      <c r="IZH33" s="22"/>
      <c r="IZI33" s="22"/>
      <c r="IZJ33" s="22"/>
      <c r="IZK33" s="22"/>
      <c r="IZL33" s="22"/>
      <c r="IZM33" s="22"/>
      <c r="IZN33" s="22"/>
      <c r="IZO33" s="22"/>
      <c r="IZP33" s="22"/>
      <c r="IZQ33" s="22"/>
      <c r="IZR33" s="22"/>
      <c r="IZS33" s="22"/>
      <c r="IZT33" s="22"/>
      <c r="IZU33" s="22"/>
      <c r="IZV33" s="22"/>
      <c r="IZW33" s="22"/>
      <c r="IZX33" s="22"/>
      <c r="IZY33" s="22"/>
      <c r="IZZ33" s="22"/>
      <c r="JAA33" s="22"/>
      <c r="JAB33" s="22"/>
      <c r="JAC33" s="22"/>
      <c r="JAD33" s="22"/>
      <c r="JAE33" s="22"/>
      <c r="JAF33" s="22"/>
      <c r="JAG33" s="22"/>
      <c r="JAH33" s="22"/>
      <c r="JAI33" s="22"/>
      <c r="JAJ33" s="22"/>
      <c r="JAK33" s="22"/>
      <c r="JAL33" s="22"/>
      <c r="JAM33" s="22"/>
      <c r="JAN33" s="22"/>
      <c r="JAO33" s="22"/>
      <c r="JAP33" s="22"/>
      <c r="JAQ33" s="22"/>
      <c r="JAR33" s="22"/>
      <c r="JAS33" s="22"/>
      <c r="JAT33" s="22"/>
      <c r="JAU33" s="22"/>
      <c r="JAV33" s="22"/>
      <c r="JAW33" s="22"/>
      <c r="JAX33" s="22"/>
      <c r="JAY33" s="22"/>
      <c r="JAZ33" s="22"/>
      <c r="JBA33" s="22"/>
      <c r="JBB33" s="22"/>
      <c r="JBC33" s="22"/>
      <c r="JBD33" s="22"/>
      <c r="JBE33" s="22"/>
      <c r="JBF33" s="22"/>
      <c r="JBG33" s="22"/>
      <c r="JBH33" s="22"/>
      <c r="JBI33" s="22"/>
      <c r="JBJ33" s="22"/>
      <c r="JBK33" s="22"/>
      <c r="JBL33" s="22"/>
      <c r="JBM33" s="22"/>
      <c r="JBN33" s="22"/>
      <c r="JBO33" s="22"/>
      <c r="JBP33" s="22"/>
      <c r="JBQ33" s="22"/>
      <c r="JBR33" s="22"/>
      <c r="JBS33" s="22"/>
      <c r="JBT33" s="22"/>
      <c r="JBU33" s="22"/>
      <c r="JBV33" s="22"/>
      <c r="JBW33" s="22"/>
      <c r="JBX33" s="22"/>
      <c r="JBY33" s="22"/>
      <c r="JBZ33" s="22"/>
      <c r="JCA33" s="22"/>
      <c r="JCB33" s="22"/>
      <c r="JCC33" s="22"/>
      <c r="JCD33" s="22"/>
      <c r="JCE33" s="22"/>
      <c r="JCF33" s="22"/>
      <c r="JCG33" s="22"/>
      <c r="JCH33" s="22"/>
      <c r="JCI33" s="22"/>
      <c r="JCJ33" s="22"/>
      <c r="JCK33" s="22"/>
      <c r="JCL33" s="22"/>
      <c r="JCM33" s="22"/>
      <c r="JCN33" s="22"/>
      <c r="JCO33" s="22"/>
      <c r="JCP33" s="22"/>
      <c r="JCQ33" s="22"/>
      <c r="JCR33" s="22"/>
      <c r="JCS33" s="22"/>
      <c r="JCT33" s="22"/>
      <c r="JCU33" s="22"/>
      <c r="JCV33" s="22"/>
      <c r="JCW33" s="22"/>
      <c r="JCX33" s="22"/>
      <c r="JCY33" s="22"/>
      <c r="JCZ33" s="22"/>
      <c r="JDA33" s="22"/>
      <c r="JDB33" s="22"/>
      <c r="JDC33" s="22"/>
      <c r="JDD33" s="22"/>
      <c r="JDE33" s="22"/>
      <c r="JDF33" s="22"/>
      <c r="JDG33" s="22"/>
      <c r="JDH33" s="22"/>
      <c r="JDI33" s="22"/>
      <c r="JDJ33" s="22"/>
      <c r="JDK33" s="22"/>
      <c r="JDL33" s="22"/>
      <c r="JDM33" s="22"/>
      <c r="JDN33" s="22"/>
      <c r="JDO33" s="22"/>
      <c r="JDP33" s="22"/>
      <c r="JDQ33" s="22"/>
      <c r="JDR33" s="22"/>
      <c r="JDS33" s="22"/>
      <c r="JDT33" s="22"/>
      <c r="JDU33" s="22"/>
      <c r="JDV33" s="22"/>
      <c r="JDW33" s="22"/>
      <c r="JDX33" s="22"/>
      <c r="JDY33" s="22"/>
      <c r="JDZ33" s="22"/>
      <c r="JEA33" s="22"/>
      <c r="JEB33" s="22"/>
      <c r="JEC33" s="22"/>
      <c r="JED33" s="22"/>
      <c r="JEE33" s="22"/>
      <c r="JEF33" s="22"/>
      <c r="JEG33" s="22"/>
      <c r="JEH33" s="22"/>
      <c r="JEI33" s="22"/>
      <c r="JEJ33" s="22"/>
      <c r="JEK33" s="22"/>
      <c r="JEL33" s="22"/>
      <c r="JEM33" s="22"/>
      <c r="JEN33" s="22"/>
      <c r="JEO33" s="22"/>
      <c r="JEP33" s="22"/>
      <c r="JEQ33" s="22"/>
      <c r="JER33" s="22"/>
      <c r="JES33" s="22"/>
      <c r="JET33" s="22"/>
      <c r="JEU33" s="22"/>
      <c r="JEV33" s="22"/>
      <c r="JEW33" s="22"/>
      <c r="JEX33" s="22"/>
      <c r="JEY33" s="22"/>
      <c r="JEZ33" s="22"/>
      <c r="JFA33" s="22"/>
      <c r="JFB33" s="22"/>
      <c r="JFC33" s="22"/>
      <c r="JFD33" s="22"/>
      <c r="JFE33" s="22"/>
      <c r="JFF33" s="22"/>
      <c r="JFG33" s="22"/>
      <c r="JFH33" s="22"/>
      <c r="JFI33" s="22"/>
      <c r="JFJ33" s="22"/>
      <c r="JFK33" s="22"/>
      <c r="JFL33" s="22"/>
      <c r="JFM33" s="22"/>
      <c r="JFN33" s="22"/>
      <c r="JFO33" s="22"/>
      <c r="JFP33" s="22"/>
      <c r="JFQ33" s="22"/>
      <c r="JFR33" s="22"/>
      <c r="JFS33" s="22"/>
      <c r="JFT33" s="22"/>
      <c r="JFU33" s="22"/>
      <c r="JFV33" s="22"/>
      <c r="JFW33" s="22"/>
      <c r="JFX33" s="22"/>
      <c r="JFY33" s="22"/>
      <c r="JFZ33" s="22"/>
      <c r="JGA33" s="22"/>
      <c r="JGB33" s="22"/>
      <c r="JGC33" s="22"/>
      <c r="JGD33" s="22"/>
      <c r="JGE33" s="22"/>
      <c r="JGF33" s="22"/>
      <c r="JGG33" s="22"/>
      <c r="JGH33" s="22"/>
      <c r="JGI33" s="22"/>
      <c r="JGJ33" s="22"/>
      <c r="JGK33" s="22"/>
      <c r="JGL33" s="22"/>
      <c r="JGM33" s="22"/>
      <c r="JGN33" s="22"/>
      <c r="JGO33" s="22"/>
      <c r="JGP33" s="22"/>
      <c r="JGQ33" s="22"/>
      <c r="JGR33" s="22"/>
      <c r="JGS33" s="22"/>
      <c r="JGT33" s="22"/>
      <c r="JGU33" s="22"/>
      <c r="JGV33" s="22"/>
      <c r="JGW33" s="22"/>
      <c r="JGX33" s="22"/>
      <c r="JGY33" s="22"/>
      <c r="JGZ33" s="22"/>
      <c r="JHA33" s="22"/>
      <c r="JHB33" s="22"/>
      <c r="JHC33" s="22"/>
      <c r="JHD33" s="22"/>
      <c r="JHE33" s="22"/>
      <c r="JHF33" s="22"/>
      <c r="JHG33" s="22"/>
      <c r="JHH33" s="22"/>
      <c r="JHI33" s="22"/>
      <c r="JHJ33" s="22"/>
      <c r="JHK33" s="22"/>
      <c r="JHL33" s="22"/>
      <c r="JHM33" s="22"/>
      <c r="JHN33" s="22"/>
      <c r="JHO33" s="22"/>
      <c r="JHP33" s="22"/>
      <c r="JHQ33" s="22"/>
      <c r="JHR33" s="22"/>
      <c r="JHS33" s="22"/>
      <c r="JHT33" s="22"/>
      <c r="JHU33" s="22"/>
      <c r="JHV33" s="22"/>
      <c r="JHW33" s="22"/>
      <c r="JHX33" s="22"/>
      <c r="JHY33" s="22"/>
      <c r="JHZ33" s="22"/>
      <c r="JIA33" s="22"/>
      <c r="JIB33" s="22"/>
      <c r="JIC33" s="22"/>
      <c r="JID33" s="22"/>
      <c r="JIE33" s="22"/>
      <c r="JIF33" s="22"/>
      <c r="JIG33" s="22"/>
      <c r="JIH33" s="22"/>
      <c r="JII33" s="22"/>
      <c r="JIJ33" s="22"/>
      <c r="JIK33" s="22"/>
      <c r="JIL33" s="22"/>
      <c r="JIM33" s="22"/>
      <c r="JIN33" s="22"/>
      <c r="JIO33" s="22"/>
      <c r="JIP33" s="22"/>
      <c r="JIQ33" s="22"/>
      <c r="JIR33" s="22"/>
      <c r="JIS33" s="22"/>
      <c r="JIT33" s="22"/>
      <c r="JIU33" s="22"/>
      <c r="JIV33" s="22"/>
      <c r="JIW33" s="22"/>
      <c r="JIX33" s="22"/>
      <c r="JIY33" s="22"/>
      <c r="JIZ33" s="22"/>
      <c r="JJA33" s="22"/>
      <c r="JJB33" s="22"/>
      <c r="JJC33" s="22"/>
      <c r="JJD33" s="22"/>
      <c r="JJE33" s="22"/>
      <c r="JJF33" s="22"/>
      <c r="JJG33" s="22"/>
      <c r="JJH33" s="22"/>
      <c r="JJI33" s="22"/>
      <c r="JJJ33" s="22"/>
      <c r="JJK33" s="22"/>
      <c r="JJL33" s="22"/>
      <c r="JJM33" s="22"/>
      <c r="JJN33" s="22"/>
      <c r="JJO33" s="22"/>
      <c r="JJP33" s="22"/>
      <c r="JJQ33" s="22"/>
      <c r="JJR33" s="22"/>
      <c r="JJS33" s="22"/>
      <c r="JJT33" s="22"/>
      <c r="JJU33" s="22"/>
      <c r="JJV33" s="22"/>
      <c r="JJW33" s="22"/>
      <c r="JJX33" s="22"/>
      <c r="JJY33" s="22"/>
      <c r="JJZ33" s="22"/>
      <c r="JKA33" s="22"/>
      <c r="JKB33" s="22"/>
      <c r="JKC33" s="22"/>
      <c r="JKD33" s="22"/>
      <c r="JKE33" s="22"/>
      <c r="JKF33" s="22"/>
      <c r="JKG33" s="22"/>
      <c r="JKH33" s="22"/>
      <c r="JKI33" s="22"/>
      <c r="JKJ33" s="22"/>
      <c r="JKK33" s="22"/>
      <c r="JKL33" s="22"/>
      <c r="JKM33" s="22"/>
      <c r="JKN33" s="22"/>
      <c r="JKO33" s="22"/>
      <c r="JKP33" s="22"/>
      <c r="JKQ33" s="22"/>
      <c r="JKR33" s="22"/>
      <c r="JKS33" s="22"/>
      <c r="JKT33" s="22"/>
      <c r="JKU33" s="22"/>
      <c r="JKV33" s="22"/>
      <c r="JKW33" s="22"/>
      <c r="JKX33" s="22"/>
      <c r="JKY33" s="22"/>
      <c r="JKZ33" s="22"/>
      <c r="JLA33" s="22"/>
      <c r="JLB33" s="22"/>
      <c r="JLC33" s="22"/>
      <c r="JLD33" s="22"/>
      <c r="JLE33" s="22"/>
      <c r="JLF33" s="22"/>
      <c r="JLG33" s="22"/>
      <c r="JLH33" s="22"/>
      <c r="JLI33" s="22"/>
      <c r="JLJ33" s="22"/>
      <c r="JLK33" s="22"/>
      <c r="JLL33" s="22"/>
      <c r="JLM33" s="22"/>
      <c r="JLN33" s="22"/>
      <c r="JLO33" s="22"/>
      <c r="JLP33" s="22"/>
      <c r="JLQ33" s="22"/>
      <c r="JLR33" s="22"/>
      <c r="JLS33" s="22"/>
      <c r="JLT33" s="22"/>
      <c r="JLU33" s="22"/>
      <c r="JLV33" s="22"/>
      <c r="JLW33" s="22"/>
      <c r="JLX33" s="22"/>
      <c r="JLY33" s="22"/>
      <c r="JLZ33" s="22"/>
      <c r="JMA33" s="22"/>
      <c r="JMB33" s="22"/>
      <c r="JMC33" s="22"/>
      <c r="JMD33" s="22"/>
      <c r="JME33" s="22"/>
      <c r="JMF33" s="22"/>
      <c r="JMG33" s="22"/>
      <c r="JMH33" s="22"/>
      <c r="JMI33" s="22"/>
      <c r="JMJ33" s="22"/>
      <c r="JMK33" s="22"/>
      <c r="JML33" s="22"/>
      <c r="JMM33" s="22"/>
      <c r="JMN33" s="22"/>
      <c r="JMO33" s="22"/>
      <c r="JMP33" s="22"/>
      <c r="JMQ33" s="22"/>
      <c r="JMR33" s="22"/>
      <c r="JMS33" s="22"/>
      <c r="JMT33" s="22"/>
      <c r="JMU33" s="22"/>
      <c r="JMV33" s="22"/>
      <c r="JMW33" s="22"/>
      <c r="JMX33" s="22"/>
      <c r="JMY33" s="22"/>
      <c r="JMZ33" s="22"/>
      <c r="JNA33" s="22"/>
      <c r="JNB33" s="22"/>
      <c r="JNC33" s="22"/>
      <c r="JND33" s="22"/>
      <c r="JNE33" s="22"/>
      <c r="JNF33" s="22"/>
      <c r="JNG33" s="22"/>
      <c r="JNH33" s="22"/>
      <c r="JNI33" s="22"/>
      <c r="JNJ33" s="22"/>
      <c r="JNK33" s="22"/>
      <c r="JNL33" s="22"/>
      <c r="JNM33" s="22"/>
      <c r="JNN33" s="22"/>
      <c r="JNO33" s="22"/>
      <c r="JNP33" s="22"/>
      <c r="JNQ33" s="22"/>
      <c r="JNR33" s="22"/>
      <c r="JNS33" s="22"/>
      <c r="JNT33" s="22"/>
      <c r="JNU33" s="22"/>
      <c r="JNV33" s="22"/>
      <c r="JNW33" s="22"/>
      <c r="JNX33" s="22"/>
      <c r="JNY33" s="22"/>
      <c r="JNZ33" s="22"/>
      <c r="JOA33" s="22"/>
      <c r="JOB33" s="22"/>
      <c r="JOC33" s="22"/>
      <c r="JOD33" s="22"/>
      <c r="JOE33" s="22"/>
      <c r="JOF33" s="22"/>
      <c r="JOG33" s="22"/>
      <c r="JOH33" s="22"/>
      <c r="JOI33" s="22"/>
      <c r="JOJ33" s="22"/>
      <c r="JOK33" s="22"/>
      <c r="JOL33" s="22"/>
      <c r="JOM33" s="22"/>
      <c r="JON33" s="22"/>
      <c r="JOO33" s="22"/>
      <c r="JOP33" s="22"/>
      <c r="JOQ33" s="22"/>
      <c r="JOR33" s="22"/>
      <c r="JOS33" s="22"/>
      <c r="JOT33" s="22"/>
      <c r="JOU33" s="22"/>
      <c r="JOV33" s="22"/>
      <c r="JOW33" s="22"/>
      <c r="JOX33" s="22"/>
      <c r="JOY33" s="22"/>
      <c r="JOZ33" s="22"/>
      <c r="JPA33" s="22"/>
      <c r="JPB33" s="22"/>
      <c r="JPC33" s="22"/>
      <c r="JPD33" s="22"/>
      <c r="JPE33" s="22"/>
      <c r="JPF33" s="22"/>
      <c r="JPG33" s="22"/>
      <c r="JPH33" s="22"/>
      <c r="JPI33" s="22"/>
      <c r="JPJ33" s="22"/>
      <c r="JPK33" s="22"/>
      <c r="JPL33" s="22"/>
      <c r="JPM33" s="22"/>
      <c r="JPN33" s="22"/>
      <c r="JPO33" s="22"/>
      <c r="JPP33" s="22"/>
      <c r="JPQ33" s="22"/>
      <c r="JPR33" s="22"/>
      <c r="JPS33" s="22"/>
      <c r="JPT33" s="22"/>
      <c r="JPU33" s="22"/>
      <c r="JPV33" s="22"/>
      <c r="JPW33" s="22"/>
      <c r="JPX33" s="22"/>
      <c r="JPY33" s="22"/>
      <c r="JPZ33" s="22"/>
      <c r="JQA33" s="22"/>
      <c r="JQB33" s="22"/>
      <c r="JQC33" s="22"/>
      <c r="JQD33" s="22"/>
      <c r="JQE33" s="22"/>
      <c r="JQF33" s="22"/>
      <c r="JQG33" s="22"/>
      <c r="JQH33" s="22"/>
      <c r="JQI33" s="22"/>
      <c r="JQJ33" s="22"/>
      <c r="JQK33" s="22"/>
      <c r="JQL33" s="22"/>
      <c r="JQM33" s="22"/>
      <c r="JQN33" s="22"/>
      <c r="JQO33" s="22"/>
      <c r="JQP33" s="22"/>
      <c r="JQQ33" s="22"/>
      <c r="JQR33" s="22"/>
      <c r="JQS33" s="22"/>
      <c r="JQT33" s="22"/>
      <c r="JQU33" s="22"/>
      <c r="JQV33" s="22"/>
      <c r="JQW33" s="22"/>
      <c r="JQX33" s="22"/>
      <c r="JQY33" s="22"/>
      <c r="JQZ33" s="22"/>
      <c r="JRA33" s="22"/>
      <c r="JRB33" s="22"/>
      <c r="JRC33" s="22"/>
      <c r="JRD33" s="22"/>
      <c r="JRE33" s="22"/>
      <c r="JRF33" s="22"/>
      <c r="JRG33" s="22"/>
      <c r="JRH33" s="22"/>
      <c r="JRI33" s="22"/>
      <c r="JRJ33" s="22"/>
      <c r="JRK33" s="22"/>
      <c r="JRL33" s="22"/>
      <c r="JRM33" s="22"/>
      <c r="JRN33" s="22"/>
      <c r="JRO33" s="22"/>
      <c r="JRP33" s="22"/>
      <c r="JRQ33" s="22"/>
      <c r="JRR33" s="22"/>
      <c r="JRS33" s="22"/>
      <c r="JRT33" s="22"/>
      <c r="JRU33" s="22"/>
      <c r="JRV33" s="22"/>
      <c r="JRW33" s="22"/>
      <c r="JRX33" s="22"/>
      <c r="JRY33" s="22"/>
      <c r="JRZ33" s="22"/>
      <c r="JSA33" s="22"/>
      <c r="JSB33" s="22"/>
      <c r="JSC33" s="22"/>
      <c r="JSD33" s="22"/>
      <c r="JSE33" s="22"/>
      <c r="JSF33" s="22"/>
      <c r="JSG33" s="22"/>
      <c r="JSH33" s="22"/>
      <c r="JSI33" s="22"/>
      <c r="JSJ33" s="22"/>
      <c r="JSK33" s="22"/>
      <c r="JSL33" s="22"/>
      <c r="JSM33" s="22"/>
      <c r="JSN33" s="22"/>
      <c r="JSO33" s="22"/>
      <c r="JSP33" s="22"/>
      <c r="JSQ33" s="22"/>
      <c r="JSR33" s="22"/>
      <c r="JSS33" s="22"/>
      <c r="JST33" s="22"/>
      <c r="JSU33" s="22"/>
      <c r="JSV33" s="22"/>
      <c r="JSW33" s="22"/>
      <c r="JSX33" s="22"/>
      <c r="JSY33" s="22"/>
      <c r="JSZ33" s="22"/>
      <c r="JTA33" s="22"/>
      <c r="JTB33" s="22"/>
      <c r="JTC33" s="22"/>
      <c r="JTD33" s="22"/>
      <c r="JTE33" s="22"/>
      <c r="JTF33" s="22"/>
      <c r="JTG33" s="22"/>
      <c r="JTH33" s="22"/>
      <c r="JTI33" s="22"/>
      <c r="JTJ33" s="22"/>
      <c r="JTK33" s="22"/>
      <c r="JTL33" s="22"/>
      <c r="JTM33" s="22"/>
      <c r="JTN33" s="22"/>
      <c r="JTO33" s="22"/>
      <c r="JTP33" s="22"/>
      <c r="JTQ33" s="22"/>
      <c r="JTR33" s="22"/>
      <c r="JTS33" s="22"/>
      <c r="JTT33" s="22"/>
      <c r="JTU33" s="22"/>
      <c r="JTV33" s="22"/>
      <c r="JTW33" s="22"/>
      <c r="JTX33" s="22"/>
      <c r="JTY33" s="22"/>
      <c r="JTZ33" s="22"/>
      <c r="JUA33" s="22"/>
      <c r="JUB33" s="22"/>
      <c r="JUC33" s="22"/>
      <c r="JUD33" s="22"/>
      <c r="JUE33" s="22"/>
      <c r="JUF33" s="22"/>
      <c r="JUG33" s="22"/>
      <c r="JUH33" s="22"/>
      <c r="JUI33" s="22"/>
      <c r="JUJ33" s="22"/>
      <c r="JUK33" s="22"/>
      <c r="JUL33" s="22"/>
      <c r="JUM33" s="22"/>
      <c r="JUN33" s="22"/>
      <c r="JUO33" s="22"/>
      <c r="JUP33" s="22"/>
      <c r="JUQ33" s="22"/>
      <c r="JUR33" s="22"/>
      <c r="JUS33" s="22"/>
      <c r="JUT33" s="22"/>
      <c r="JUU33" s="22"/>
      <c r="JUV33" s="22"/>
      <c r="JUW33" s="22"/>
      <c r="JUX33" s="22"/>
      <c r="JUY33" s="22"/>
      <c r="JUZ33" s="22"/>
      <c r="JVA33" s="22"/>
      <c r="JVB33" s="22"/>
      <c r="JVC33" s="22"/>
      <c r="JVD33" s="22"/>
      <c r="JVE33" s="22"/>
      <c r="JVF33" s="22"/>
      <c r="JVG33" s="22"/>
      <c r="JVH33" s="22"/>
      <c r="JVI33" s="22"/>
      <c r="JVJ33" s="22"/>
      <c r="JVK33" s="22"/>
      <c r="JVL33" s="22"/>
      <c r="JVM33" s="22"/>
      <c r="JVN33" s="22"/>
      <c r="JVO33" s="22"/>
      <c r="JVP33" s="22"/>
      <c r="JVQ33" s="22"/>
      <c r="JVR33" s="22"/>
      <c r="JVS33" s="22"/>
      <c r="JVT33" s="22"/>
      <c r="JVU33" s="22"/>
      <c r="JVV33" s="22"/>
      <c r="JVW33" s="22"/>
      <c r="JVX33" s="22"/>
      <c r="JVY33" s="22"/>
      <c r="JVZ33" s="22"/>
      <c r="JWA33" s="22"/>
      <c r="JWB33" s="22"/>
      <c r="JWC33" s="22"/>
      <c r="JWD33" s="22"/>
      <c r="JWE33" s="22"/>
      <c r="JWF33" s="22"/>
      <c r="JWG33" s="22"/>
      <c r="JWH33" s="22"/>
      <c r="JWI33" s="22"/>
      <c r="JWJ33" s="22"/>
      <c r="JWK33" s="22"/>
      <c r="JWL33" s="22"/>
      <c r="JWM33" s="22"/>
      <c r="JWN33" s="22"/>
      <c r="JWO33" s="22"/>
      <c r="JWP33" s="22"/>
      <c r="JWQ33" s="22"/>
      <c r="JWR33" s="22"/>
      <c r="JWS33" s="22"/>
      <c r="JWT33" s="22"/>
      <c r="JWU33" s="22"/>
      <c r="JWV33" s="22"/>
      <c r="JWW33" s="22"/>
      <c r="JWX33" s="22"/>
      <c r="JWY33" s="22"/>
      <c r="JWZ33" s="22"/>
      <c r="JXA33" s="22"/>
      <c r="JXB33" s="22"/>
      <c r="JXC33" s="22"/>
      <c r="JXD33" s="22"/>
      <c r="JXE33" s="22"/>
      <c r="JXF33" s="22"/>
      <c r="JXG33" s="22"/>
      <c r="JXH33" s="22"/>
      <c r="JXI33" s="22"/>
      <c r="JXJ33" s="22"/>
      <c r="JXK33" s="22"/>
      <c r="JXL33" s="22"/>
      <c r="JXM33" s="22"/>
      <c r="JXN33" s="22"/>
      <c r="JXO33" s="22"/>
      <c r="JXP33" s="22"/>
      <c r="JXQ33" s="22"/>
      <c r="JXR33" s="22"/>
      <c r="JXS33" s="22"/>
      <c r="JXT33" s="22"/>
      <c r="JXU33" s="22"/>
      <c r="JXV33" s="22"/>
      <c r="JXW33" s="22"/>
      <c r="JXX33" s="22"/>
      <c r="JXY33" s="22"/>
      <c r="JXZ33" s="22"/>
      <c r="JYA33" s="22"/>
      <c r="JYB33" s="22"/>
      <c r="JYC33" s="22"/>
      <c r="JYD33" s="22"/>
      <c r="JYE33" s="22"/>
      <c r="JYF33" s="22"/>
      <c r="JYG33" s="22"/>
      <c r="JYH33" s="22"/>
      <c r="JYI33" s="22"/>
      <c r="JYJ33" s="22"/>
      <c r="JYK33" s="22"/>
      <c r="JYL33" s="22"/>
      <c r="JYM33" s="22"/>
      <c r="JYN33" s="22"/>
      <c r="JYO33" s="22"/>
      <c r="JYP33" s="22"/>
      <c r="JYQ33" s="22"/>
      <c r="JYR33" s="22"/>
      <c r="JYS33" s="22"/>
      <c r="JYT33" s="22"/>
      <c r="JYU33" s="22"/>
      <c r="JYV33" s="22"/>
      <c r="JYW33" s="22"/>
      <c r="JYX33" s="22"/>
      <c r="JYY33" s="22"/>
      <c r="JYZ33" s="22"/>
      <c r="JZA33" s="22"/>
      <c r="JZB33" s="22"/>
      <c r="JZC33" s="22"/>
      <c r="JZD33" s="22"/>
      <c r="JZE33" s="22"/>
      <c r="JZF33" s="22"/>
      <c r="JZG33" s="22"/>
      <c r="JZH33" s="22"/>
      <c r="JZI33" s="22"/>
      <c r="JZJ33" s="22"/>
      <c r="JZK33" s="22"/>
      <c r="JZL33" s="22"/>
      <c r="JZM33" s="22"/>
      <c r="JZN33" s="22"/>
      <c r="JZO33" s="22"/>
      <c r="JZP33" s="22"/>
      <c r="JZQ33" s="22"/>
      <c r="JZR33" s="22"/>
      <c r="JZS33" s="22"/>
      <c r="JZT33" s="22"/>
      <c r="JZU33" s="22"/>
      <c r="JZV33" s="22"/>
      <c r="JZW33" s="22"/>
      <c r="JZX33" s="22"/>
      <c r="JZY33" s="22"/>
      <c r="JZZ33" s="22"/>
      <c r="KAA33" s="22"/>
      <c r="KAB33" s="22"/>
      <c r="KAC33" s="22"/>
      <c r="KAD33" s="22"/>
      <c r="KAE33" s="22"/>
      <c r="KAF33" s="22"/>
      <c r="KAG33" s="22"/>
      <c r="KAH33" s="22"/>
      <c r="KAI33" s="22"/>
      <c r="KAJ33" s="22"/>
      <c r="KAK33" s="22"/>
      <c r="KAL33" s="22"/>
      <c r="KAM33" s="22"/>
      <c r="KAN33" s="22"/>
      <c r="KAO33" s="22"/>
      <c r="KAP33" s="22"/>
      <c r="KAQ33" s="22"/>
      <c r="KAR33" s="22"/>
      <c r="KAS33" s="22"/>
      <c r="KAT33" s="22"/>
      <c r="KAU33" s="22"/>
      <c r="KAV33" s="22"/>
      <c r="KAW33" s="22"/>
      <c r="KAX33" s="22"/>
      <c r="KAY33" s="22"/>
      <c r="KAZ33" s="22"/>
      <c r="KBA33" s="22"/>
      <c r="KBB33" s="22"/>
      <c r="KBC33" s="22"/>
      <c r="KBD33" s="22"/>
      <c r="KBE33" s="22"/>
      <c r="KBF33" s="22"/>
      <c r="KBG33" s="22"/>
      <c r="KBH33" s="22"/>
      <c r="KBI33" s="22"/>
      <c r="KBJ33" s="22"/>
      <c r="KBK33" s="22"/>
      <c r="KBL33" s="22"/>
      <c r="KBM33" s="22"/>
      <c r="KBN33" s="22"/>
      <c r="KBO33" s="22"/>
      <c r="KBP33" s="22"/>
      <c r="KBQ33" s="22"/>
      <c r="KBR33" s="22"/>
      <c r="KBS33" s="22"/>
      <c r="KBT33" s="22"/>
      <c r="KBU33" s="22"/>
      <c r="KBV33" s="22"/>
      <c r="KBW33" s="22"/>
      <c r="KBX33" s="22"/>
      <c r="KBY33" s="22"/>
      <c r="KBZ33" s="22"/>
      <c r="KCA33" s="22"/>
      <c r="KCB33" s="22"/>
      <c r="KCC33" s="22"/>
      <c r="KCD33" s="22"/>
      <c r="KCE33" s="22"/>
      <c r="KCF33" s="22"/>
      <c r="KCG33" s="22"/>
      <c r="KCH33" s="22"/>
      <c r="KCI33" s="22"/>
      <c r="KCJ33" s="22"/>
      <c r="KCK33" s="22"/>
      <c r="KCL33" s="22"/>
      <c r="KCM33" s="22"/>
      <c r="KCN33" s="22"/>
      <c r="KCO33" s="22"/>
      <c r="KCP33" s="22"/>
      <c r="KCQ33" s="22"/>
      <c r="KCR33" s="22"/>
      <c r="KCS33" s="22"/>
      <c r="KCT33" s="22"/>
      <c r="KCU33" s="22"/>
      <c r="KCV33" s="22"/>
      <c r="KCW33" s="22"/>
      <c r="KCX33" s="22"/>
      <c r="KCY33" s="22"/>
      <c r="KCZ33" s="22"/>
      <c r="KDA33" s="22"/>
      <c r="KDB33" s="22"/>
      <c r="KDC33" s="22"/>
      <c r="KDD33" s="22"/>
      <c r="KDE33" s="22"/>
      <c r="KDF33" s="22"/>
      <c r="KDG33" s="22"/>
      <c r="KDH33" s="22"/>
      <c r="KDI33" s="22"/>
      <c r="KDJ33" s="22"/>
      <c r="KDK33" s="22"/>
      <c r="KDL33" s="22"/>
      <c r="KDM33" s="22"/>
      <c r="KDN33" s="22"/>
      <c r="KDO33" s="22"/>
      <c r="KDP33" s="22"/>
      <c r="KDQ33" s="22"/>
      <c r="KDR33" s="22"/>
      <c r="KDS33" s="22"/>
      <c r="KDT33" s="22"/>
      <c r="KDU33" s="22"/>
      <c r="KDV33" s="22"/>
      <c r="KDW33" s="22"/>
      <c r="KDX33" s="22"/>
      <c r="KDY33" s="22"/>
      <c r="KDZ33" s="22"/>
      <c r="KEA33" s="22"/>
      <c r="KEB33" s="22"/>
      <c r="KEC33" s="22"/>
      <c r="KED33" s="22"/>
      <c r="KEE33" s="22"/>
      <c r="KEF33" s="22"/>
      <c r="KEG33" s="22"/>
      <c r="KEH33" s="22"/>
      <c r="KEI33" s="22"/>
      <c r="KEJ33" s="22"/>
      <c r="KEK33" s="22"/>
      <c r="KEL33" s="22"/>
      <c r="KEM33" s="22"/>
      <c r="KEN33" s="22"/>
      <c r="KEO33" s="22"/>
      <c r="KEP33" s="22"/>
      <c r="KEQ33" s="22"/>
      <c r="KER33" s="22"/>
      <c r="KES33" s="22"/>
      <c r="KET33" s="22"/>
      <c r="KEU33" s="22"/>
      <c r="KEV33" s="22"/>
      <c r="KEW33" s="22"/>
      <c r="KEX33" s="22"/>
      <c r="KEY33" s="22"/>
      <c r="KEZ33" s="22"/>
      <c r="KFA33" s="22"/>
      <c r="KFB33" s="22"/>
      <c r="KFC33" s="22"/>
      <c r="KFD33" s="22"/>
      <c r="KFE33" s="22"/>
      <c r="KFF33" s="22"/>
      <c r="KFG33" s="22"/>
      <c r="KFH33" s="22"/>
      <c r="KFI33" s="22"/>
      <c r="KFJ33" s="22"/>
      <c r="KFK33" s="22"/>
      <c r="KFL33" s="22"/>
      <c r="KFM33" s="22"/>
      <c r="KFN33" s="22"/>
      <c r="KFO33" s="22"/>
      <c r="KFP33" s="22"/>
      <c r="KFQ33" s="22"/>
      <c r="KFR33" s="22"/>
      <c r="KFS33" s="22"/>
      <c r="KFT33" s="22"/>
      <c r="KFU33" s="22"/>
      <c r="KFV33" s="22"/>
      <c r="KFW33" s="22"/>
      <c r="KFX33" s="22"/>
      <c r="KFY33" s="22"/>
      <c r="KFZ33" s="22"/>
      <c r="KGA33" s="22"/>
      <c r="KGB33" s="22"/>
      <c r="KGC33" s="22"/>
      <c r="KGD33" s="22"/>
      <c r="KGE33" s="22"/>
      <c r="KGF33" s="22"/>
      <c r="KGG33" s="22"/>
      <c r="KGH33" s="22"/>
      <c r="KGI33" s="22"/>
      <c r="KGJ33" s="22"/>
      <c r="KGK33" s="22"/>
      <c r="KGL33" s="22"/>
      <c r="KGM33" s="22"/>
      <c r="KGN33" s="22"/>
      <c r="KGO33" s="22"/>
      <c r="KGP33" s="22"/>
      <c r="KGQ33" s="22"/>
      <c r="KGR33" s="22"/>
      <c r="KGS33" s="22"/>
      <c r="KGT33" s="22"/>
      <c r="KGU33" s="22"/>
      <c r="KGV33" s="22"/>
      <c r="KGW33" s="22"/>
      <c r="KGX33" s="22"/>
      <c r="KGY33" s="22"/>
      <c r="KGZ33" s="22"/>
      <c r="KHA33" s="22"/>
      <c r="KHB33" s="22"/>
      <c r="KHC33" s="22"/>
      <c r="KHD33" s="22"/>
      <c r="KHE33" s="22"/>
      <c r="KHF33" s="22"/>
      <c r="KHG33" s="22"/>
      <c r="KHH33" s="22"/>
      <c r="KHI33" s="22"/>
      <c r="KHJ33" s="22"/>
      <c r="KHK33" s="22"/>
      <c r="KHL33" s="22"/>
      <c r="KHM33" s="22"/>
      <c r="KHN33" s="22"/>
      <c r="KHO33" s="22"/>
      <c r="KHP33" s="22"/>
      <c r="KHQ33" s="22"/>
      <c r="KHR33" s="22"/>
      <c r="KHS33" s="22"/>
      <c r="KHT33" s="22"/>
      <c r="KHU33" s="22"/>
      <c r="KHV33" s="22"/>
      <c r="KHW33" s="22"/>
      <c r="KHX33" s="22"/>
      <c r="KHY33" s="22"/>
      <c r="KHZ33" s="22"/>
      <c r="KIA33" s="22"/>
      <c r="KIB33" s="22"/>
      <c r="KIC33" s="22"/>
      <c r="KID33" s="22"/>
      <c r="KIE33" s="22"/>
      <c r="KIF33" s="22"/>
      <c r="KIG33" s="22"/>
      <c r="KIH33" s="22"/>
      <c r="KII33" s="22"/>
      <c r="KIJ33" s="22"/>
      <c r="KIK33" s="22"/>
      <c r="KIL33" s="22"/>
      <c r="KIM33" s="22"/>
      <c r="KIN33" s="22"/>
      <c r="KIO33" s="22"/>
      <c r="KIP33" s="22"/>
      <c r="KIQ33" s="22"/>
      <c r="KIR33" s="22"/>
      <c r="KIS33" s="22"/>
      <c r="KIT33" s="22"/>
      <c r="KIU33" s="22"/>
      <c r="KIV33" s="22"/>
      <c r="KIW33" s="22"/>
      <c r="KIX33" s="22"/>
      <c r="KIY33" s="22"/>
      <c r="KIZ33" s="22"/>
      <c r="KJA33" s="22"/>
      <c r="KJB33" s="22"/>
      <c r="KJC33" s="22"/>
      <c r="KJD33" s="22"/>
      <c r="KJE33" s="22"/>
      <c r="KJF33" s="22"/>
      <c r="KJG33" s="22"/>
      <c r="KJH33" s="22"/>
      <c r="KJI33" s="22"/>
      <c r="KJJ33" s="22"/>
      <c r="KJK33" s="22"/>
      <c r="KJL33" s="22"/>
      <c r="KJM33" s="22"/>
      <c r="KJN33" s="22"/>
      <c r="KJO33" s="22"/>
      <c r="KJP33" s="22"/>
      <c r="KJQ33" s="22"/>
      <c r="KJR33" s="22"/>
      <c r="KJS33" s="22"/>
      <c r="KJT33" s="22"/>
      <c r="KJU33" s="22"/>
      <c r="KJV33" s="22"/>
      <c r="KJW33" s="22"/>
      <c r="KJX33" s="22"/>
      <c r="KJY33" s="22"/>
      <c r="KJZ33" s="22"/>
      <c r="KKA33" s="22"/>
      <c r="KKB33" s="22"/>
      <c r="KKC33" s="22"/>
      <c r="KKD33" s="22"/>
      <c r="KKE33" s="22"/>
      <c r="KKF33" s="22"/>
      <c r="KKG33" s="22"/>
      <c r="KKH33" s="22"/>
      <c r="KKI33" s="22"/>
      <c r="KKJ33" s="22"/>
      <c r="KKK33" s="22"/>
      <c r="KKL33" s="22"/>
      <c r="KKM33" s="22"/>
      <c r="KKN33" s="22"/>
      <c r="KKO33" s="22"/>
      <c r="KKP33" s="22"/>
      <c r="KKQ33" s="22"/>
      <c r="KKR33" s="22"/>
      <c r="KKS33" s="22"/>
      <c r="KKT33" s="22"/>
      <c r="KKU33" s="22"/>
      <c r="KKV33" s="22"/>
      <c r="KKW33" s="22"/>
      <c r="KKX33" s="22"/>
      <c r="KKY33" s="22"/>
      <c r="KKZ33" s="22"/>
      <c r="KLA33" s="22"/>
      <c r="KLB33" s="22"/>
      <c r="KLC33" s="22"/>
      <c r="KLD33" s="22"/>
      <c r="KLE33" s="22"/>
      <c r="KLF33" s="22"/>
      <c r="KLG33" s="22"/>
      <c r="KLH33" s="22"/>
      <c r="KLI33" s="22"/>
      <c r="KLJ33" s="22"/>
      <c r="KLK33" s="22"/>
      <c r="KLL33" s="22"/>
      <c r="KLM33" s="22"/>
      <c r="KLN33" s="22"/>
      <c r="KLO33" s="22"/>
      <c r="KLP33" s="22"/>
      <c r="KLQ33" s="22"/>
      <c r="KLR33" s="22"/>
      <c r="KLS33" s="22"/>
      <c r="KLT33" s="22"/>
      <c r="KLU33" s="22"/>
      <c r="KLV33" s="22"/>
      <c r="KLW33" s="22"/>
      <c r="KLX33" s="22"/>
      <c r="KLY33" s="22"/>
      <c r="KLZ33" s="22"/>
      <c r="KMA33" s="22"/>
      <c r="KMB33" s="22"/>
      <c r="KMC33" s="22"/>
      <c r="KMD33" s="22"/>
      <c r="KME33" s="22"/>
      <c r="KMF33" s="22"/>
      <c r="KMG33" s="22"/>
      <c r="KMH33" s="22"/>
      <c r="KMI33" s="22"/>
      <c r="KMJ33" s="22"/>
      <c r="KMK33" s="22"/>
      <c r="KML33" s="22"/>
      <c r="KMM33" s="22"/>
      <c r="KMN33" s="22"/>
      <c r="KMO33" s="22"/>
      <c r="KMP33" s="22"/>
      <c r="KMQ33" s="22"/>
      <c r="KMR33" s="22"/>
      <c r="KMS33" s="22"/>
      <c r="KMT33" s="22"/>
      <c r="KMU33" s="22"/>
      <c r="KMV33" s="22"/>
      <c r="KMW33" s="22"/>
      <c r="KMX33" s="22"/>
      <c r="KMY33" s="22"/>
      <c r="KMZ33" s="22"/>
      <c r="KNA33" s="22"/>
      <c r="KNB33" s="22"/>
      <c r="KNC33" s="22"/>
      <c r="KND33" s="22"/>
      <c r="KNE33" s="22"/>
      <c r="KNF33" s="22"/>
      <c r="KNG33" s="22"/>
      <c r="KNH33" s="22"/>
      <c r="KNI33" s="22"/>
      <c r="KNJ33" s="22"/>
      <c r="KNK33" s="22"/>
      <c r="KNL33" s="22"/>
      <c r="KNM33" s="22"/>
      <c r="KNN33" s="22"/>
      <c r="KNO33" s="22"/>
      <c r="KNP33" s="22"/>
      <c r="KNQ33" s="22"/>
      <c r="KNR33" s="22"/>
      <c r="KNS33" s="22"/>
      <c r="KNT33" s="22"/>
      <c r="KNU33" s="22"/>
      <c r="KNV33" s="22"/>
      <c r="KNW33" s="22"/>
      <c r="KNX33" s="22"/>
      <c r="KNY33" s="22"/>
      <c r="KNZ33" s="22"/>
      <c r="KOA33" s="22"/>
      <c r="KOB33" s="22"/>
      <c r="KOC33" s="22"/>
      <c r="KOD33" s="22"/>
      <c r="KOE33" s="22"/>
      <c r="KOF33" s="22"/>
      <c r="KOG33" s="22"/>
      <c r="KOH33" s="22"/>
      <c r="KOI33" s="22"/>
      <c r="KOJ33" s="22"/>
      <c r="KOK33" s="22"/>
      <c r="KOL33" s="22"/>
      <c r="KOM33" s="22"/>
      <c r="KON33" s="22"/>
      <c r="KOO33" s="22"/>
      <c r="KOP33" s="22"/>
      <c r="KOQ33" s="22"/>
      <c r="KOR33" s="22"/>
      <c r="KOS33" s="22"/>
      <c r="KOT33" s="22"/>
      <c r="KOU33" s="22"/>
      <c r="KOV33" s="22"/>
      <c r="KOW33" s="22"/>
      <c r="KOX33" s="22"/>
      <c r="KOY33" s="22"/>
      <c r="KOZ33" s="22"/>
      <c r="KPA33" s="22"/>
      <c r="KPB33" s="22"/>
      <c r="KPC33" s="22"/>
      <c r="KPD33" s="22"/>
      <c r="KPE33" s="22"/>
      <c r="KPF33" s="22"/>
      <c r="KPG33" s="22"/>
      <c r="KPH33" s="22"/>
      <c r="KPI33" s="22"/>
      <c r="KPJ33" s="22"/>
      <c r="KPK33" s="22"/>
      <c r="KPL33" s="22"/>
      <c r="KPM33" s="22"/>
      <c r="KPN33" s="22"/>
      <c r="KPO33" s="22"/>
      <c r="KPP33" s="22"/>
      <c r="KPQ33" s="22"/>
      <c r="KPR33" s="22"/>
      <c r="KPS33" s="22"/>
      <c r="KPT33" s="22"/>
      <c r="KPU33" s="22"/>
      <c r="KPV33" s="22"/>
      <c r="KPW33" s="22"/>
      <c r="KPX33" s="22"/>
      <c r="KPY33" s="22"/>
      <c r="KPZ33" s="22"/>
      <c r="KQA33" s="22"/>
      <c r="KQB33" s="22"/>
      <c r="KQC33" s="22"/>
      <c r="KQD33" s="22"/>
      <c r="KQE33" s="22"/>
      <c r="KQF33" s="22"/>
      <c r="KQG33" s="22"/>
      <c r="KQH33" s="22"/>
      <c r="KQI33" s="22"/>
      <c r="KQJ33" s="22"/>
      <c r="KQK33" s="22"/>
      <c r="KQL33" s="22"/>
      <c r="KQM33" s="22"/>
      <c r="KQN33" s="22"/>
      <c r="KQO33" s="22"/>
      <c r="KQP33" s="22"/>
      <c r="KQQ33" s="22"/>
      <c r="KQR33" s="22"/>
      <c r="KQS33" s="22"/>
      <c r="KQT33" s="22"/>
      <c r="KQU33" s="22"/>
      <c r="KQV33" s="22"/>
      <c r="KQW33" s="22"/>
      <c r="KQX33" s="22"/>
      <c r="KQY33" s="22"/>
      <c r="KQZ33" s="22"/>
      <c r="KRA33" s="22"/>
      <c r="KRB33" s="22"/>
      <c r="KRC33" s="22"/>
      <c r="KRD33" s="22"/>
      <c r="KRE33" s="22"/>
      <c r="KRF33" s="22"/>
      <c r="KRG33" s="22"/>
      <c r="KRH33" s="22"/>
      <c r="KRI33" s="22"/>
      <c r="KRJ33" s="22"/>
      <c r="KRK33" s="22"/>
      <c r="KRL33" s="22"/>
      <c r="KRM33" s="22"/>
      <c r="KRN33" s="22"/>
      <c r="KRO33" s="22"/>
      <c r="KRP33" s="22"/>
      <c r="KRQ33" s="22"/>
      <c r="KRR33" s="22"/>
      <c r="KRS33" s="22"/>
      <c r="KRT33" s="22"/>
      <c r="KRU33" s="22"/>
      <c r="KRV33" s="22"/>
      <c r="KRW33" s="22"/>
      <c r="KRX33" s="22"/>
      <c r="KRY33" s="22"/>
      <c r="KRZ33" s="22"/>
      <c r="KSA33" s="22"/>
      <c r="KSB33" s="22"/>
      <c r="KSC33" s="22"/>
      <c r="KSD33" s="22"/>
      <c r="KSE33" s="22"/>
      <c r="KSF33" s="22"/>
      <c r="KSG33" s="22"/>
      <c r="KSH33" s="22"/>
      <c r="KSI33" s="22"/>
      <c r="KSJ33" s="22"/>
      <c r="KSK33" s="22"/>
      <c r="KSL33" s="22"/>
      <c r="KSM33" s="22"/>
      <c r="KSN33" s="22"/>
      <c r="KSO33" s="22"/>
      <c r="KSP33" s="22"/>
      <c r="KSQ33" s="22"/>
      <c r="KSR33" s="22"/>
      <c r="KSS33" s="22"/>
      <c r="KST33" s="22"/>
      <c r="KSU33" s="22"/>
      <c r="KSV33" s="22"/>
      <c r="KSW33" s="22"/>
      <c r="KSX33" s="22"/>
      <c r="KSY33" s="22"/>
      <c r="KSZ33" s="22"/>
      <c r="KTA33" s="22"/>
      <c r="KTB33" s="22"/>
      <c r="KTC33" s="22"/>
      <c r="KTD33" s="22"/>
      <c r="KTE33" s="22"/>
      <c r="KTF33" s="22"/>
      <c r="KTG33" s="22"/>
      <c r="KTH33" s="22"/>
      <c r="KTI33" s="22"/>
      <c r="KTJ33" s="22"/>
      <c r="KTK33" s="22"/>
      <c r="KTL33" s="22"/>
      <c r="KTM33" s="22"/>
      <c r="KTN33" s="22"/>
      <c r="KTO33" s="22"/>
      <c r="KTP33" s="22"/>
      <c r="KTQ33" s="22"/>
      <c r="KTR33" s="22"/>
      <c r="KTS33" s="22"/>
      <c r="KTT33" s="22"/>
      <c r="KTU33" s="22"/>
      <c r="KTV33" s="22"/>
      <c r="KTW33" s="22"/>
      <c r="KTX33" s="22"/>
      <c r="KTY33" s="22"/>
      <c r="KTZ33" s="22"/>
      <c r="KUA33" s="22"/>
      <c r="KUB33" s="22"/>
      <c r="KUC33" s="22"/>
      <c r="KUD33" s="22"/>
      <c r="KUE33" s="22"/>
      <c r="KUF33" s="22"/>
      <c r="KUG33" s="22"/>
      <c r="KUH33" s="22"/>
      <c r="KUI33" s="22"/>
      <c r="KUJ33" s="22"/>
      <c r="KUK33" s="22"/>
      <c r="KUL33" s="22"/>
      <c r="KUM33" s="22"/>
      <c r="KUN33" s="22"/>
      <c r="KUO33" s="22"/>
      <c r="KUP33" s="22"/>
      <c r="KUQ33" s="22"/>
      <c r="KUR33" s="22"/>
      <c r="KUS33" s="22"/>
      <c r="KUT33" s="22"/>
      <c r="KUU33" s="22"/>
      <c r="KUV33" s="22"/>
      <c r="KUW33" s="22"/>
      <c r="KUX33" s="22"/>
      <c r="KUY33" s="22"/>
      <c r="KUZ33" s="22"/>
      <c r="KVA33" s="22"/>
      <c r="KVB33" s="22"/>
      <c r="KVC33" s="22"/>
      <c r="KVD33" s="22"/>
      <c r="KVE33" s="22"/>
      <c r="KVF33" s="22"/>
      <c r="KVG33" s="22"/>
      <c r="KVH33" s="22"/>
      <c r="KVI33" s="22"/>
      <c r="KVJ33" s="22"/>
      <c r="KVK33" s="22"/>
      <c r="KVL33" s="22"/>
      <c r="KVM33" s="22"/>
      <c r="KVN33" s="22"/>
      <c r="KVO33" s="22"/>
      <c r="KVP33" s="22"/>
      <c r="KVQ33" s="22"/>
      <c r="KVR33" s="22"/>
      <c r="KVS33" s="22"/>
      <c r="KVT33" s="22"/>
      <c r="KVU33" s="22"/>
      <c r="KVV33" s="22"/>
      <c r="KVW33" s="22"/>
      <c r="KVX33" s="22"/>
      <c r="KVY33" s="22"/>
      <c r="KVZ33" s="22"/>
      <c r="KWA33" s="22"/>
      <c r="KWB33" s="22"/>
      <c r="KWC33" s="22"/>
      <c r="KWD33" s="22"/>
      <c r="KWE33" s="22"/>
      <c r="KWF33" s="22"/>
      <c r="KWG33" s="22"/>
      <c r="KWH33" s="22"/>
      <c r="KWI33" s="22"/>
      <c r="KWJ33" s="22"/>
      <c r="KWK33" s="22"/>
      <c r="KWL33" s="22"/>
      <c r="KWM33" s="22"/>
      <c r="KWN33" s="22"/>
      <c r="KWO33" s="22"/>
      <c r="KWP33" s="22"/>
      <c r="KWQ33" s="22"/>
      <c r="KWR33" s="22"/>
      <c r="KWS33" s="22"/>
      <c r="KWT33" s="22"/>
      <c r="KWU33" s="22"/>
      <c r="KWV33" s="22"/>
      <c r="KWW33" s="22"/>
      <c r="KWX33" s="22"/>
      <c r="KWY33" s="22"/>
      <c r="KWZ33" s="22"/>
      <c r="KXA33" s="22"/>
      <c r="KXB33" s="22"/>
      <c r="KXC33" s="22"/>
      <c r="KXD33" s="22"/>
      <c r="KXE33" s="22"/>
      <c r="KXF33" s="22"/>
      <c r="KXG33" s="22"/>
      <c r="KXH33" s="22"/>
      <c r="KXI33" s="22"/>
      <c r="KXJ33" s="22"/>
      <c r="KXK33" s="22"/>
      <c r="KXL33" s="22"/>
      <c r="KXM33" s="22"/>
      <c r="KXN33" s="22"/>
      <c r="KXO33" s="22"/>
      <c r="KXP33" s="22"/>
      <c r="KXQ33" s="22"/>
      <c r="KXR33" s="22"/>
      <c r="KXS33" s="22"/>
      <c r="KXT33" s="22"/>
      <c r="KXU33" s="22"/>
      <c r="KXV33" s="22"/>
      <c r="KXW33" s="22"/>
      <c r="KXX33" s="22"/>
      <c r="KXY33" s="22"/>
      <c r="KXZ33" s="22"/>
      <c r="KYA33" s="22"/>
      <c r="KYB33" s="22"/>
      <c r="KYC33" s="22"/>
      <c r="KYD33" s="22"/>
      <c r="KYE33" s="22"/>
      <c r="KYF33" s="22"/>
      <c r="KYG33" s="22"/>
      <c r="KYH33" s="22"/>
      <c r="KYI33" s="22"/>
      <c r="KYJ33" s="22"/>
      <c r="KYK33" s="22"/>
      <c r="KYL33" s="22"/>
      <c r="KYM33" s="22"/>
      <c r="KYN33" s="22"/>
      <c r="KYO33" s="22"/>
      <c r="KYP33" s="22"/>
      <c r="KYQ33" s="22"/>
      <c r="KYR33" s="22"/>
      <c r="KYS33" s="22"/>
      <c r="KYT33" s="22"/>
      <c r="KYU33" s="22"/>
      <c r="KYV33" s="22"/>
      <c r="KYW33" s="22"/>
      <c r="KYX33" s="22"/>
      <c r="KYY33" s="22"/>
      <c r="KYZ33" s="22"/>
      <c r="KZA33" s="22"/>
      <c r="KZB33" s="22"/>
      <c r="KZC33" s="22"/>
      <c r="KZD33" s="22"/>
      <c r="KZE33" s="22"/>
      <c r="KZF33" s="22"/>
      <c r="KZG33" s="22"/>
      <c r="KZH33" s="22"/>
      <c r="KZI33" s="22"/>
      <c r="KZJ33" s="22"/>
      <c r="KZK33" s="22"/>
      <c r="KZL33" s="22"/>
      <c r="KZM33" s="22"/>
      <c r="KZN33" s="22"/>
      <c r="KZO33" s="22"/>
      <c r="KZP33" s="22"/>
      <c r="KZQ33" s="22"/>
      <c r="KZR33" s="22"/>
      <c r="KZS33" s="22"/>
      <c r="KZT33" s="22"/>
      <c r="KZU33" s="22"/>
      <c r="KZV33" s="22"/>
      <c r="KZW33" s="22"/>
      <c r="KZX33" s="22"/>
      <c r="KZY33" s="22"/>
      <c r="KZZ33" s="22"/>
      <c r="LAA33" s="22"/>
      <c r="LAB33" s="22"/>
      <c r="LAC33" s="22"/>
      <c r="LAD33" s="22"/>
      <c r="LAE33" s="22"/>
      <c r="LAF33" s="22"/>
      <c r="LAG33" s="22"/>
      <c r="LAH33" s="22"/>
      <c r="LAI33" s="22"/>
      <c r="LAJ33" s="22"/>
      <c r="LAK33" s="22"/>
      <c r="LAL33" s="22"/>
      <c r="LAM33" s="22"/>
      <c r="LAN33" s="22"/>
      <c r="LAO33" s="22"/>
      <c r="LAP33" s="22"/>
      <c r="LAQ33" s="22"/>
      <c r="LAR33" s="22"/>
      <c r="LAS33" s="22"/>
      <c r="LAT33" s="22"/>
      <c r="LAU33" s="22"/>
      <c r="LAV33" s="22"/>
      <c r="LAW33" s="22"/>
      <c r="LAX33" s="22"/>
      <c r="LAY33" s="22"/>
      <c r="LAZ33" s="22"/>
      <c r="LBA33" s="22"/>
      <c r="LBB33" s="22"/>
      <c r="LBC33" s="22"/>
      <c r="LBD33" s="22"/>
      <c r="LBE33" s="22"/>
      <c r="LBF33" s="22"/>
      <c r="LBG33" s="22"/>
      <c r="LBH33" s="22"/>
      <c r="LBI33" s="22"/>
      <c r="LBJ33" s="22"/>
      <c r="LBK33" s="22"/>
      <c r="LBL33" s="22"/>
      <c r="LBM33" s="22"/>
      <c r="LBN33" s="22"/>
      <c r="LBO33" s="22"/>
      <c r="LBP33" s="22"/>
      <c r="LBQ33" s="22"/>
      <c r="LBR33" s="22"/>
      <c r="LBS33" s="22"/>
      <c r="LBT33" s="22"/>
      <c r="LBU33" s="22"/>
      <c r="LBV33" s="22"/>
      <c r="LBW33" s="22"/>
      <c r="LBX33" s="22"/>
      <c r="LBY33" s="22"/>
      <c r="LBZ33" s="22"/>
      <c r="LCA33" s="22"/>
      <c r="LCB33" s="22"/>
      <c r="LCC33" s="22"/>
      <c r="LCD33" s="22"/>
      <c r="LCE33" s="22"/>
      <c r="LCF33" s="22"/>
      <c r="LCG33" s="22"/>
      <c r="LCH33" s="22"/>
      <c r="LCI33" s="22"/>
      <c r="LCJ33" s="22"/>
      <c r="LCK33" s="22"/>
      <c r="LCL33" s="22"/>
      <c r="LCM33" s="22"/>
      <c r="LCN33" s="22"/>
      <c r="LCO33" s="22"/>
      <c r="LCP33" s="22"/>
      <c r="LCQ33" s="22"/>
      <c r="LCR33" s="22"/>
      <c r="LCS33" s="22"/>
      <c r="LCT33" s="22"/>
      <c r="LCU33" s="22"/>
      <c r="LCV33" s="22"/>
      <c r="LCW33" s="22"/>
      <c r="LCX33" s="22"/>
      <c r="LCY33" s="22"/>
      <c r="LCZ33" s="22"/>
      <c r="LDA33" s="22"/>
      <c r="LDB33" s="22"/>
      <c r="LDC33" s="22"/>
      <c r="LDD33" s="22"/>
      <c r="LDE33" s="22"/>
      <c r="LDF33" s="22"/>
      <c r="LDG33" s="22"/>
      <c r="LDH33" s="22"/>
      <c r="LDI33" s="22"/>
      <c r="LDJ33" s="22"/>
      <c r="LDK33" s="22"/>
      <c r="LDL33" s="22"/>
      <c r="LDM33" s="22"/>
      <c r="LDN33" s="22"/>
      <c r="LDO33" s="22"/>
      <c r="LDP33" s="22"/>
      <c r="LDQ33" s="22"/>
      <c r="LDR33" s="22"/>
      <c r="LDS33" s="22"/>
      <c r="LDT33" s="22"/>
      <c r="LDU33" s="22"/>
      <c r="LDV33" s="22"/>
      <c r="LDW33" s="22"/>
      <c r="LDX33" s="22"/>
      <c r="LDY33" s="22"/>
      <c r="LDZ33" s="22"/>
      <c r="LEA33" s="22"/>
      <c r="LEB33" s="22"/>
      <c r="LEC33" s="22"/>
      <c r="LED33" s="22"/>
      <c r="LEE33" s="22"/>
      <c r="LEF33" s="22"/>
      <c r="LEG33" s="22"/>
      <c r="LEH33" s="22"/>
      <c r="LEI33" s="22"/>
      <c r="LEJ33" s="22"/>
      <c r="LEK33" s="22"/>
      <c r="LEL33" s="22"/>
      <c r="LEM33" s="22"/>
      <c r="LEN33" s="22"/>
      <c r="LEO33" s="22"/>
      <c r="LEP33" s="22"/>
      <c r="LEQ33" s="22"/>
      <c r="LER33" s="22"/>
      <c r="LES33" s="22"/>
      <c r="LET33" s="22"/>
      <c r="LEU33" s="22"/>
      <c r="LEV33" s="22"/>
      <c r="LEW33" s="22"/>
      <c r="LEX33" s="22"/>
      <c r="LEY33" s="22"/>
      <c r="LEZ33" s="22"/>
      <c r="LFA33" s="22"/>
      <c r="LFB33" s="22"/>
      <c r="LFC33" s="22"/>
      <c r="LFD33" s="22"/>
      <c r="LFE33" s="22"/>
      <c r="LFF33" s="22"/>
      <c r="LFG33" s="22"/>
      <c r="LFH33" s="22"/>
      <c r="LFI33" s="22"/>
      <c r="LFJ33" s="22"/>
      <c r="LFK33" s="22"/>
      <c r="LFL33" s="22"/>
      <c r="LFM33" s="22"/>
      <c r="LFN33" s="22"/>
      <c r="LFO33" s="22"/>
      <c r="LFP33" s="22"/>
      <c r="LFQ33" s="22"/>
      <c r="LFR33" s="22"/>
      <c r="LFS33" s="22"/>
      <c r="LFT33" s="22"/>
      <c r="LFU33" s="22"/>
      <c r="LFV33" s="22"/>
      <c r="LFW33" s="22"/>
      <c r="LFX33" s="22"/>
      <c r="LFY33" s="22"/>
      <c r="LFZ33" s="22"/>
      <c r="LGA33" s="22"/>
      <c r="LGB33" s="22"/>
      <c r="LGC33" s="22"/>
      <c r="LGD33" s="22"/>
      <c r="LGE33" s="22"/>
      <c r="LGF33" s="22"/>
      <c r="LGG33" s="22"/>
      <c r="LGH33" s="22"/>
      <c r="LGI33" s="22"/>
      <c r="LGJ33" s="22"/>
      <c r="LGK33" s="22"/>
      <c r="LGL33" s="22"/>
      <c r="LGM33" s="22"/>
      <c r="LGN33" s="22"/>
      <c r="LGO33" s="22"/>
      <c r="LGP33" s="22"/>
      <c r="LGQ33" s="22"/>
      <c r="LGR33" s="22"/>
      <c r="LGS33" s="22"/>
      <c r="LGT33" s="22"/>
      <c r="LGU33" s="22"/>
      <c r="LGV33" s="22"/>
      <c r="LGW33" s="22"/>
      <c r="LGX33" s="22"/>
      <c r="LGY33" s="22"/>
      <c r="LGZ33" s="22"/>
      <c r="LHA33" s="22"/>
      <c r="LHB33" s="22"/>
      <c r="LHC33" s="22"/>
      <c r="LHD33" s="22"/>
      <c r="LHE33" s="22"/>
      <c r="LHF33" s="22"/>
      <c r="LHG33" s="22"/>
      <c r="LHH33" s="22"/>
      <c r="LHI33" s="22"/>
      <c r="LHJ33" s="22"/>
      <c r="LHK33" s="22"/>
      <c r="LHL33" s="22"/>
      <c r="LHM33" s="22"/>
      <c r="LHN33" s="22"/>
      <c r="LHO33" s="22"/>
      <c r="LHP33" s="22"/>
      <c r="LHQ33" s="22"/>
      <c r="LHR33" s="22"/>
      <c r="LHS33" s="22"/>
      <c r="LHT33" s="22"/>
      <c r="LHU33" s="22"/>
      <c r="LHV33" s="22"/>
      <c r="LHW33" s="22"/>
      <c r="LHX33" s="22"/>
      <c r="LHY33" s="22"/>
      <c r="LHZ33" s="22"/>
      <c r="LIA33" s="22"/>
      <c r="LIB33" s="22"/>
      <c r="LIC33" s="22"/>
      <c r="LID33" s="22"/>
      <c r="LIE33" s="22"/>
      <c r="LIF33" s="22"/>
      <c r="LIG33" s="22"/>
      <c r="LIH33" s="22"/>
      <c r="LII33" s="22"/>
      <c r="LIJ33" s="22"/>
      <c r="LIK33" s="22"/>
      <c r="LIL33" s="22"/>
      <c r="LIM33" s="22"/>
      <c r="LIN33" s="22"/>
      <c r="LIO33" s="22"/>
      <c r="LIP33" s="22"/>
      <c r="LIQ33" s="22"/>
      <c r="LIR33" s="22"/>
      <c r="LIS33" s="22"/>
      <c r="LIT33" s="22"/>
      <c r="LIU33" s="22"/>
      <c r="LIV33" s="22"/>
      <c r="LIW33" s="22"/>
      <c r="LIX33" s="22"/>
      <c r="LIY33" s="22"/>
      <c r="LIZ33" s="22"/>
      <c r="LJA33" s="22"/>
      <c r="LJB33" s="22"/>
      <c r="LJC33" s="22"/>
      <c r="LJD33" s="22"/>
      <c r="LJE33" s="22"/>
      <c r="LJF33" s="22"/>
      <c r="LJG33" s="22"/>
      <c r="LJH33" s="22"/>
      <c r="LJI33" s="22"/>
      <c r="LJJ33" s="22"/>
      <c r="LJK33" s="22"/>
      <c r="LJL33" s="22"/>
      <c r="LJM33" s="22"/>
      <c r="LJN33" s="22"/>
      <c r="LJO33" s="22"/>
      <c r="LJP33" s="22"/>
      <c r="LJQ33" s="22"/>
      <c r="LJR33" s="22"/>
      <c r="LJS33" s="22"/>
      <c r="LJT33" s="22"/>
      <c r="LJU33" s="22"/>
      <c r="LJV33" s="22"/>
      <c r="LJW33" s="22"/>
      <c r="LJX33" s="22"/>
      <c r="LJY33" s="22"/>
      <c r="LJZ33" s="22"/>
      <c r="LKA33" s="22"/>
      <c r="LKB33" s="22"/>
      <c r="LKC33" s="22"/>
      <c r="LKD33" s="22"/>
      <c r="LKE33" s="22"/>
      <c r="LKF33" s="22"/>
      <c r="LKG33" s="22"/>
      <c r="LKH33" s="22"/>
      <c r="LKI33" s="22"/>
      <c r="LKJ33" s="22"/>
      <c r="LKK33" s="22"/>
      <c r="LKL33" s="22"/>
      <c r="LKM33" s="22"/>
      <c r="LKN33" s="22"/>
      <c r="LKO33" s="22"/>
      <c r="LKP33" s="22"/>
      <c r="LKQ33" s="22"/>
      <c r="LKR33" s="22"/>
      <c r="LKS33" s="22"/>
      <c r="LKT33" s="22"/>
      <c r="LKU33" s="22"/>
      <c r="LKV33" s="22"/>
      <c r="LKW33" s="22"/>
      <c r="LKX33" s="22"/>
      <c r="LKY33" s="22"/>
      <c r="LKZ33" s="22"/>
      <c r="LLA33" s="22"/>
      <c r="LLB33" s="22"/>
      <c r="LLC33" s="22"/>
      <c r="LLD33" s="22"/>
      <c r="LLE33" s="22"/>
      <c r="LLF33" s="22"/>
      <c r="LLG33" s="22"/>
      <c r="LLH33" s="22"/>
      <c r="LLI33" s="22"/>
      <c r="LLJ33" s="22"/>
      <c r="LLK33" s="22"/>
      <c r="LLL33" s="22"/>
      <c r="LLM33" s="22"/>
      <c r="LLN33" s="22"/>
      <c r="LLO33" s="22"/>
      <c r="LLP33" s="22"/>
      <c r="LLQ33" s="22"/>
      <c r="LLR33" s="22"/>
      <c r="LLS33" s="22"/>
      <c r="LLT33" s="22"/>
      <c r="LLU33" s="22"/>
      <c r="LLV33" s="22"/>
      <c r="LLW33" s="22"/>
      <c r="LLX33" s="22"/>
      <c r="LLY33" s="22"/>
      <c r="LLZ33" s="22"/>
      <c r="LMA33" s="22"/>
      <c r="LMB33" s="22"/>
      <c r="LMC33" s="22"/>
      <c r="LMD33" s="22"/>
      <c r="LME33" s="22"/>
      <c r="LMF33" s="22"/>
      <c r="LMG33" s="22"/>
      <c r="LMH33" s="22"/>
      <c r="LMI33" s="22"/>
      <c r="LMJ33" s="22"/>
      <c r="LMK33" s="22"/>
      <c r="LML33" s="22"/>
      <c r="LMM33" s="22"/>
      <c r="LMN33" s="22"/>
      <c r="LMO33" s="22"/>
      <c r="LMP33" s="22"/>
      <c r="LMQ33" s="22"/>
      <c r="LMR33" s="22"/>
      <c r="LMS33" s="22"/>
      <c r="LMT33" s="22"/>
      <c r="LMU33" s="22"/>
      <c r="LMV33" s="22"/>
      <c r="LMW33" s="22"/>
      <c r="LMX33" s="22"/>
      <c r="LMY33" s="22"/>
      <c r="LMZ33" s="22"/>
      <c r="LNA33" s="22"/>
      <c r="LNB33" s="22"/>
      <c r="LNC33" s="22"/>
      <c r="LND33" s="22"/>
      <c r="LNE33" s="22"/>
      <c r="LNF33" s="22"/>
      <c r="LNG33" s="22"/>
      <c r="LNH33" s="22"/>
      <c r="LNI33" s="22"/>
      <c r="LNJ33" s="22"/>
      <c r="LNK33" s="22"/>
      <c r="LNL33" s="22"/>
      <c r="LNM33" s="22"/>
      <c r="LNN33" s="22"/>
      <c r="LNO33" s="22"/>
      <c r="LNP33" s="22"/>
      <c r="LNQ33" s="22"/>
      <c r="LNR33" s="22"/>
      <c r="LNS33" s="22"/>
      <c r="LNT33" s="22"/>
      <c r="LNU33" s="22"/>
      <c r="LNV33" s="22"/>
      <c r="LNW33" s="22"/>
      <c r="LNX33" s="22"/>
      <c r="LNY33" s="22"/>
      <c r="LNZ33" s="22"/>
      <c r="LOA33" s="22"/>
      <c r="LOB33" s="22"/>
      <c r="LOC33" s="22"/>
      <c r="LOD33" s="22"/>
      <c r="LOE33" s="22"/>
      <c r="LOF33" s="22"/>
      <c r="LOG33" s="22"/>
      <c r="LOH33" s="22"/>
      <c r="LOI33" s="22"/>
      <c r="LOJ33" s="22"/>
      <c r="LOK33" s="22"/>
      <c r="LOL33" s="22"/>
      <c r="LOM33" s="22"/>
      <c r="LON33" s="22"/>
      <c r="LOO33" s="22"/>
      <c r="LOP33" s="22"/>
      <c r="LOQ33" s="22"/>
      <c r="LOR33" s="22"/>
      <c r="LOS33" s="22"/>
      <c r="LOT33" s="22"/>
      <c r="LOU33" s="22"/>
      <c r="LOV33" s="22"/>
      <c r="LOW33" s="22"/>
      <c r="LOX33" s="22"/>
      <c r="LOY33" s="22"/>
      <c r="LOZ33" s="22"/>
      <c r="LPA33" s="22"/>
      <c r="LPB33" s="22"/>
      <c r="LPC33" s="22"/>
      <c r="LPD33" s="22"/>
      <c r="LPE33" s="22"/>
      <c r="LPF33" s="22"/>
      <c r="LPG33" s="22"/>
      <c r="LPH33" s="22"/>
      <c r="LPI33" s="22"/>
      <c r="LPJ33" s="22"/>
      <c r="LPK33" s="22"/>
      <c r="LPL33" s="22"/>
      <c r="LPM33" s="22"/>
      <c r="LPN33" s="22"/>
      <c r="LPO33" s="22"/>
      <c r="LPP33" s="22"/>
      <c r="LPQ33" s="22"/>
      <c r="LPR33" s="22"/>
      <c r="LPS33" s="22"/>
      <c r="LPT33" s="22"/>
      <c r="LPU33" s="22"/>
      <c r="LPV33" s="22"/>
      <c r="LPW33" s="22"/>
      <c r="LPX33" s="22"/>
      <c r="LPY33" s="22"/>
      <c r="LPZ33" s="22"/>
      <c r="LQA33" s="22"/>
      <c r="LQB33" s="22"/>
      <c r="LQC33" s="22"/>
      <c r="LQD33" s="22"/>
      <c r="LQE33" s="22"/>
      <c r="LQF33" s="22"/>
      <c r="LQG33" s="22"/>
      <c r="LQH33" s="22"/>
      <c r="LQI33" s="22"/>
      <c r="LQJ33" s="22"/>
      <c r="LQK33" s="22"/>
      <c r="LQL33" s="22"/>
      <c r="LQM33" s="22"/>
      <c r="LQN33" s="22"/>
      <c r="LQO33" s="22"/>
      <c r="LQP33" s="22"/>
      <c r="LQQ33" s="22"/>
      <c r="LQR33" s="22"/>
      <c r="LQS33" s="22"/>
      <c r="LQT33" s="22"/>
      <c r="LQU33" s="22"/>
      <c r="LQV33" s="22"/>
      <c r="LQW33" s="22"/>
      <c r="LQX33" s="22"/>
      <c r="LQY33" s="22"/>
      <c r="LQZ33" s="22"/>
      <c r="LRA33" s="22"/>
      <c r="LRB33" s="22"/>
      <c r="LRC33" s="22"/>
      <c r="LRD33" s="22"/>
      <c r="LRE33" s="22"/>
      <c r="LRF33" s="22"/>
      <c r="LRG33" s="22"/>
      <c r="LRH33" s="22"/>
      <c r="LRI33" s="22"/>
      <c r="LRJ33" s="22"/>
      <c r="LRK33" s="22"/>
      <c r="LRL33" s="22"/>
      <c r="LRM33" s="22"/>
      <c r="LRN33" s="22"/>
      <c r="LRO33" s="22"/>
      <c r="LRP33" s="22"/>
      <c r="LRQ33" s="22"/>
      <c r="LRR33" s="22"/>
      <c r="LRS33" s="22"/>
      <c r="LRT33" s="22"/>
      <c r="LRU33" s="22"/>
      <c r="LRV33" s="22"/>
      <c r="LRW33" s="22"/>
      <c r="LRX33" s="22"/>
      <c r="LRY33" s="22"/>
      <c r="LRZ33" s="22"/>
      <c r="LSA33" s="22"/>
      <c r="LSB33" s="22"/>
      <c r="LSC33" s="22"/>
      <c r="LSD33" s="22"/>
      <c r="LSE33" s="22"/>
      <c r="LSF33" s="22"/>
      <c r="LSG33" s="22"/>
      <c r="LSH33" s="22"/>
      <c r="LSI33" s="22"/>
      <c r="LSJ33" s="22"/>
      <c r="LSK33" s="22"/>
      <c r="LSL33" s="22"/>
      <c r="LSM33" s="22"/>
      <c r="LSN33" s="22"/>
      <c r="LSO33" s="22"/>
      <c r="LSP33" s="22"/>
      <c r="LSQ33" s="22"/>
      <c r="LSR33" s="22"/>
      <c r="LSS33" s="22"/>
      <c r="LST33" s="22"/>
      <c r="LSU33" s="22"/>
      <c r="LSV33" s="22"/>
      <c r="LSW33" s="22"/>
      <c r="LSX33" s="22"/>
      <c r="LSY33" s="22"/>
      <c r="LSZ33" s="22"/>
      <c r="LTA33" s="22"/>
      <c r="LTB33" s="22"/>
      <c r="LTC33" s="22"/>
      <c r="LTD33" s="22"/>
      <c r="LTE33" s="22"/>
      <c r="LTF33" s="22"/>
      <c r="LTG33" s="22"/>
      <c r="LTH33" s="22"/>
      <c r="LTI33" s="22"/>
      <c r="LTJ33" s="22"/>
      <c r="LTK33" s="22"/>
      <c r="LTL33" s="22"/>
      <c r="LTM33" s="22"/>
      <c r="LTN33" s="22"/>
      <c r="LTO33" s="22"/>
      <c r="LTP33" s="22"/>
      <c r="LTQ33" s="22"/>
      <c r="LTR33" s="22"/>
      <c r="LTS33" s="22"/>
      <c r="LTT33" s="22"/>
      <c r="LTU33" s="22"/>
      <c r="LTV33" s="22"/>
      <c r="LTW33" s="22"/>
      <c r="LTX33" s="22"/>
      <c r="LTY33" s="22"/>
      <c r="LTZ33" s="22"/>
      <c r="LUA33" s="22"/>
      <c r="LUB33" s="22"/>
      <c r="LUC33" s="22"/>
      <c r="LUD33" s="22"/>
      <c r="LUE33" s="22"/>
      <c r="LUF33" s="22"/>
      <c r="LUG33" s="22"/>
      <c r="LUH33" s="22"/>
      <c r="LUI33" s="22"/>
      <c r="LUJ33" s="22"/>
      <c r="LUK33" s="22"/>
      <c r="LUL33" s="22"/>
      <c r="LUM33" s="22"/>
      <c r="LUN33" s="22"/>
      <c r="LUO33" s="22"/>
      <c r="LUP33" s="22"/>
      <c r="LUQ33" s="22"/>
      <c r="LUR33" s="22"/>
      <c r="LUS33" s="22"/>
      <c r="LUT33" s="22"/>
      <c r="LUU33" s="22"/>
      <c r="LUV33" s="22"/>
      <c r="LUW33" s="22"/>
      <c r="LUX33" s="22"/>
      <c r="LUY33" s="22"/>
      <c r="LUZ33" s="22"/>
      <c r="LVA33" s="22"/>
      <c r="LVB33" s="22"/>
      <c r="LVC33" s="22"/>
      <c r="LVD33" s="22"/>
      <c r="LVE33" s="22"/>
      <c r="LVF33" s="22"/>
      <c r="LVG33" s="22"/>
      <c r="LVH33" s="22"/>
      <c r="LVI33" s="22"/>
      <c r="LVJ33" s="22"/>
      <c r="LVK33" s="22"/>
      <c r="LVL33" s="22"/>
      <c r="LVM33" s="22"/>
      <c r="LVN33" s="22"/>
      <c r="LVO33" s="22"/>
      <c r="LVP33" s="22"/>
      <c r="LVQ33" s="22"/>
      <c r="LVR33" s="22"/>
      <c r="LVS33" s="22"/>
      <c r="LVT33" s="22"/>
      <c r="LVU33" s="22"/>
      <c r="LVV33" s="22"/>
      <c r="LVW33" s="22"/>
      <c r="LVX33" s="22"/>
      <c r="LVY33" s="22"/>
      <c r="LVZ33" s="22"/>
      <c r="LWA33" s="22"/>
      <c r="LWB33" s="22"/>
      <c r="LWC33" s="22"/>
      <c r="LWD33" s="22"/>
      <c r="LWE33" s="22"/>
      <c r="LWF33" s="22"/>
      <c r="LWG33" s="22"/>
      <c r="LWH33" s="22"/>
      <c r="LWI33" s="22"/>
      <c r="LWJ33" s="22"/>
      <c r="LWK33" s="22"/>
      <c r="LWL33" s="22"/>
      <c r="LWM33" s="22"/>
      <c r="LWN33" s="22"/>
      <c r="LWO33" s="22"/>
      <c r="LWP33" s="22"/>
      <c r="LWQ33" s="22"/>
      <c r="LWR33" s="22"/>
      <c r="LWS33" s="22"/>
      <c r="LWT33" s="22"/>
      <c r="LWU33" s="22"/>
      <c r="LWV33" s="22"/>
      <c r="LWW33" s="22"/>
      <c r="LWX33" s="22"/>
      <c r="LWY33" s="22"/>
      <c r="LWZ33" s="22"/>
      <c r="LXA33" s="22"/>
      <c r="LXB33" s="22"/>
      <c r="LXC33" s="22"/>
      <c r="LXD33" s="22"/>
      <c r="LXE33" s="22"/>
      <c r="LXF33" s="22"/>
      <c r="LXG33" s="22"/>
      <c r="LXH33" s="22"/>
      <c r="LXI33" s="22"/>
      <c r="LXJ33" s="22"/>
      <c r="LXK33" s="22"/>
      <c r="LXL33" s="22"/>
      <c r="LXM33" s="22"/>
      <c r="LXN33" s="22"/>
      <c r="LXO33" s="22"/>
      <c r="LXP33" s="22"/>
      <c r="LXQ33" s="22"/>
      <c r="LXR33" s="22"/>
      <c r="LXS33" s="22"/>
      <c r="LXT33" s="22"/>
      <c r="LXU33" s="22"/>
      <c r="LXV33" s="22"/>
      <c r="LXW33" s="22"/>
      <c r="LXX33" s="22"/>
      <c r="LXY33" s="22"/>
      <c r="LXZ33" s="22"/>
      <c r="LYA33" s="22"/>
      <c r="LYB33" s="22"/>
      <c r="LYC33" s="22"/>
      <c r="LYD33" s="22"/>
      <c r="LYE33" s="22"/>
      <c r="LYF33" s="22"/>
      <c r="LYG33" s="22"/>
      <c r="LYH33" s="22"/>
      <c r="LYI33" s="22"/>
      <c r="LYJ33" s="22"/>
      <c r="LYK33" s="22"/>
      <c r="LYL33" s="22"/>
      <c r="LYM33" s="22"/>
      <c r="LYN33" s="22"/>
      <c r="LYO33" s="22"/>
      <c r="LYP33" s="22"/>
      <c r="LYQ33" s="22"/>
      <c r="LYR33" s="22"/>
      <c r="LYS33" s="22"/>
      <c r="LYT33" s="22"/>
      <c r="LYU33" s="22"/>
      <c r="LYV33" s="22"/>
      <c r="LYW33" s="22"/>
      <c r="LYX33" s="22"/>
      <c r="LYY33" s="22"/>
      <c r="LYZ33" s="22"/>
      <c r="LZA33" s="22"/>
      <c r="LZB33" s="22"/>
      <c r="LZC33" s="22"/>
      <c r="LZD33" s="22"/>
      <c r="LZE33" s="22"/>
      <c r="LZF33" s="22"/>
      <c r="LZG33" s="22"/>
      <c r="LZH33" s="22"/>
      <c r="LZI33" s="22"/>
      <c r="LZJ33" s="22"/>
      <c r="LZK33" s="22"/>
      <c r="LZL33" s="22"/>
      <c r="LZM33" s="22"/>
      <c r="LZN33" s="22"/>
      <c r="LZO33" s="22"/>
      <c r="LZP33" s="22"/>
      <c r="LZQ33" s="22"/>
      <c r="LZR33" s="22"/>
      <c r="LZS33" s="22"/>
      <c r="LZT33" s="22"/>
      <c r="LZU33" s="22"/>
      <c r="LZV33" s="22"/>
      <c r="LZW33" s="22"/>
      <c r="LZX33" s="22"/>
      <c r="LZY33" s="22"/>
      <c r="LZZ33" s="22"/>
      <c r="MAA33" s="22"/>
      <c r="MAB33" s="22"/>
      <c r="MAC33" s="22"/>
      <c r="MAD33" s="22"/>
      <c r="MAE33" s="22"/>
      <c r="MAF33" s="22"/>
      <c r="MAG33" s="22"/>
      <c r="MAH33" s="22"/>
      <c r="MAI33" s="22"/>
      <c r="MAJ33" s="22"/>
      <c r="MAK33" s="22"/>
      <c r="MAL33" s="22"/>
      <c r="MAM33" s="22"/>
      <c r="MAN33" s="22"/>
      <c r="MAO33" s="22"/>
      <c r="MAP33" s="22"/>
      <c r="MAQ33" s="22"/>
      <c r="MAR33" s="22"/>
      <c r="MAS33" s="22"/>
      <c r="MAT33" s="22"/>
      <c r="MAU33" s="22"/>
      <c r="MAV33" s="22"/>
      <c r="MAW33" s="22"/>
      <c r="MAX33" s="22"/>
      <c r="MAY33" s="22"/>
      <c r="MAZ33" s="22"/>
      <c r="MBA33" s="22"/>
      <c r="MBB33" s="22"/>
      <c r="MBC33" s="22"/>
      <c r="MBD33" s="22"/>
      <c r="MBE33" s="22"/>
      <c r="MBF33" s="22"/>
      <c r="MBG33" s="22"/>
      <c r="MBH33" s="22"/>
      <c r="MBI33" s="22"/>
      <c r="MBJ33" s="22"/>
      <c r="MBK33" s="22"/>
      <c r="MBL33" s="22"/>
      <c r="MBM33" s="22"/>
      <c r="MBN33" s="22"/>
      <c r="MBO33" s="22"/>
      <c r="MBP33" s="22"/>
      <c r="MBQ33" s="22"/>
      <c r="MBR33" s="22"/>
      <c r="MBS33" s="22"/>
      <c r="MBT33" s="22"/>
      <c r="MBU33" s="22"/>
      <c r="MBV33" s="22"/>
      <c r="MBW33" s="22"/>
      <c r="MBX33" s="22"/>
      <c r="MBY33" s="22"/>
      <c r="MBZ33" s="22"/>
      <c r="MCA33" s="22"/>
      <c r="MCB33" s="22"/>
      <c r="MCC33" s="22"/>
      <c r="MCD33" s="22"/>
      <c r="MCE33" s="22"/>
      <c r="MCF33" s="22"/>
      <c r="MCG33" s="22"/>
      <c r="MCH33" s="22"/>
      <c r="MCI33" s="22"/>
      <c r="MCJ33" s="22"/>
      <c r="MCK33" s="22"/>
      <c r="MCL33" s="22"/>
      <c r="MCM33" s="22"/>
      <c r="MCN33" s="22"/>
      <c r="MCO33" s="22"/>
      <c r="MCP33" s="22"/>
      <c r="MCQ33" s="22"/>
      <c r="MCR33" s="22"/>
      <c r="MCS33" s="22"/>
      <c r="MCT33" s="22"/>
      <c r="MCU33" s="22"/>
      <c r="MCV33" s="22"/>
      <c r="MCW33" s="22"/>
      <c r="MCX33" s="22"/>
      <c r="MCY33" s="22"/>
      <c r="MCZ33" s="22"/>
      <c r="MDA33" s="22"/>
      <c r="MDB33" s="22"/>
      <c r="MDC33" s="22"/>
      <c r="MDD33" s="22"/>
      <c r="MDE33" s="22"/>
      <c r="MDF33" s="22"/>
      <c r="MDG33" s="22"/>
      <c r="MDH33" s="22"/>
      <c r="MDI33" s="22"/>
      <c r="MDJ33" s="22"/>
      <c r="MDK33" s="22"/>
      <c r="MDL33" s="22"/>
      <c r="MDM33" s="22"/>
      <c r="MDN33" s="22"/>
      <c r="MDO33" s="22"/>
      <c r="MDP33" s="22"/>
      <c r="MDQ33" s="22"/>
      <c r="MDR33" s="22"/>
      <c r="MDS33" s="22"/>
      <c r="MDT33" s="22"/>
      <c r="MDU33" s="22"/>
      <c r="MDV33" s="22"/>
      <c r="MDW33" s="22"/>
      <c r="MDX33" s="22"/>
      <c r="MDY33" s="22"/>
      <c r="MDZ33" s="22"/>
      <c r="MEA33" s="22"/>
      <c r="MEB33" s="22"/>
      <c r="MEC33" s="22"/>
      <c r="MED33" s="22"/>
      <c r="MEE33" s="22"/>
      <c r="MEF33" s="22"/>
      <c r="MEG33" s="22"/>
      <c r="MEH33" s="22"/>
      <c r="MEI33" s="22"/>
      <c r="MEJ33" s="22"/>
      <c r="MEK33" s="22"/>
      <c r="MEL33" s="22"/>
      <c r="MEM33" s="22"/>
      <c r="MEN33" s="22"/>
      <c r="MEO33" s="22"/>
      <c r="MEP33" s="22"/>
      <c r="MEQ33" s="22"/>
      <c r="MER33" s="22"/>
      <c r="MES33" s="22"/>
      <c r="MET33" s="22"/>
      <c r="MEU33" s="22"/>
      <c r="MEV33" s="22"/>
      <c r="MEW33" s="22"/>
      <c r="MEX33" s="22"/>
      <c r="MEY33" s="22"/>
      <c r="MEZ33" s="22"/>
      <c r="MFA33" s="22"/>
      <c r="MFB33" s="22"/>
      <c r="MFC33" s="22"/>
      <c r="MFD33" s="22"/>
      <c r="MFE33" s="22"/>
      <c r="MFF33" s="22"/>
      <c r="MFG33" s="22"/>
      <c r="MFH33" s="22"/>
      <c r="MFI33" s="22"/>
      <c r="MFJ33" s="22"/>
      <c r="MFK33" s="22"/>
      <c r="MFL33" s="22"/>
      <c r="MFM33" s="22"/>
      <c r="MFN33" s="22"/>
      <c r="MFO33" s="22"/>
      <c r="MFP33" s="22"/>
      <c r="MFQ33" s="22"/>
      <c r="MFR33" s="22"/>
      <c r="MFS33" s="22"/>
      <c r="MFT33" s="22"/>
      <c r="MFU33" s="22"/>
      <c r="MFV33" s="22"/>
      <c r="MFW33" s="22"/>
      <c r="MFX33" s="22"/>
      <c r="MFY33" s="22"/>
      <c r="MFZ33" s="22"/>
      <c r="MGA33" s="22"/>
      <c r="MGB33" s="22"/>
      <c r="MGC33" s="22"/>
      <c r="MGD33" s="22"/>
      <c r="MGE33" s="22"/>
      <c r="MGF33" s="22"/>
      <c r="MGG33" s="22"/>
      <c r="MGH33" s="22"/>
      <c r="MGI33" s="22"/>
      <c r="MGJ33" s="22"/>
      <c r="MGK33" s="22"/>
      <c r="MGL33" s="22"/>
      <c r="MGM33" s="22"/>
      <c r="MGN33" s="22"/>
      <c r="MGO33" s="22"/>
      <c r="MGP33" s="22"/>
      <c r="MGQ33" s="22"/>
      <c r="MGR33" s="22"/>
      <c r="MGS33" s="22"/>
      <c r="MGT33" s="22"/>
      <c r="MGU33" s="22"/>
      <c r="MGV33" s="22"/>
      <c r="MGW33" s="22"/>
      <c r="MGX33" s="22"/>
      <c r="MGY33" s="22"/>
      <c r="MGZ33" s="22"/>
      <c r="MHA33" s="22"/>
      <c r="MHB33" s="22"/>
      <c r="MHC33" s="22"/>
      <c r="MHD33" s="22"/>
      <c r="MHE33" s="22"/>
      <c r="MHF33" s="22"/>
      <c r="MHG33" s="22"/>
      <c r="MHH33" s="22"/>
      <c r="MHI33" s="22"/>
      <c r="MHJ33" s="22"/>
      <c r="MHK33" s="22"/>
      <c r="MHL33" s="22"/>
      <c r="MHM33" s="22"/>
      <c r="MHN33" s="22"/>
      <c r="MHO33" s="22"/>
      <c r="MHP33" s="22"/>
      <c r="MHQ33" s="22"/>
      <c r="MHR33" s="22"/>
      <c r="MHS33" s="22"/>
      <c r="MHT33" s="22"/>
      <c r="MHU33" s="22"/>
      <c r="MHV33" s="22"/>
      <c r="MHW33" s="22"/>
      <c r="MHX33" s="22"/>
      <c r="MHY33" s="22"/>
      <c r="MHZ33" s="22"/>
      <c r="MIA33" s="22"/>
      <c r="MIB33" s="22"/>
      <c r="MIC33" s="22"/>
      <c r="MID33" s="22"/>
      <c r="MIE33" s="22"/>
      <c r="MIF33" s="22"/>
      <c r="MIG33" s="22"/>
      <c r="MIH33" s="22"/>
      <c r="MII33" s="22"/>
      <c r="MIJ33" s="22"/>
      <c r="MIK33" s="22"/>
      <c r="MIL33" s="22"/>
      <c r="MIM33" s="22"/>
      <c r="MIN33" s="22"/>
      <c r="MIO33" s="22"/>
      <c r="MIP33" s="22"/>
      <c r="MIQ33" s="22"/>
      <c r="MIR33" s="22"/>
      <c r="MIS33" s="22"/>
      <c r="MIT33" s="22"/>
      <c r="MIU33" s="22"/>
      <c r="MIV33" s="22"/>
      <c r="MIW33" s="22"/>
      <c r="MIX33" s="22"/>
      <c r="MIY33" s="22"/>
      <c r="MIZ33" s="22"/>
      <c r="MJA33" s="22"/>
      <c r="MJB33" s="22"/>
      <c r="MJC33" s="22"/>
      <c r="MJD33" s="22"/>
      <c r="MJE33" s="22"/>
      <c r="MJF33" s="22"/>
      <c r="MJG33" s="22"/>
      <c r="MJH33" s="22"/>
      <c r="MJI33" s="22"/>
      <c r="MJJ33" s="22"/>
      <c r="MJK33" s="22"/>
      <c r="MJL33" s="22"/>
      <c r="MJM33" s="22"/>
      <c r="MJN33" s="22"/>
      <c r="MJO33" s="22"/>
      <c r="MJP33" s="22"/>
      <c r="MJQ33" s="22"/>
      <c r="MJR33" s="22"/>
      <c r="MJS33" s="22"/>
      <c r="MJT33" s="22"/>
      <c r="MJU33" s="22"/>
      <c r="MJV33" s="22"/>
      <c r="MJW33" s="22"/>
      <c r="MJX33" s="22"/>
      <c r="MJY33" s="22"/>
      <c r="MJZ33" s="22"/>
      <c r="MKA33" s="22"/>
      <c r="MKB33" s="22"/>
      <c r="MKC33" s="22"/>
      <c r="MKD33" s="22"/>
      <c r="MKE33" s="22"/>
      <c r="MKF33" s="22"/>
      <c r="MKG33" s="22"/>
      <c r="MKH33" s="22"/>
      <c r="MKI33" s="22"/>
      <c r="MKJ33" s="22"/>
      <c r="MKK33" s="22"/>
      <c r="MKL33" s="22"/>
      <c r="MKM33" s="22"/>
      <c r="MKN33" s="22"/>
      <c r="MKO33" s="22"/>
      <c r="MKP33" s="22"/>
      <c r="MKQ33" s="22"/>
      <c r="MKR33" s="22"/>
      <c r="MKS33" s="22"/>
      <c r="MKT33" s="22"/>
      <c r="MKU33" s="22"/>
      <c r="MKV33" s="22"/>
      <c r="MKW33" s="22"/>
      <c r="MKX33" s="22"/>
      <c r="MKY33" s="22"/>
      <c r="MKZ33" s="22"/>
      <c r="MLA33" s="22"/>
      <c r="MLB33" s="22"/>
      <c r="MLC33" s="22"/>
      <c r="MLD33" s="22"/>
      <c r="MLE33" s="22"/>
      <c r="MLF33" s="22"/>
      <c r="MLG33" s="22"/>
      <c r="MLH33" s="22"/>
      <c r="MLI33" s="22"/>
      <c r="MLJ33" s="22"/>
      <c r="MLK33" s="22"/>
      <c r="MLL33" s="22"/>
      <c r="MLM33" s="22"/>
      <c r="MLN33" s="22"/>
      <c r="MLO33" s="22"/>
      <c r="MLP33" s="22"/>
      <c r="MLQ33" s="22"/>
      <c r="MLR33" s="22"/>
      <c r="MLS33" s="22"/>
      <c r="MLT33" s="22"/>
      <c r="MLU33" s="22"/>
      <c r="MLV33" s="22"/>
      <c r="MLW33" s="22"/>
      <c r="MLX33" s="22"/>
      <c r="MLY33" s="22"/>
      <c r="MLZ33" s="22"/>
      <c r="MMA33" s="22"/>
      <c r="MMB33" s="22"/>
      <c r="MMC33" s="22"/>
      <c r="MMD33" s="22"/>
      <c r="MME33" s="22"/>
      <c r="MMF33" s="22"/>
      <c r="MMG33" s="22"/>
      <c r="MMH33" s="22"/>
      <c r="MMI33" s="22"/>
      <c r="MMJ33" s="22"/>
      <c r="MMK33" s="22"/>
      <c r="MML33" s="22"/>
      <c r="MMM33" s="22"/>
      <c r="MMN33" s="22"/>
      <c r="MMO33" s="22"/>
      <c r="MMP33" s="22"/>
      <c r="MMQ33" s="22"/>
      <c r="MMR33" s="22"/>
      <c r="MMS33" s="22"/>
      <c r="MMT33" s="22"/>
      <c r="MMU33" s="22"/>
      <c r="MMV33" s="22"/>
      <c r="MMW33" s="22"/>
      <c r="MMX33" s="22"/>
      <c r="MMY33" s="22"/>
      <c r="MMZ33" s="22"/>
      <c r="MNA33" s="22"/>
      <c r="MNB33" s="22"/>
      <c r="MNC33" s="22"/>
      <c r="MND33" s="22"/>
      <c r="MNE33" s="22"/>
      <c r="MNF33" s="22"/>
      <c r="MNG33" s="22"/>
      <c r="MNH33" s="22"/>
      <c r="MNI33" s="22"/>
      <c r="MNJ33" s="22"/>
      <c r="MNK33" s="22"/>
      <c r="MNL33" s="22"/>
      <c r="MNM33" s="22"/>
      <c r="MNN33" s="22"/>
      <c r="MNO33" s="22"/>
      <c r="MNP33" s="22"/>
      <c r="MNQ33" s="22"/>
      <c r="MNR33" s="22"/>
      <c r="MNS33" s="22"/>
      <c r="MNT33" s="22"/>
      <c r="MNU33" s="22"/>
      <c r="MNV33" s="22"/>
      <c r="MNW33" s="22"/>
      <c r="MNX33" s="22"/>
      <c r="MNY33" s="22"/>
      <c r="MNZ33" s="22"/>
      <c r="MOA33" s="22"/>
      <c r="MOB33" s="22"/>
      <c r="MOC33" s="22"/>
      <c r="MOD33" s="22"/>
      <c r="MOE33" s="22"/>
      <c r="MOF33" s="22"/>
      <c r="MOG33" s="22"/>
      <c r="MOH33" s="22"/>
      <c r="MOI33" s="22"/>
      <c r="MOJ33" s="22"/>
      <c r="MOK33" s="22"/>
      <c r="MOL33" s="22"/>
      <c r="MOM33" s="22"/>
      <c r="MON33" s="22"/>
      <c r="MOO33" s="22"/>
      <c r="MOP33" s="22"/>
      <c r="MOQ33" s="22"/>
      <c r="MOR33" s="22"/>
      <c r="MOS33" s="22"/>
      <c r="MOT33" s="22"/>
      <c r="MOU33" s="22"/>
      <c r="MOV33" s="22"/>
      <c r="MOW33" s="22"/>
      <c r="MOX33" s="22"/>
      <c r="MOY33" s="22"/>
      <c r="MOZ33" s="22"/>
      <c r="MPA33" s="22"/>
      <c r="MPB33" s="22"/>
      <c r="MPC33" s="22"/>
      <c r="MPD33" s="22"/>
      <c r="MPE33" s="22"/>
      <c r="MPF33" s="22"/>
      <c r="MPG33" s="22"/>
      <c r="MPH33" s="22"/>
      <c r="MPI33" s="22"/>
      <c r="MPJ33" s="22"/>
      <c r="MPK33" s="22"/>
      <c r="MPL33" s="22"/>
      <c r="MPM33" s="22"/>
      <c r="MPN33" s="22"/>
      <c r="MPO33" s="22"/>
      <c r="MPP33" s="22"/>
      <c r="MPQ33" s="22"/>
      <c r="MPR33" s="22"/>
      <c r="MPS33" s="22"/>
      <c r="MPT33" s="22"/>
      <c r="MPU33" s="22"/>
      <c r="MPV33" s="22"/>
      <c r="MPW33" s="22"/>
      <c r="MPX33" s="22"/>
      <c r="MPY33" s="22"/>
      <c r="MPZ33" s="22"/>
      <c r="MQA33" s="22"/>
      <c r="MQB33" s="22"/>
      <c r="MQC33" s="22"/>
      <c r="MQD33" s="22"/>
      <c r="MQE33" s="22"/>
      <c r="MQF33" s="22"/>
      <c r="MQG33" s="22"/>
      <c r="MQH33" s="22"/>
      <c r="MQI33" s="22"/>
      <c r="MQJ33" s="22"/>
      <c r="MQK33" s="22"/>
      <c r="MQL33" s="22"/>
      <c r="MQM33" s="22"/>
      <c r="MQN33" s="22"/>
      <c r="MQO33" s="22"/>
      <c r="MQP33" s="22"/>
      <c r="MQQ33" s="22"/>
      <c r="MQR33" s="22"/>
      <c r="MQS33" s="22"/>
      <c r="MQT33" s="22"/>
      <c r="MQU33" s="22"/>
      <c r="MQV33" s="22"/>
      <c r="MQW33" s="22"/>
      <c r="MQX33" s="22"/>
      <c r="MQY33" s="22"/>
      <c r="MQZ33" s="22"/>
      <c r="MRA33" s="22"/>
      <c r="MRB33" s="22"/>
      <c r="MRC33" s="22"/>
      <c r="MRD33" s="22"/>
      <c r="MRE33" s="22"/>
      <c r="MRF33" s="22"/>
      <c r="MRG33" s="22"/>
      <c r="MRH33" s="22"/>
      <c r="MRI33" s="22"/>
      <c r="MRJ33" s="22"/>
      <c r="MRK33" s="22"/>
      <c r="MRL33" s="22"/>
      <c r="MRM33" s="22"/>
      <c r="MRN33" s="22"/>
      <c r="MRO33" s="22"/>
      <c r="MRP33" s="22"/>
      <c r="MRQ33" s="22"/>
      <c r="MRR33" s="22"/>
      <c r="MRS33" s="22"/>
      <c r="MRT33" s="22"/>
      <c r="MRU33" s="22"/>
      <c r="MRV33" s="22"/>
      <c r="MRW33" s="22"/>
      <c r="MRX33" s="22"/>
      <c r="MRY33" s="22"/>
      <c r="MRZ33" s="22"/>
      <c r="MSA33" s="22"/>
      <c r="MSB33" s="22"/>
      <c r="MSC33" s="22"/>
      <c r="MSD33" s="22"/>
      <c r="MSE33" s="22"/>
      <c r="MSF33" s="22"/>
      <c r="MSG33" s="22"/>
      <c r="MSH33" s="22"/>
      <c r="MSI33" s="22"/>
      <c r="MSJ33" s="22"/>
      <c r="MSK33" s="22"/>
      <c r="MSL33" s="22"/>
      <c r="MSM33" s="22"/>
      <c r="MSN33" s="22"/>
      <c r="MSO33" s="22"/>
      <c r="MSP33" s="22"/>
      <c r="MSQ33" s="22"/>
      <c r="MSR33" s="22"/>
      <c r="MSS33" s="22"/>
      <c r="MST33" s="22"/>
      <c r="MSU33" s="22"/>
      <c r="MSV33" s="22"/>
      <c r="MSW33" s="22"/>
      <c r="MSX33" s="22"/>
      <c r="MSY33" s="22"/>
      <c r="MSZ33" s="22"/>
      <c r="MTA33" s="22"/>
      <c r="MTB33" s="22"/>
      <c r="MTC33" s="22"/>
      <c r="MTD33" s="22"/>
      <c r="MTE33" s="22"/>
      <c r="MTF33" s="22"/>
      <c r="MTG33" s="22"/>
      <c r="MTH33" s="22"/>
      <c r="MTI33" s="22"/>
      <c r="MTJ33" s="22"/>
      <c r="MTK33" s="22"/>
      <c r="MTL33" s="22"/>
      <c r="MTM33" s="22"/>
      <c r="MTN33" s="22"/>
      <c r="MTO33" s="22"/>
      <c r="MTP33" s="22"/>
      <c r="MTQ33" s="22"/>
      <c r="MTR33" s="22"/>
      <c r="MTS33" s="22"/>
      <c r="MTT33" s="22"/>
      <c r="MTU33" s="22"/>
      <c r="MTV33" s="22"/>
      <c r="MTW33" s="22"/>
      <c r="MTX33" s="22"/>
      <c r="MTY33" s="22"/>
      <c r="MTZ33" s="22"/>
      <c r="MUA33" s="22"/>
      <c r="MUB33" s="22"/>
      <c r="MUC33" s="22"/>
      <c r="MUD33" s="22"/>
      <c r="MUE33" s="22"/>
      <c r="MUF33" s="22"/>
      <c r="MUG33" s="22"/>
      <c r="MUH33" s="22"/>
      <c r="MUI33" s="22"/>
      <c r="MUJ33" s="22"/>
      <c r="MUK33" s="22"/>
      <c r="MUL33" s="22"/>
      <c r="MUM33" s="22"/>
      <c r="MUN33" s="22"/>
      <c r="MUO33" s="22"/>
      <c r="MUP33" s="22"/>
      <c r="MUQ33" s="22"/>
      <c r="MUR33" s="22"/>
      <c r="MUS33" s="22"/>
      <c r="MUT33" s="22"/>
      <c r="MUU33" s="22"/>
      <c r="MUV33" s="22"/>
      <c r="MUW33" s="22"/>
      <c r="MUX33" s="22"/>
      <c r="MUY33" s="22"/>
      <c r="MUZ33" s="22"/>
      <c r="MVA33" s="22"/>
      <c r="MVB33" s="22"/>
      <c r="MVC33" s="22"/>
      <c r="MVD33" s="22"/>
      <c r="MVE33" s="22"/>
      <c r="MVF33" s="22"/>
      <c r="MVG33" s="22"/>
      <c r="MVH33" s="22"/>
      <c r="MVI33" s="22"/>
      <c r="MVJ33" s="22"/>
      <c r="MVK33" s="22"/>
      <c r="MVL33" s="22"/>
      <c r="MVM33" s="22"/>
      <c r="MVN33" s="22"/>
      <c r="MVO33" s="22"/>
      <c r="MVP33" s="22"/>
      <c r="MVQ33" s="22"/>
      <c r="MVR33" s="22"/>
      <c r="MVS33" s="22"/>
      <c r="MVT33" s="22"/>
      <c r="MVU33" s="22"/>
      <c r="MVV33" s="22"/>
      <c r="MVW33" s="22"/>
      <c r="MVX33" s="22"/>
      <c r="MVY33" s="22"/>
      <c r="MVZ33" s="22"/>
      <c r="MWA33" s="22"/>
      <c r="MWB33" s="22"/>
      <c r="MWC33" s="22"/>
      <c r="MWD33" s="22"/>
      <c r="MWE33" s="22"/>
      <c r="MWF33" s="22"/>
      <c r="MWG33" s="22"/>
      <c r="MWH33" s="22"/>
      <c r="MWI33" s="22"/>
      <c r="MWJ33" s="22"/>
      <c r="MWK33" s="22"/>
      <c r="MWL33" s="22"/>
      <c r="MWM33" s="22"/>
      <c r="MWN33" s="22"/>
      <c r="MWO33" s="22"/>
      <c r="MWP33" s="22"/>
      <c r="MWQ33" s="22"/>
      <c r="MWR33" s="22"/>
      <c r="MWS33" s="22"/>
      <c r="MWT33" s="22"/>
      <c r="MWU33" s="22"/>
      <c r="MWV33" s="22"/>
      <c r="MWW33" s="22"/>
      <c r="MWX33" s="22"/>
      <c r="MWY33" s="22"/>
      <c r="MWZ33" s="22"/>
      <c r="MXA33" s="22"/>
      <c r="MXB33" s="22"/>
      <c r="MXC33" s="22"/>
      <c r="MXD33" s="22"/>
      <c r="MXE33" s="22"/>
      <c r="MXF33" s="22"/>
      <c r="MXG33" s="22"/>
      <c r="MXH33" s="22"/>
      <c r="MXI33" s="22"/>
      <c r="MXJ33" s="22"/>
      <c r="MXK33" s="22"/>
      <c r="MXL33" s="22"/>
      <c r="MXM33" s="22"/>
      <c r="MXN33" s="22"/>
      <c r="MXO33" s="22"/>
      <c r="MXP33" s="22"/>
      <c r="MXQ33" s="22"/>
      <c r="MXR33" s="22"/>
      <c r="MXS33" s="22"/>
      <c r="MXT33" s="22"/>
      <c r="MXU33" s="22"/>
      <c r="MXV33" s="22"/>
      <c r="MXW33" s="22"/>
      <c r="MXX33" s="22"/>
      <c r="MXY33" s="22"/>
      <c r="MXZ33" s="22"/>
      <c r="MYA33" s="22"/>
      <c r="MYB33" s="22"/>
      <c r="MYC33" s="22"/>
      <c r="MYD33" s="22"/>
      <c r="MYE33" s="22"/>
      <c r="MYF33" s="22"/>
      <c r="MYG33" s="22"/>
      <c r="MYH33" s="22"/>
      <c r="MYI33" s="22"/>
      <c r="MYJ33" s="22"/>
      <c r="MYK33" s="22"/>
      <c r="MYL33" s="22"/>
      <c r="MYM33" s="22"/>
      <c r="MYN33" s="22"/>
      <c r="MYO33" s="22"/>
      <c r="MYP33" s="22"/>
      <c r="MYQ33" s="22"/>
      <c r="MYR33" s="22"/>
      <c r="MYS33" s="22"/>
      <c r="MYT33" s="22"/>
      <c r="MYU33" s="22"/>
      <c r="MYV33" s="22"/>
      <c r="MYW33" s="22"/>
      <c r="MYX33" s="22"/>
      <c r="MYY33" s="22"/>
      <c r="MYZ33" s="22"/>
      <c r="MZA33" s="22"/>
      <c r="MZB33" s="22"/>
      <c r="MZC33" s="22"/>
      <c r="MZD33" s="22"/>
      <c r="MZE33" s="22"/>
      <c r="MZF33" s="22"/>
      <c r="MZG33" s="22"/>
      <c r="MZH33" s="22"/>
      <c r="MZI33" s="22"/>
      <c r="MZJ33" s="22"/>
      <c r="MZK33" s="22"/>
      <c r="MZL33" s="22"/>
      <c r="MZM33" s="22"/>
      <c r="MZN33" s="22"/>
      <c r="MZO33" s="22"/>
      <c r="MZP33" s="22"/>
      <c r="MZQ33" s="22"/>
      <c r="MZR33" s="22"/>
      <c r="MZS33" s="22"/>
      <c r="MZT33" s="22"/>
      <c r="MZU33" s="22"/>
      <c r="MZV33" s="22"/>
      <c r="MZW33" s="22"/>
      <c r="MZX33" s="22"/>
      <c r="MZY33" s="22"/>
      <c r="MZZ33" s="22"/>
      <c r="NAA33" s="22"/>
      <c r="NAB33" s="22"/>
      <c r="NAC33" s="22"/>
      <c r="NAD33" s="22"/>
      <c r="NAE33" s="22"/>
      <c r="NAF33" s="22"/>
      <c r="NAG33" s="22"/>
      <c r="NAH33" s="22"/>
      <c r="NAI33" s="22"/>
      <c r="NAJ33" s="22"/>
      <c r="NAK33" s="22"/>
      <c r="NAL33" s="22"/>
      <c r="NAM33" s="22"/>
      <c r="NAN33" s="22"/>
      <c r="NAO33" s="22"/>
      <c r="NAP33" s="22"/>
      <c r="NAQ33" s="22"/>
      <c r="NAR33" s="22"/>
      <c r="NAS33" s="22"/>
      <c r="NAT33" s="22"/>
      <c r="NAU33" s="22"/>
      <c r="NAV33" s="22"/>
      <c r="NAW33" s="22"/>
      <c r="NAX33" s="22"/>
      <c r="NAY33" s="22"/>
      <c r="NAZ33" s="22"/>
      <c r="NBA33" s="22"/>
      <c r="NBB33" s="22"/>
      <c r="NBC33" s="22"/>
      <c r="NBD33" s="22"/>
      <c r="NBE33" s="22"/>
      <c r="NBF33" s="22"/>
      <c r="NBG33" s="22"/>
      <c r="NBH33" s="22"/>
      <c r="NBI33" s="22"/>
      <c r="NBJ33" s="22"/>
      <c r="NBK33" s="22"/>
      <c r="NBL33" s="22"/>
      <c r="NBM33" s="22"/>
      <c r="NBN33" s="22"/>
      <c r="NBO33" s="22"/>
      <c r="NBP33" s="22"/>
      <c r="NBQ33" s="22"/>
      <c r="NBR33" s="22"/>
      <c r="NBS33" s="22"/>
      <c r="NBT33" s="22"/>
      <c r="NBU33" s="22"/>
      <c r="NBV33" s="22"/>
      <c r="NBW33" s="22"/>
      <c r="NBX33" s="22"/>
      <c r="NBY33" s="22"/>
      <c r="NBZ33" s="22"/>
      <c r="NCA33" s="22"/>
      <c r="NCB33" s="22"/>
      <c r="NCC33" s="22"/>
      <c r="NCD33" s="22"/>
      <c r="NCE33" s="22"/>
      <c r="NCF33" s="22"/>
      <c r="NCG33" s="22"/>
      <c r="NCH33" s="22"/>
      <c r="NCI33" s="22"/>
      <c r="NCJ33" s="22"/>
      <c r="NCK33" s="22"/>
      <c r="NCL33" s="22"/>
      <c r="NCM33" s="22"/>
      <c r="NCN33" s="22"/>
      <c r="NCO33" s="22"/>
      <c r="NCP33" s="22"/>
      <c r="NCQ33" s="22"/>
      <c r="NCR33" s="22"/>
      <c r="NCS33" s="22"/>
      <c r="NCT33" s="22"/>
      <c r="NCU33" s="22"/>
      <c r="NCV33" s="22"/>
      <c r="NCW33" s="22"/>
      <c r="NCX33" s="22"/>
      <c r="NCY33" s="22"/>
      <c r="NCZ33" s="22"/>
      <c r="NDA33" s="22"/>
      <c r="NDB33" s="22"/>
      <c r="NDC33" s="22"/>
      <c r="NDD33" s="22"/>
      <c r="NDE33" s="22"/>
      <c r="NDF33" s="22"/>
      <c r="NDG33" s="22"/>
      <c r="NDH33" s="22"/>
      <c r="NDI33" s="22"/>
      <c r="NDJ33" s="22"/>
      <c r="NDK33" s="22"/>
      <c r="NDL33" s="22"/>
      <c r="NDM33" s="22"/>
      <c r="NDN33" s="22"/>
      <c r="NDO33" s="22"/>
      <c r="NDP33" s="22"/>
      <c r="NDQ33" s="22"/>
      <c r="NDR33" s="22"/>
      <c r="NDS33" s="22"/>
      <c r="NDT33" s="22"/>
      <c r="NDU33" s="22"/>
      <c r="NDV33" s="22"/>
      <c r="NDW33" s="22"/>
      <c r="NDX33" s="22"/>
      <c r="NDY33" s="22"/>
      <c r="NDZ33" s="22"/>
      <c r="NEA33" s="22"/>
      <c r="NEB33" s="22"/>
      <c r="NEC33" s="22"/>
      <c r="NED33" s="22"/>
      <c r="NEE33" s="22"/>
      <c r="NEF33" s="22"/>
      <c r="NEG33" s="22"/>
      <c r="NEH33" s="22"/>
      <c r="NEI33" s="22"/>
      <c r="NEJ33" s="22"/>
      <c r="NEK33" s="22"/>
      <c r="NEL33" s="22"/>
      <c r="NEM33" s="22"/>
      <c r="NEN33" s="22"/>
      <c r="NEO33" s="22"/>
      <c r="NEP33" s="22"/>
      <c r="NEQ33" s="22"/>
      <c r="NER33" s="22"/>
      <c r="NES33" s="22"/>
      <c r="NET33" s="22"/>
      <c r="NEU33" s="22"/>
      <c r="NEV33" s="22"/>
      <c r="NEW33" s="22"/>
      <c r="NEX33" s="22"/>
      <c r="NEY33" s="22"/>
      <c r="NEZ33" s="22"/>
      <c r="NFA33" s="22"/>
      <c r="NFB33" s="22"/>
      <c r="NFC33" s="22"/>
      <c r="NFD33" s="22"/>
      <c r="NFE33" s="22"/>
      <c r="NFF33" s="22"/>
      <c r="NFG33" s="22"/>
      <c r="NFH33" s="22"/>
      <c r="NFI33" s="22"/>
      <c r="NFJ33" s="22"/>
      <c r="NFK33" s="22"/>
      <c r="NFL33" s="22"/>
      <c r="NFM33" s="22"/>
      <c r="NFN33" s="22"/>
      <c r="NFO33" s="22"/>
      <c r="NFP33" s="22"/>
      <c r="NFQ33" s="22"/>
      <c r="NFR33" s="22"/>
      <c r="NFS33" s="22"/>
      <c r="NFT33" s="22"/>
      <c r="NFU33" s="22"/>
      <c r="NFV33" s="22"/>
      <c r="NFW33" s="22"/>
      <c r="NFX33" s="22"/>
      <c r="NFY33" s="22"/>
      <c r="NFZ33" s="22"/>
      <c r="NGA33" s="22"/>
      <c r="NGB33" s="22"/>
      <c r="NGC33" s="22"/>
      <c r="NGD33" s="22"/>
      <c r="NGE33" s="22"/>
      <c r="NGF33" s="22"/>
      <c r="NGG33" s="22"/>
      <c r="NGH33" s="22"/>
      <c r="NGI33" s="22"/>
      <c r="NGJ33" s="22"/>
      <c r="NGK33" s="22"/>
      <c r="NGL33" s="22"/>
      <c r="NGM33" s="22"/>
      <c r="NGN33" s="22"/>
      <c r="NGO33" s="22"/>
      <c r="NGP33" s="22"/>
      <c r="NGQ33" s="22"/>
      <c r="NGR33" s="22"/>
      <c r="NGS33" s="22"/>
      <c r="NGT33" s="22"/>
      <c r="NGU33" s="22"/>
      <c r="NGV33" s="22"/>
      <c r="NGW33" s="22"/>
      <c r="NGX33" s="22"/>
      <c r="NGY33" s="22"/>
      <c r="NGZ33" s="22"/>
      <c r="NHA33" s="22"/>
      <c r="NHB33" s="22"/>
      <c r="NHC33" s="22"/>
      <c r="NHD33" s="22"/>
      <c r="NHE33" s="22"/>
      <c r="NHF33" s="22"/>
      <c r="NHG33" s="22"/>
      <c r="NHH33" s="22"/>
      <c r="NHI33" s="22"/>
      <c r="NHJ33" s="22"/>
      <c r="NHK33" s="22"/>
      <c r="NHL33" s="22"/>
      <c r="NHM33" s="22"/>
      <c r="NHN33" s="22"/>
      <c r="NHO33" s="22"/>
      <c r="NHP33" s="22"/>
      <c r="NHQ33" s="22"/>
      <c r="NHR33" s="22"/>
      <c r="NHS33" s="22"/>
      <c r="NHT33" s="22"/>
      <c r="NHU33" s="22"/>
      <c r="NHV33" s="22"/>
      <c r="NHW33" s="22"/>
      <c r="NHX33" s="22"/>
      <c r="NHY33" s="22"/>
      <c r="NHZ33" s="22"/>
      <c r="NIA33" s="22"/>
      <c r="NIB33" s="22"/>
      <c r="NIC33" s="22"/>
      <c r="NID33" s="22"/>
      <c r="NIE33" s="22"/>
      <c r="NIF33" s="22"/>
      <c r="NIG33" s="22"/>
      <c r="NIH33" s="22"/>
      <c r="NII33" s="22"/>
      <c r="NIJ33" s="22"/>
      <c r="NIK33" s="22"/>
      <c r="NIL33" s="22"/>
      <c r="NIM33" s="22"/>
      <c r="NIN33" s="22"/>
      <c r="NIO33" s="22"/>
      <c r="NIP33" s="22"/>
      <c r="NIQ33" s="22"/>
      <c r="NIR33" s="22"/>
      <c r="NIS33" s="22"/>
      <c r="NIT33" s="22"/>
      <c r="NIU33" s="22"/>
      <c r="NIV33" s="22"/>
      <c r="NIW33" s="22"/>
      <c r="NIX33" s="22"/>
      <c r="NIY33" s="22"/>
      <c r="NIZ33" s="22"/>
      <c r="NJA33" s="22"/>
      <c r="NJB33" s="22"/>
      <c r="NJC33" s="22"/>
      <c r="NJD33" s="22"/>
      <c r="NJE33" s="22"/>
      <c r="NJF33" s="22"/>
      <c r="NJG33" s="22"/>
      <c r="NJH33" s="22"/>
      <c r="NJI33" s="22"/>
      <c r="NJJ33" s="22"/>
      <c r="NJK33" s="22"/>
      <c r="NJL33" s="22"/>
      <c r="NJM33" s="22"/>
      <c r="NJN33" s="22"/>
      <c r="NJO33" s="22"/>
      <c r="NJP33" s="22"/>
      <c r="NJQ33" s="22"/>
      <c r="NJR33" s="22"/>
      <c r="NJS33" s="22"/>
      <c r="NJT33" s="22"/>
      <c r="NJU33" s="22"/>
      <c r="NJV33" s="22"/>
      <c r="NJW33" s="22"/>
      <c r="NJX33" s="22"/>
      <c r="NJY33" s="22"/>
      <c r="NJZ33" s="22"/>
      <c r="NKA33" s="22"/>
      <c r="NKB33" s="22"/>
      <c r="NKC33" s="22"/>
      <c r="NKD33" s="22"/>
      <c r="NKE33" s="22"/>
      <c r="NKF33" s="22"/>
      <c r="NKG33" s="22"/>
      <c r="NKH33" s="22"/>
      <c r="NKI33" s="22"/>
      <c r="NKJ33" s="22"/>
      <c r="NKK33" s="22"/>
      <c r="NKL33" s="22"/>
      <c r="NKM33" s="22"/>
      <c r="NKN33" s="22"/>
      <c r="NKO33" s="22"/>
      <c r="NKP33" s="22"/>
      <c r="NKQ33" s="22"/>
      <c r="NKR33" s="22"/>
      <c r="NKS33" s="22"/>
      <c r="NKT33" s="22"/>
      <c r="NKU33" s="22"/>
      <c r="NKV33" s="22"/>
      <c r="NKW33" s="22"/>
      <c r="NKX33" s="22"/>
      <c r="NKY33" s="22"/>
      <c r="NKZ33" s="22"/>
      <c r="NLA33" s="22"/>
      <c r="NLB33" s="22"/>
      <c r="NLC33" s="22"/>
      <c r="NLD33" s="22"/>
      <c r="NLE33" s="22"/>
      <c r="NLF33" s="22"/>
      <c r="NLG33" s="22"/>
      <c r="NLH33" s="22"/>
      <c r="NLI33" s="22"/>
      <c r="NLJ33" s="22"/>
      <c r="NLK33" s="22"/>
      <c r="NLL33" s="22"/>
      <c r="NLM33" s="22"/>
      <c r="NLN33" s="22"/>
      <c r="NLO33" s="22"/>
      <c r="NLP33" s="22"/>
      <c r="NLQ33" s="22"/>
      <c r="NLR33" s="22"/>
      <c r="NLS33" s="22"/>
      <c r="NLT33" s="22"/>
      <c r="NLU33" s="22"/>
      <c r="NLV33" s="22"/>
      <c r="NLW33" s="22"/>
      <c r="NLX33" s="22"/>
      <c r="NLY33" s="22"/>
      <c r="NLZ33" s="22"/>
      <c r="NMA33" s="22"/>
      <c r="NMB33" s="22"/>
      <c r="NMC33" s="22"/>
      <c r="NMD33" s="22"/>
      <c r="NME33" s="22"/>
      <c r="NMF33" s="22"/>
      <c r="NMG33" s="22"/>
      <c r="NMH33" s="22"/>
      <c r="NMI33" s="22"/>
      <c r="NMJ33" s="22"/>
      <c r="NMK33" s="22"/>
      <c r="NML33" s="22"/>
      <c r="NMM33" s="22"/>
      <c r="NMN33" s="22"/>
      <c r="NMO33" s="22"/>
      <c r="NMP33" s="22"/>
      <c r="NMQ33" s="22"/>
      <c r="NMR33" s="22"/>
      <c r="NMS33" s="22"/>
      <c r="NMT33" s="22"/>
      <c r="NMU33" s="22"/>
      <c r="NMV33" s="22"/>
      <c r="NMW33" s="22"/>
      <c r="NMX33" s="22"/>
      <c r="NMY33" s="22"/>
      <c r="NMZ33" s="22"/>
      <c r="NNA33" s="22"/>
      <c r="NNB33" s="22"/>
      <c r="NNC33" s="22"/>
      <c r="NND33" s="22"/>
      <c r="NNE33" s="22"/>
      <c r="NNF33" s="22"/>
      <c r="NNG33" s="22"/>
      <c r="NNH33" s="22"/>
      <c r="NNI33" s="22"/>
      <c r="NNJ33" s="22"/>
      <c r="NNK33" s="22"/>
      <c r="NNL33" s="22"/>
      <c r="NNM33" s="22"/>
      <c r="NNN33" s="22"/>
      <c r="NNO33" s="22"/>
      <c r="NNP33" s="22"/>
      <c r="NNQ33" s="22"/>
      <c r="NNR33" s="22"/>
      <c r="NNS33" s="22"/>
      <c r="NNT33" s="22"/>
      <c r="NNU33" s="22"/>
      <c r="NNV33" s="22"/>
      <c r="NNW33" s="22"/>
      <c r="NNX33" s="22"/>
      <c r="NNY33" s="22"/>
      <c r="NNZ33" s="22"/>
      <c r="NOA33" s="22"/>
      <c r="NOB33" s="22"/>
      <c r="NOC33" s="22"/>
      <c r="NOD33" s="22"/>
      <c r="NOE33" s="22"/>
      <c r="NOF33" s="22"/>
      <c r="NOG33" s="22"/>
      <c r="NOH33" s="22"/>
      <c r="NOI33" s="22"/>
      <c r="NOJ33" s="22"/>
      <c r="NOK33" s="22"/>
      <c r="NOL33" s="22"/>
      <c r="NOM33" s="22"/>
      <c r="NON33" s="22"/>
      <c r="NOO33" s="22"/>
      <c r="NOP33" s="22"/>
      <c r="NOQ33" s="22"/>
      <c r="NOR33" s="22"/>
      <c r="NOS33" s="22"/>
      <c r="NOT33" s="22"/>
      <c r="NOU33" s="22"/>
      <c r="NOV33" s="22"/>
      <c r="NOW33" s="22"/>
      <c r="NOX33" s="22"/>
      <c r="NOY33" s="22"/>
      <c r="NOZ33" s="22"/>
      <c r="NPA33" s="22"/>
      <c r="NPB33" s="22"/>
      <c r="NPC33" s="22"/>
      <c r="NPD33" s="22"/>
      <c r="NPE33" s="22"/>
      <c r="NPF33" s="22"/>
      <c r="NPG33" s="22"/>
      <c r="NPH33" s="22"/>
      <c r="NPI33" s="22"/>
      <c r="NPJ33" s="22"/>
      <c r="NPK33" s="22"/>
      <c r="NPL33" s="22"/>
      <c r="NPM33" s="22"/>
      <c r="NPN33" s="22"/>
      <c r="NPO33" s="22"/>
      <c r="NPP33" s="22"/>
      <c r="NPQ33" s="22"/>
      <c r="NPR33" s="22"/>
      <c r="NPS33" s="22"/>
      <c r="NPT33" s="22"/>
      <c r="NPU33" s="22"/>
      <c r="NPV33" s="22"/>
      <c r="NPW33" s="22"/>
      <c r="NPX33" s="22"/>
      <c r="NPY33" s="22"/>
      <c r="NPZ33" s="22"/>
      <c r="NQA33" s="22"/>
      <c r="NQB33" s="22"/>
      <c r="NQC33" s="22"/>
      <c r="NQD33" s="22"/>
      <c r="NQE33" s="22"/>
      <c r="NQF33" s="22"/>
      <c r="NQG33" s="22"/>
      <c r="NQH33" s="22"/>
      <c r="NQI33" s="22"/>
      <c r="NQJ33" s="22"/>
      <c r="NQK33" s="22"/>
      <c r="NQL33" s="22"/>
      <c r="NQM33" s="22"/>
      <c r="NQN33" s="22"/>
      <c r="NQO33" s="22"/>
      <c r="NQP33" s="22"/>
      <c r="NQQ33" s="22"/>
      <c r="NQR33" s="22"/>
      <c r="NQS33" s="22"/>
      <c r="NQT33" s="22"/>
      <c r="NQU33" s="22"/>
      <c r="NQV33" s="22"/>
      <c r="NQW33" s="22"/>
      <c r="NQX33" s="22"/>
      <c r="NQY33" s="22"/>
      <c r="NQZ33" s="22"/>
      <c r="NRA33" s="22"/>
      <c r="NRB33" s="22"/>
      <c r="NRC33" s="22"/>
      <c r="NRD33" s="22"/>
      <c r="NRE33" s="22"/>
      <c r="NRF33" s="22"/>
      <c r="NRG33" s="22"/>
      <c r="NRH33" s="22"/>
      <c r="NRI33" s="22"/>
      <c r="NRJ33" s="22"/>
      <c r="NRK33" s="22"/>
      <c r="NRL33" s="22"/>
      <c r="NRM33" s="22"/>
      <c r="NRN33" s="22"/>
      <c r="NRO33" s="22"/>
      <c r="NRP33" s="22"/>
      <c r="NRQ33" s="22"/>
      <c r="NRR33" s="22"/>
      <c r="NRS33" s="22"/>
      <c r="NRT33" s="22"/>
      <c r="NRU33" s="22"/>
      <c r="NRV33" s="22"/>
      <c r="NRW33" s="22"/>
      <c r="NRX33" s="22"/>
      <c r="NRY33" s="22"/>
      <c r="NRZ33" s="22"/>
      <c r="NSA33" s="22"/>
      <c r="NSB33" s="22"/>
      <c r="NSC33" s="22"/>
      <c r="NSD33" s="22"/>
      <c r="NSE33" s="22"/>
      <c r="NSF33" s="22"/>
      <c r="NSG33" s="22"/>
      <c r="NSH33" s="22"/>
      <c r="NSI33" s="22"/>
      <c r="NSJ33" s="22"/>
      <c r="NSK33" s="22"/>
      <c r="NSL33" s="22"/>
      <c r="NSM33" s="22"/>
      <c r="NSN33" s="22"/>
      <c r="NSO33" s="22"/>
      <c r="NSP33" s="22"/>
      <c r="NSQ33" s="22"/>
      <c r="NSR33" s="22"/>
      <c r="NSS33" s="22"/>
      <c r="NST33" s="22"/>
      <c r="NSU33" s="22"/>
      <c r="NSV33" s="22"/>
      <c r="NSW33" s="22"/>
      <c r="NSX33" s="22"/>
      <c r="NSY33" s="22"/>
      <c r="NSZ33" s="22"/>
      <c r="NTA33" s="22"/>
      <c r="NTB33" s="22"/>
      <c r="NTC33" s="22"/>
      <c r="NTD33" s="22"/>
      <c r="NTE33" s="22"/>
      <c r="NTF33" s="22"/>
      <c r="NTG33" s="22"/>
      <c r="NTH33" s="22"/>
      <c r="NTI33" s="22"/>
      <c r="NTJ33" s="22"/>
      <c r="NTK33" s="22"/>
      <c r="NTL33" s="22"/>
      <c r="NTM33" s="22"/>
      <c r="NTN33" s="22"/>
      <c r="NTO33" s="22"/>
      <c r="NTP33" s="22"/>
      <c r="NTQ33" s="22"/>
      <c r="NTR33" s="22"/>
      <c r="NTS33" s="22"/>
      <c r="NTT33" s="22"/>
      <c r="NTU33" s="22"/>
      <c r="NTV33" s="22"/>
      <c r="NTW33" s="22"/>
      <c r="NTX33" s="22"/>
      <c r="NTY33" s="22"/>
      <c r="NTZ33" s="22"/>
      <c r="NUA33" s="22"/>
      <c r="NUB33" s="22"/>
      <c r="NUC33" s="22"/>
      <c r="NUD33" s="22"/>
      <c r="NUE33" s="22"/>
      <c r="NUF33" s="22"/>
      <c r="NUG33" s="22"/>
      <c r="NUH33" s="22"/>
      <c r="NUI33" s="22"/>
      <c r="NUJ33" s="22"/>
      <c r="NUK33" s="22"/>
      <c r="NUL33" s="22"/>
      <c r="NUM33" s="22"/>
      <c r="NUN33" s="22"/>
      <c r="NUO33" s="22"/>
      <c r="NUP33" s="22"/>
      <c r="NUQ33" s="22"/>
      <c r="NUR33" s="22"/>
      <c r="NUS33" s="22"/>
      <c r="NUT33" s="22"/>
      <c r="NUU33" s="22"/>
      <c r="NUV33" s="22"/>
      <c r="NUW33" s="22"/>
      <c r="NUX33" s="22"/>
      <c r="NUY33" s="22"/>
      <c r="NUZ33" s="22"/>
      <c r="NVA33" s="22"/>
      <c r="NVB33" s="22"/>
      <c r="NVC33" s="22"/>
      <c r="NVD33" s="22"/>
      <c r="NVE33" s="22"/>
      <c r="NVF33" s="22"/>
      <c r="NVG33" s="22"/>
      <c r="NVH33" s="22"/>
      <c r="NVI33" s="22"/>
      <c r="NVJ33" s="22"/>
      <c r="NVK33" s="22"/>
      <c r="NVL33" s="22"/>
      <c r="NVM33" s="22"/>
      <c r="NVN33" s="22"/>
      <c r="NVO33" s="22"/>
      <c r="NVP33" s="22"/>
      <c r="NVQ33" s="22"/>
      <c r="NVR33" s="22"/>
      <c r="NVS33" s="22"/>
      <c r="NVT33" s="22"/>
      <c r="NVU33" s="22"/>
      <c r="NVV33" s="22"/>
      <c r="NVW33" s="22"/>
      <c r="NVX33" s="22"/>
      <c r="NVY33" s="22"/>
      <c r="NVZ33" s="22"/>
      <c r="NWA33" s="22"/>
      <c r="NWB33" s="22"/>
      <c r="NWC33" s="22"/>
      <c r="NWD33" s="22"/>
      <c r="NWE33" s="22"/>
      <c r="NWF33" s="22"/>
      <c r="NWG33" s="22"/>
      <c r="NWH33" s="22"/>
      <c r="NWI33" s="22"/>
      <c r="NWJ33" s="22"/>
      <c r="NWK33" s="22"/>
      <c r="NWL33" s="22"/>
      <c r="NWM33" s="22"/>
      <c r="NWN33" s="22"/>
      <c r="NWO33" s="22"/>
      <c r="NWP33" s="22"/>
      <c r="NWQ33" s="22"/>
      <c r="NWR33" s="22"/>
      <c r="NWS33" s="22"/>
      <c r="NWT33" s="22"/>
      <c r="NWU33" s="22"/>
      <c r="NWV33" s="22"/>
      <c r="NWW33" s="22"/>
      <c r="NWX33" s="22"/>
      <c r="NWY33" s="22"/>
      <c r="NWZ33" s="22"/>
      <c r="NXA33" s="22"/>
      <c r="NXB33" s="22"/>
      <c r="NXC33" s="22"/>
      <c r="NXD33" s="22"/>
      <c r="NXE33" s="22"/>
      <c r="NXF33" s="22"/>
      <c r="NXG33" s="22"/>
      <c r="NXH33" s="22"/>
      <c r="NXI33" s="22"/>
      <c r="NXJ33" s="22"/>
      <c r="NXK33" s="22"/>
      <c r="NXL33" s="22"/>
      <c r="NXM33" s="22"/>
      <c r="NXN33" s="22"/>
      <c r="NXO33" s="22"/>
      <c r="NXP33" s="22"/>
      <c r="NXQ33" s="22"/>
      <c r="NXR33" s="22"/>
      <c r="NXS33" s="22"/>
      <c r="NXT33" s="22"/>
      <c r="NXU33" s="22"/>
      <c r="NXV33" s="22"/>
      <c r="NXW33" s="22"/>
      <c r="NXX33" s="22"/>
      <c r="NXY33" s="22"/>
      <c r="NXZ33" s="22"/>
      <c r="NYA33" s="22"/>
      <c r="NYB33" s="22"/>
      <c r="NYC33" s="22"/>
      <c r="NYD33" s="22"/>
      <c r="NYE33" s="22"/>
      <c r="NYF33" s="22"/>
      <c r="NYG33" s="22"/>
      <c r="NYH33" s="22"/>
      <c r="NYI33" s="22"/>
      <c r="NYJ33" s="22"/>
      <c r="NYK33" s="22"/>
      <c r="NYL33" s="22"/>
      <c r="NYM33" s="22"/>
      <c r="NYN33" s="22"/>
      <c r="NYO33" s="22"/>
      <c r="NYP33" s="22"/>
      <c r="NYQ33" s="22"/>
      <c r="NYR33" s="22"/>
      <c r="NYS33" s="22"/>
      <c r="NYT33" s="22"/>
      <c r="NYU33" s="22"/>
      <c r="NYV33" s="22"/>
      <c r="NYW33" s="22"/>
      <c r="NYX33" s="22"/>
      <c r="NYY33" s="22"/>
      <c r="NYZ33" s="22"/>
      <c r="NZA33" s="22"/>
      <c r="NZB33" s="22"/>
      <c r="NZC33" s="22"/>
      <c r="NZD33" s="22"/>
      <c r="NZE33" s="22"/>
      <c r="NZF33" s="22"/>
      <c r="NZG33" s="22"/>
      <c r="NZH33" s="22"/>
      <c r="NZI33" s="22"/>
      <c r="NZJ33" s="22"/>
      <c r="NZK33" s="22"/>
      <c r="NZL33" s="22"/>
      <c r="NZM33" s="22"/>
      <c r="NZN33" s="22"/>
      <c r="NZO33" s="22"/>
      <c r="NZP33" s="22"/>
      <c r="NZQ33" s="22"/>
      <c r="NZR33" s="22"/>
      <c r="NZS33" s="22"/>
      <c r="NZT33" s="22"/>
      <c r="NZU33" s="22"/>
      <c r="NZV33" s="22"/>
      <c r="NZW33" s="22"/>
      <c r="NZX33" s="22"/>
      <c r="NZY33" s="22"/>
      <c r="NZZ33" s="22"/>
      <c r="OAA33" s="22"/>
      <c r="OAB33" s="22"/>
      <c r="OAC33" s="22"/>
      <c r="OAD33" s="22"/>
      <c r="OAE33" s="22"/>
      <c r="OAF33" s="22"/>
      <c r="OAG33" s="22"/>
      <c r="OAH33" s="22"/>
      <c r="OAI33" s="22"/>
      <c r="OAJ33" s="22"/>
      <c r="OAK33" s="22"/>
      <c r="OAL33" s="22"/>
      <c r="OAM33" s="22"/>
      <c r="OAN33" s="22"/>
      <c r="OAO33" s="22"/>
      <c r="OAP33" s="22"/>
      <c r="OAQ33" s="22"/>
      <c r="OAR33" s="22"/>
      <c r="OAS33" s="22"/>
      <c r="OAT33" s="22"/>
      <c r="OAU33" s="22"/>
      <c r="OAV33" s="22"/>
      <c r="OAW33" s="22"/>
      <c r="OAX33" s="22"/>
      <c r="OAY33" s="22"/>
      <c r="OAZ33" s="22"/>
      <c r="OBA33" s="22"/>
      <c r="OBB33" s="22"/>
      <c r="OBC33" s="22"/>
      <c r="OBD33" s="22"/>
      <c r="OBE33" s="22"/>
      <c r="OBF33" s="22"/>
      <c r="OBG33" s="22"/>
      <c r="OBH33" s="22"/>
      <c r="OBI33" s="22"/>
      <c r="OBJ33" s="22"/>
      <c r="OBK33" s="22"/>
      <c r="OBL33" s="22"/>
      <c r="OBM33" s="22"/>
      <c r="OBN33" s="22"/>
      <c r="OBO33" s="22"/>
      <c r="OBP33" s="22"/>
      <c r="OBQ33" s="22"/>
      <c r="OBR33" s="22"/>
      <c r="OBS33" s="22"/>
      <c r="OBT33" s="22"/>
      <c r="OBU33" s="22"/>
      <c r="OBV33" s="22"/>
      <c r="OBW33" s="22"/>
      <c r="OBX33" s="22"/>
      <c r="OBY33" s="22"/>
      <c r="OBZ33" s="22"/>
      <c r="OCA33" s="22"/>
      <c r="OCB33" s="22"/>
      <c r="OCC33" s="22"/>
      <c r="OCD33" s="22"/>
      <c r="OCE33" s="22"/>
      <c r="OCF33" s="22"/>
      <c r="OCG33" s="22"/>
      <c r="OCH33" s="22"/>
      <c r="OCI33" s="22"/>
      <c r="OCJ33" s="22"/>
      <c r="OCK33" s="22"/>
      <c r="OCL33" s="22"/>
      <c r="OCM33" s="22"/>
      <c r="OCN33" s="22"/>
      <c r="OCO33" s="22"/>
      <c r="OCP33" s="22"/>
      <c r="OCQ33" s="22"/>
      <c r="OCR33" s="22"/>
      <c r="OCS33" s="22"/>
      <c r="OCT33" s="22"/>
      <c r="OCU33" s="22"/>
      <c r="OCV33" s="22"/>
      <c r="OCW33" s="22"/>
      <c r="OCX33" s="22"/>
      <c r="OCY33" s="22"/>
      <c r="OCZ33" s="22"/>
      <c r="ODA33" s="22"/>
      <c r="ODB33" s="22"/>
      <c r="ODC33" s="22"/>
      <c r="ODD33" s="22"/>
      <c r="ODE33" s="22"/>
      <c r="ODF33" s="22"/>
      <c r="ODG33" s="22"/>
      <c r="ODH33" s="22"/>
      <c r="ODI33" s="22"/>
      <c r="ODJ33" s="22"/>
      <c r="ODK33" s="22"/>
      <c r="ODL33" s="22"/>
      <c r="ODM33" s="22"/>
      <c r="ODN33" s="22"/>
      <c r="ODO33" s="22"/>
      <c r="ODP33" s="22"/>
      <c r="ODQ33" s="22"/>
      <c r="ODR33" s="22"/>
      <c r="ODS33" s="22"/>
      <c r="ODT33" s="22"/>
      <c r="ODU33" s="22"/>
      <c r="ODV33" s="22"/>
      <c r="ODW33" s="22"/>
      <c r="ODX33" s="22"/>
      <c r="ODY33" s="22"/>
      <c r="ODZ33" s="22"/>
      <c r="OEA33" s="22"/>
      <c r="OEB33" s="22"/>
      <c r="OEC33" s="22"/>
      <c r="OED33" s="22"/>
      <c r="OEE33" s="22"/>
      <c r="OEF33" s="22"/>
      <c r="OEG33" s="22"/>
      <c r="OEH33" s="22"/>
      <c r="OEI33" s="22"/>
      <c r="OEJ33" s="22"/>
      <c r="OEK33" s="22"/>
      <c r="OEL33" s="22"/>
      <c r="OEM33" s="22"/>
      <c r="OEN33" s="22"/>
      <c r="OEO33" s="22"/>
      <c r="OEP33" s="22"/>
      <c r="OEQ33" s="22"/>
      <c r="OER33" s="22"/>
      <c r="OES33" s="22"/>
      <c r="OET33" s="22"/>
      <c r="OEU33" s="22"/>
      <c r="OEV33" s="22"/>
      <c r="OEW33" s="22"/>
      <c r="OEX33" s="22"/>
      <c r="OEY33" s="22"/>
      <c r="OEZ33" s="22"/>
      <c r="OFA33" s="22"/>
      <c r="OFB33" s="22"/>
      <c r="OFC33" s="22"/>
      <c r="OFD33" s="22"/>
      <c r="OFE33" s="22"/>
      <c r="OFF33" s="22"/>
      <c r="OFG33" s="22"/>
      <c r="OFH33" s="22"/>
      <c r="OFI33" s="22"/>
      <c r="OFJ33" s="22"/>
      <c r="OFK33" s="22"/>
      <c r="OFL33" s="22"/>
      <c r="OFM33" s="22"/>
      <c r="OFN33" s="22"/>
      <c r="OFO33" s="22"/>
      <c r="OFP33" s="22"/>
      <c r="OFQ33" s="22"/>
      <c r="OFR33" s="22"/>
      <c r="OFS33" s="22"/>
      <c r="OFT33" s="22"/>
      <c r="OFU33" s="22"/>
      <c r="OFV33" s="22"/>
      <c r="OFW33" s="22"/>
      <c r="OFX33" s="22"/>
      <c r="OFY33" s="22"/>
      <c r="OFZ33" s="22"/>
      <c r="OGA33" s="22"/>
      <c r="OGB33" s="22"/>
      <c r="OGC33" s="22"/>
      <c r="OGD33" s="22"/>
      <c r="OGE33" s="22"/>
      <c r="OGF33" s="22"/>
      <c r="OGG33" s="22"/>
      <c r="OGH33" s="22"/>
      <c r="OGI33" s="22"/>
      <c r="OGJ33" s="22"/>
      <c r="OGK33" s="22"/>
      <c r="OGL33" s="22"/>
      <c r="OGM33" s="22"/>
      <c r="OGN33" s="22"/>
      <c r="OGO33" s="22"/>
      <c r="OGP33" s="22"/>
      <c r="OGQ33" s="22"/>
      <c r="OGR33" s="22"/>
      <c r="OGS33" s="22"/>
      <c r="OGT33" s="22"/>
      <c r="OGU33" s="22"/>
      <c r="OGV33" s="22"/>
      <c r="OGW33" s="22"/>
      <c r="OGX33" s="22"/>
      <c r="OGY33" s="22"/>
      <c r="OGZ33" s="22"/>
      <c r="OHA33" s="22"/>
      <c r="OHB33" s="22"/>
      <c r="OHC33" s="22"/>
      <c r="OHD33" s="22"/>
      <c r="OHE33" s="22"/>
      <c r="OHF33" s="22"/>
      <c r="OHG33" s="22"/>
      <c r="OHH33" s="22"/>
      <c r="OHI33" s="22"/>
      <c r="OHJ33" s="22"/>
      <c r="OHK33" s="22"/>
      <c r="OHL33" s="22"/>
      <c r="OHM33" s="22"/>
      <c r="OHN33" s="22"/>
      <c r="OHO33" s="22"/>
      <c r="OHP33" s="22"/>
      <c r="OHQ33" s="22"/>
      <c r="OHR33" s="22"/>
      <c r="OHS33" s="22"/>
      <c r="OHT33" s="22"/>
      <c r="OHU33" s="22"/>
      <c r="OHV33" s="22"/>
      <c r="OHW33" s="22"/>
      <c r="OHX33" s="22"/>
      <c r="OHY33" s="22"/>
      <c r="OHZ33" s="22"/>
      <c r="OIA33" s="22"/>
      <c r="OIB33" s="22"/>
      <c r="OIC33" s="22"/>
      <c r="OID33" s="22"/>
      <c r="OIE33" s="22"/>
      <c r="OIF33" s="22"/>
      <c r="OIG33" s="22"/>
      <c r="OIH33" s="22"/>
      <c r="OII33" s="22"/>
      <c r="OIJ33" s="22"/>
      <c r="OIK33" s="22"/>
      <c r="OIL33" s="22"/>
      <c r="OIM33" s="22"/>
      <c r="OIN33" s="22"/>
      <c r="OIO33" s="22"/>
      <c r="OIP33" s="22"/>
      <c r="OIQ33" s="22"/>
      <c r="OIR33" s="22"/>
      <c r="OIS33" s="22"/>
      <c r="OIT33" s="22"/>
      <c r="OIU33" s="22"/>
      <c r="OIV33" s="22"/>
      <c r="OIW33" s="22"/>
      <c r="OIX33" s="22"/>
      <c r="OIY33" s="22"/>
      <c r="OIZ33" s="22"/>
      <c r="OJA33" s="22"/>
      <c r="OJB33" s="22"/>
      <c r="OJC33" s="22"/>
      <c r="OJD33" s="22"/>
      <c r="OJE33" s="22"/>
      <c r="OJF33" s="22"/>
      <c r="OJG33" s="22"/>
      <c r="OJH33" s="22"/>
      <c r="OJI33" s="22"/>
      <c r="OJJ33" s="22"/>
      <c r="OJK33" s="22"/>
      <c r="OJL33" s="22"/>
      <c r="OJM33" s="22"/>
      <c r="OJN33" s="22"/>
      <c r="OJO33" s="22"/>
      <c r="OJP33" s="22"/>
      <c r="OJQ33" s="22"/>
      <c r="OJR33" s="22"/>
      <c r="OJS33" s="22"/>
      <c r="OJT33" s="22"/>
      <c r="OJU33" s="22"/>
      <c r="OJV33" s="22"/>
      <c r="OJW33" s="22"/>
      <c r="OJX33" s="22"/>
      <c r="OJY33" s="22"/>
      <c r="OJZ33" s="22"/>
      <c r="OKA33" s="22"/>
      <c r="OKB33" s="22"/>
      <c r="OKC33" s="22"/>
      <c r="OKD33" s="22"/>
      <c r="OKE33" s="22"/>
      <c r="OKF33" s="22"/>
      <c r="OKG33" s="22"/>
      <c r="OKH33" s="22"/>
      <c r="OKI33" s="22"/>
      <c r="OKJ33" s="22"/>
      <c r="OKK33" s="22"/>
      <c r="OKL33" s="22"/>
      <c r="OKM33" s="22"/>
      <c r="OKN33" s="22"/>
      <c r="OKO33" s="22"/>
      <c r="OKP33" s="22"/>
      <c r="OKQ33" s="22"/>
      <c r="OKR33" s="22"/>
      <c r="OKS33" s="22"/>
      <c r="OKT33" s="22"/>
      <c r="OKU33" s="22"/>
      <c r="OKV33" s="22"/>
      <c r="OKW33" s="22"/>
      <c r="OKX33" s="22"/>
      <c r="OKY33" s="22"/>
      <c r="OKZ33" s="22"/>
      <c r="OLA33" s="22"/>
      <c r="OLB33" s="22"/>
      <c r="OLC33" s="22"/>
      <c r="OLD33" s="22"/>
      <c r="OLE33" s="22"/>
      <c r="OLF33" s="22"/>
      <c r="OLG33" s="22"/>
      <c r="OLH33" s="22"/>
      <c r="OLI33" s="22"/>
      <c r="OLJ33" s="22"/>
      <c r="OLK33" s="22"/>
      <c r="OLL33" s="22"/>
      <c r="OLM33" s="22"/>
      <c r="OLN33" s="22"/>
      <c r="OLO33" s="22"/>
      <c r="OLP33" s="22"/>
      <c r="OLQ33" s="22"/>
      <c r="OLR33" s="22"/>
      <c r="OLS33" s="22"/>
      <c r="OLT33" s="22"/>
      <c r="OLU33" s="22"/>
      <c r="OLV33" s="22"/>
      <c r="OLW33" s="22"/>
      <c r="OLX33" s="22"/>
      <c r="OLY33" s="22"/>
      <c r="OLZ33" s="22"/>
      <c r="OMA33" s="22"/>
      <c r="OMB33" s="22"/>
      <c r="OMC33" s="22"/>
      <c r="OMD33" s="22"/>
      <c r="OME33" s="22"/>
      <c r="OMF33" s="22"/>
      <c r="OMG33" s="22"/>
      <c r="OMH33" s="22"/>
      <c r="OMI33" s="22"/>
      <c r="OMJ33" s="22"/>
      <c r="OMK33" s="22"/>
      <c r="OML33" s="22"/>
      <c r="OMM33" s="22"/>
      <c r="OMN33" s="22"/>
      <c r="OMO33" s="22"/>
      <c r="OMP33" s="22"/>
      <c r="OMQ33" s="22"/>
      <c r="OMR33" s="22"/>
      <c r="OMS33" s="22"/>
      <c r="OMT33" s="22"/>
      <c r="OMU33" s="22"/>
      <c r="OMV33" s="22"/>
      <c r="OMW33" s="22"/>
      <c r="OMX33" s="22"/>
      <c r="OMY33" s="22"/>
      <c r="OMZ33" s="22"/>
      <c r="ONA33" s="22"/>
      <c r="ONB33" s="22"/>
      <c r="ONC33" s="22"/>
      <c r="OND33" s="22"/>
      <c r="ONE33" s="22"/>
      <c r="ONF33" s="22"/>
      <c r="ONG33" s="22"/>
      <c r="ONH33" s="22"/>
      <c r="ONI33" s="22"/>
      <c r="ONJ33" s="22"/>
      <c r="ONK33" s="22"/>
      <c r="ONL33" s="22"/>
      <c r="ONM33" s="22"/>
      <c r="ONN33" s="22"/>
      <c r="ONO33" s="22"/>
      <c r="ONP33" s="22"/>
      <c r="ONQ33" s="22"/>
      <c r="ONR33" s="22"/>
      <c r="ONS33" s="22"/>
      <c r="ONT33" s="22"/>
      <c r="ONU33" s="22"/>
      <c r="ONV33" s="22"/>
      <c r="ONW33" s="22"/>
      <c r="ONX33" s="22"/>
      <c r="ONY33" s="22"/>
      <c r="ONZ33" s="22"/>
      <c r="OOA33" s="22"/>
      <c r="OOB33" s="22"/>
      <c r="OOC33" s="22"/>
      <c r="OOD33" s="22"/>
      <c r="OOE33" s="22"/>
      <c r="OOF33" s="22"/>
      <c r="OOG33" s="22"/>
      <c r="OOH33" s="22"/>
      <c r="OOI33" s="22"/>
      <c r="OOJ33" s="22"/>
      <c r="OOK33" s="22"/>
      <c r="OOL33" s="22"/>
      <c r="OOM33" s="22"/>
      <c r="OON33" s="22"/>
      <c r="OOO33" s="22"/>
      <c r="OOP33" s="22"/>
      <c r="OOQ33" s="22"/>
      <c r="OOR33" s="22"/>
      <c r="OOS33" s="22"/>
      <c r="OOT33" s="22"/>
      <c r="OOU33" s="22"/>
      <c r="OOV33" s="22"/>
      <c r="OOW33" s="22"/>
      <c r="OOX33" s="22"/>
      <c r="OOY33" s="22"/>
      <c r="OOZ33" s="22"/>
      <c r="OPA33" s="22"/>
      <c r="OPB33" s="22"/>
      <c r="OPC33" s="22"/>
      <c r="OPD33" s="22"/>
      <c r="OPE33" s="22"/>
      <c r="OPF33" s="22"/>
      <c r="OPG33" s="22"/>
      <c r="OPH33" s="22"/>
      <c r="OPI33" s="22"/>
      <c r="OPJ33" s="22"/>
      <c r="OPK33" s="22"/>
      <c r="OPL33" s="22"/>
      <c r="OPM33" s="22"/>
      <c r="OPN33" s="22"/>
      <c r="OPO33" s="22"/>
      <c r="OPP33" s="22"/>
      <c r="OPQ33" s="22"/>
      <c r="OPR33" s="22"/>
      <c r="OPS33" s="22"/>
      <c r="OPT33" s="22"/>
      <c r="OPU33" s="22"/>
      <c r="OPV33" s="22"/>
      <c r="OPW33" s="22"/>
      <c r="OPX33" s="22"/>
      <c r="OPY33" s="22"/>
      <c r="OPZ33" s="22"/>
      <c r="OQA33" s="22"/>
      <c r="OQB33" s="22"/>
      <c r="OQC33" s="22"/>
      <c r="OQD33" s="22"/>
      <c r="OQE33" s="22"/>
      <c r="OQF33" s="22"/>
      <c r="OQG33" s="22"/>
      <c r="OQH33" s="22"/>
      <c r="OQI33" s="22"/>
      <c r="OQJ33" s="22"/>
      <c r="OQK33" s="22"/>
      <c r="OQL33" s="22"/>
      <c r="OQM33" s="22"/>
      <c r="OQN33" s="22"/>
      <c r="OQO33" s="22"/>
      <c r="OQP33" s="22"/>
      <c r="OQQ33" s="22"/>
      <c r="OQR33" s="22"/>
      <c r="OQS33" s="22"/>
      <c r="OQT33" s="22"/>
      <c r="OQU33" s="22"/>
      <c r="OQV33" s="22"/>
      <c r="OQW33" s="22"/>
      <c r="OQX33" s="22"/>
      <c r="OQY33" s="22"/>
      <c r="OQZ33" s="22"/>
      <c r="ORA33" s="22"/>
      <c r="ORB33" s="22"/>
      <c r="ORC33" s="22"/>
      <c r="ORD33" s="22"/>
      <c r="ORE33" s="22"/>
      <c r="ORF33" s="22"/>
      <c r="ORG33" s="22"/>
      <c r="ORH33" s="22"/>
      <c r="ORI33" s="22"/>
      <c r="ORJ33" s="22"/>
      <c r="ORK33" s="22"/>
      <c r="ORL33" s="22"/>
      <c r="ORM33" s="22"/>
      <c r="ORN33" s="22"/>
      <c r="ORO33" s="22"/>
      <c r="ORP33" s="22"/>
      <c r="ORQ33" s="22"/>
      <c r="ORR33" s="22"/>
      <c r="ORS33" s="22"/>
      <c r="ORT33" s="22"/>
      <c r="ORU33" s="22"/>
      <c r="ORV33" s="22"/>
      <c r="ORW33" s="22"/>
      <c r="ORX33" s="22"/>
      <c r="ORY33" s="22"/>
      <c r="ORZ33" s="22"/>
      <c r="OSA33" s="22"/>
      <c r="OSB33" s="22"/>
      <c r="OSC33" s="22"/>
      <c r="OSD33" s="22"/>
      <c r="OSE33" s="22"/>
      <c r="OSF33" s="22"/>
      <c r="OSG33" s="22"/>
      <c r="OSH33" s="22"/>
      <c r="OSI33" s="22"/>
      <c r="OSJ33" s="22"/>
      <c r="OSK33" s="22"/>
      <c r="OSL33" s="22"/>
      <c r="OSM33" s="22"/>
      <c r="OSN33" s="22"/>
      <c r="OSO33" s="22"/>
      <c r="OSP33" s="22"/>
      <c r="OSQ33" s="22"/>
      <c r="OSR33" s="22"/>
      <c r="OSS33" s="22"/>
      <c r="OST33" s="22"/>
      <c r="OSU33" s="22"/>
      <c r="OSV33" s="22"/>
      <c r="OSW33" s="22"/>
      <c r="OSX33" s="22"/>
      <c r="OSY33" s="22"/>
      <c r="OSZ33" s="22"/>
      <c r="OTA33" s="22"/>
      <c r="OTB33" s="22"/>
      <c r="OTC33" s="22"/>
      <c r="OTD33" s="22"/>
      <c r="OTE33" s="22"/>
      <c r="OTF33" s="22"/>
      <c r="OTG33" s="22"/>
      <c r="OTH33" s="22"/>
      <c r="OTI33" s="22"/>
      <c r="OTJ33" s="22"/>
      <c r="OTK33" s="22"/>
      <c r="OTL33" s="22"/>
      <c r="OTM33" s="22"/>
      <c r="OTN33" s="22"/>
      <c r="OTO33" s="22"/>
      <c r="OTP33" s="22"/>
      <c r="OTQ33" s="22"/>
      <c r="OTR33" s="22"/>
      <c r="OTS33" s="22"/>
      <c r="OTT33" s="22"/>
      <c r="OTU33" s="22"/>
      <c r="OTV33" s="22"/>
      <c r="OTW33" s="22"/>
      <c r="OTX33" s="22"/>
      <c r="OTY33" s="22"/>
      <c r="OTZ33" s="22"/>
      <c r="OUA33" s="22"/>
      <c r="OUB33" s="22"/>
      <c r="OUC33" s="22"/>
      <c r="OUD33" s="22"/>
      <c r="OUE33" s="22"/>
      <c r="OUF33" s="22"/>
      <c r="OUG33" s="22"/>
      <c r="OUH33" s="22"/>
      <c r="OUI33" s="22"/>
      <c r="OUJ33" s="22"/>
      <c r="OUK33" s="22"/>
      <c r="OUL33" s="22"/>
      <c r="OUM33" s="22"/>
      <c r="OUN33" s="22"/>
      <c r="OUO33" s="22"/>
      <c r="OUP33" s="22"/>
      <c r="OUQ33" s="22"/>
      <c r="OUR33" s="22"/>
      <c r="OUS33" s="22"/>
      <c r="OUT33" s="22"/>
      <c r="OUU33" s="22"/>
      <c r="OUV33" s="22"/>
      <c r="OUW33" s="22"/>
      <c r="OUX33" s="22"/>
      <c r="OUY33" s="22"/>
      <c r="OUZ33" s="22"/>
      <c r="OVA33" s="22"/>
      <c r="OVB33" s="22"/>
      <c r="OVC33" s="22"/>
      <c r="OVD33" s="22"/>
      <c r="OVE33" s="22"/>
      <c r="OVF33" s="22"/>
      <c r="OVG33" s="22"/>
      <c r="OVH33" s="22"/>
      <c r="OVI33" s="22"/>
      <c r="OVJ33" s="22"/>
      <c r="OVK33" s="22"/>
      <c r="OVL33" s="22"/>
      <c r="OVM33" s="22"/>
      <c r="OVN33" s="22"/>
      <c r="OVO33" s="22"/>
      <c r="OVP33" s="22"/>
      <c r="OVQ33" s="22"/>
      <c r="OVR33" s="22"/>
      <c r="OVS33" s="22"/>
      <c r="OVT33" s="22"/>
      <c r="OVU33" s="22"/>
      <c r="OVV33" s="22"/>
      <c r="OVW33" s="22"/>
      <c r="OVX33" s="22"/>
      <c r="OVY33" s="22"/>
      <c r="OVZ33" s="22"/>
      <c r="OWA33" s="22"/>
      <c r="OWB33" s="22"/>
      <c r="OWC33" s="22"/>
      <c r="OWD33" s="22"/>
      <c r="OWE33" s="22"/>
      <c r="OWF33" s="22"/>
      <c r="OWG33" s="22"/>
      <c r="OWH33" s="22"/>
      <c r="OWI33" s="22"/>
      <c r="OWJ33" s="22"/>
      <c r="OWK33" s="22"/>
      <c r="OWL33" s="22"/>
      <c r="OWM33" s="22"/>
      <c r="OWN33" s="22"/>
      <c r="OWO33" s="22"/>
      <c r="OWP33" s="22"/>
      <c r="OWQ33" s="22"/>
      <c r="OWR33" s="22"/>
      <c r="OWS33" s="22"/>
      <c r="OWT33" s="22"/>
      <c r="OWU33" s="22"/>
      <c r="OWV33" s="22"/>
      <c r="OWW33" s="22"/>
      <c r="OWX33" s="22"/>
      <c r="OWY33" s="22"/>
      <c r="OWZ33" s="22"/>
      <c r="OXA33" s="22"/>
      <c r="OXB33" s="22"/>
      <c r="OXC33" s="22"/>
      <c r="OXD33" s="22"/>
      <c r="OXE33" s="22"/>
      <c r="OXF33" s="22"/>
      <c r="OXG33" s="22"/>
      <c r="OXH33" s="22"/>
      <c r="OXI33" s="22"/>
      <c r="OXJ33" s="22"/>
      <c r="OXK33" s="22"/>
      <c r="OXL33" s="22"/>
      <c r="OXM33" s="22"/>
      <c r="OXN33" s="22"/>
      <c r="OXO33" s="22"/>
      <c r="OXP33" s="22"/>
      <c r="OXQ33" s="22"/>
      <c r="OXR33" s="22"/>
      <c r="OXS33" s="22"/>
      <c r="OXT33" s="22"/>
      <c r="OXU33" s="22"/>
      <c r="OXV33" s="22"/>
      <c r="OXW33" s="22"/>
      <c r="OXX33" s="22"/>
      <c r="OXY33" s="22"/>
      <c r="OXZ33" s="22"/>
      <c r="OYA33" s="22"/>
      <c r="OYB33" s="22"/>
      <c r="OYC33" s="22"/>
      <c r="OYD33" s="22"/>
      <c r="OYE33" s="22"/>
      <c r="OYF33" s="22"/>
      <c r="OYG33" s="22"/>
      <c r="OYH33" s="22"/>
      <c r="OYI33" s="22"/>
      <c r="OYJ33" s="22"/>
      <c r="OYK33" s="22"/>
      <c r="OYL33" s="22"/>
      <c r="OYM33" s="22"/>
      <c r="OYN33" s="22"/>
      <c r="OYO33" s="22"/>
      <c r="OYP33" s="22"/>
      <c r="OYQ33" s="22"/>
      <c r="OYR33" s="22"/>
      <c r="OYS33" s="22"/>
      <c r="OYT33" s="22"/>
      <c r="OYU33" s="22"/>
      <c r="OYV33" s="22"/>
      <c r="OYW33" s="22"/>
      <c r="OYX33" s="22"/>
      <c r="OYY33" s="22"/>
      <c r="OYZ33" s="22"/>
      <c r="OZA33" s="22"/>
      <c r="OZB33" s="22"/>
      <c r="OZC33" s="22"/>
      <c r="OZD33" s="22"/>
      <c r="OZE33" s="22"/>
      <c r="OZF33" s="22"/>
      <c r="OZG33" s="22"/>
      <c r="OZH33" s="22"/>
      <c r="OZI33" s="22"/>
      <c r="OZJ33" s="22"/>
      <c r="OZK33" s="22"/>
      <c r="OZL33" s="22"/>
      <c r="OZM33" s="22"/>
      <c r="OZN33" s="22"/>
      <c r="OZO33" s="22"/>
      <c r="OZP33" s="22"/>
      <c r="OZQ33" s="22"/>
      <c r="OZR33" s="22"/>
      <c r="OZS33" s="22"/>
      <c r="OZT33" s="22"/>
      <c r="OZU33" s="22"/>
      <c r="OZV33" s="22"/>
      <c r="OZW33" s="22"/>
      <c r="OZX33" s="22"/>
      <c r="OZY33" s="22"/>
      <c r="OZZ33" s="22"/>
      <c r="PAA33" s="22"/>
      <c r="PAB33" s="22"/>
      <c r="PAC33" s="22"/>
      <c r="PAD33" s="22"/>
      <c r="PAE33" s="22"/>
      <c r="PAF33" s="22"/>
      <c r="PAG33" s="22"/>
      <c r="PAH33" s="22"/>
      <c r="PAI33" s="22"/>
      <c r="PAJ33" s="22"/>
      <c r="PAK33" s="22"/>
      <c r="PAL33" s="22"/>
      <c r="PAM33" s="22"/>
      <c r="PAN33" s="22"/>
      <c r="PAO33" s="22"/>
      <c r="PAP33" s="22"/>
      <c r="PAQ33" s="22"/>
      <c r="PAR33" s="22"/>
      <c r="PAS33" s="22"/>
      <c r="PAT33" s="22"/>
      <c r="PAU33" s="22"/>
      <c r="PAV33" s="22"/>
      <c r="PAW33" s="22"/>
      <c r="PAX33" s="22"/>
      <c r="PAY33" s="22"/>
      <c r="PAZ33" s="22"/>
      <c r="PBA33" s="22"/>
      <c r="PBB33" s="22"/>
      <c r="PBC33" s="22"/>
      <c r="PBD33" s="22"/>
      <c r="PBE33" s="22"/>
      <c r="PBF33" s="22"/>
      <c r="PBG33" s="22"/>
      <c r="PBH33" s="22"/>
      <c r="PBI33" s="22"/>
      <c r="PBJ33" s="22"/>
      <c r="PBK33" s="22"/>
      <c r="PBL33" s="22"/>
      <c r="PBM33" s="22"/>
      <c r="PBN33" s="22"/>
      <c r="PBO33" s="22"/>
      <c r="PBP33" s="22"/>
      <c r="PBQ33" s="22"/>
      <c r="PBR33" s="22"/>
      <c r="PBS33" s="22"/>
      <c r="PBT33" s="22"/>
      <c r="PBU33" s="22"/>
      <c r="PBV33" s="22"/>
      <c r="PBW33" s="22"/>
      <c r="PBX33" s="22"/>
      <c r="PBY33" s="22"/>
      <c r="PBZ33" s="22"/>
      <c r="PCA33" s="22"/>
      <c r="PCB33" s="22"/>
      <c r="PCC33" s="22"/>
      <c r="PCD33" s="22"/>
      <c r="PCE33" s="22"/>
      <c r="PCF33" s="22"/>
      <c r="PCG33" s="22"/>
      <c r="PCH33" s="22"/>
      <c r="PCI33" s="22"/>
      <c r="PCJ33" s="22"/>
      <c r="PCK33" s="22"/>
      <c r="PCL33" s="22"/>
      <c r="PCM33" s="22"/>
      <c r="PCN33" s="22"/>
      <c r="PCO33" s="22"/>
      <c r="PCP33" s="22"/>
      <c r="PCQ33" s="22"/>
      <c r="PCR33" s="22"/>
      <c r="PCS33" s="22"/>
      <c r="PCT33" s="22"/>
      <c r="PCU33" s="22"/>
      <c r="PCV33" s="22"/>
      <c r="PCW33" s="22"/>
      <c r="PCX33" s="22"/>
      <c r="PCY33" s="22"/>
      <c r="PCZ33" s="22"/>
      <c r="PDA33" s="22"/>
      <c r="PDB33" s="22"/>
      <c r="PDC33" s="22"/>
      <c r="PDD33" s="22"/>
      <c r="PDE33" s="22"/>
      <c r="PDF33" s="22"/>
      <c r="PDG33" s="22"/>
      <c r="PDH33" s="22"/>
      <c r="PDI33" s="22"/>
      <c r="PDJ33" s="22"/>
      <c r="PDK33" s="22"/>
      <c r="PDL33" s="22"/>
      <c r="PDM33" s="22"/>
      <c r="PDN33" s="22"/>
      <c r="PDO33" s="22"/>
      <c r="PDP33" s="22"/>
      <c r="PDQ33" s="22"/>
      <c r="PDR33" s="22"/>
      <c r="PDS33" s="22"/>
      <c r="PDT33" s="22"/>
      <c r="PDU33" s="22"/>
      <c r="PDV33" s="22"/>
      <c r="PDW33" s="22"/>
      <c r="PDX33" s="22"/>
      <c r="PDY33" s="22"/>
      <c r="PDZ33" s="22"/>
      <c r="PEA33" s="22"/>
      <c r="PEB33" s="22"/>
      <c r="PEC33" s="22"/>
      <c r="PED33" s="22"/>
      <c r="PEE33" s="22"/>
      <c r="PEF33" s="22"/>
      <c r="PEG33" s="22"/>
      <c r="PEH33" s="22"/>
      <c r="PEI33" s="22"/>
      <c r="PEJ33" s="22"/>
      <c r="PEK33" s="22"/>
      <c r="PEL33" s="22"/>
      <c r="PEM33" s="22"/>
      <c r="PEN33" s="22"/>
      <c r="PEO33" s="22"/>
      <c r="PEP33" s="22"/>
      <c r="PEQ33" s="22"/>
      <c r="PER33" s="22"/>
      <c r="PES33" s="22"/>
      <c r="PET33" s="22"/>
      <c r="PEU33" s="22"/>
      <c r="PEV33" s="22"/>
      <c r="PEW33" s="22"/>
      <c r="PEX33" s="22"/>
      <c r="PEY33" s="22"/>
      <c r="PEZ33" s="22"/>
      <c r="PFA33" s="22"/>
      <c r="PFB33" s="22"/>
      <c r="PFC33" s="22"/>
      <c r="PFD33" s="22"/>
      <c r="PFE33" s="22"/>
      <c r="PFF33" s="22"/>
      <c r="PFG33" s="22"/>
      <c r="PFH33" s="22"/>
      <c r="PFI33" s="22"/>
      <c r="PFJ33" s="22"/>
      <c r="PFK33" s="22"/>
      <c r="PFL33" s="22"/>
      <c r="PFM33" s="22"/>
      <c r="PFN33" s="22"/>
      <c r="PFO33" s="22"/>
      <c r="PFP33" s="22"/>
      <c r="PFQ33" s="22"/>
      <c r="PFR33" s="22"/>
      <c r="PFS33" s="22"/>
      <c r="PFT33" s="22"/>
      <c r="PFU33" s="22"/>
      <c r="PFV33" s="22"/>
      <c r="PFW33" s="22"/>
      <c r="PFX33" s="22"/>
      <c r="PFY33" s="22"/>
      <c r="PFZ33" s="22"/>
      <c r="PGA33" s="22"/>
      <c r="PGB33" s="22"/>
      <c r="PGC33" s="22"/>
      <c r="PGD33" s="22"/>
      <c r="PGE33" s="22"/>
      <c r="PGF33" s="22"/>
      <c r="PGG33" s="22"/>
      <c r="PGH33" s="22"/>
      <c r="PGI33" s="22"/>
      <c r="PGJ33" s="22"/>
      <c r="PGK33" s="22"/>
      <c r="PGL33" s="22"/>
      <c r="PGM33" s="22"/>
      <c r="PGN33" s="22"/>
      <c r="PGO33" s="22"/>
      <c r="PGP33" s="22"/>
      <c r="PGQ33" s="22"/>
      <c r="PGR33" s="22"/>
      <c r="PGS33" s="22"/>
      <c r="PGT33" s="22"/>
      <c r="PGU33" s="22"/>
      <c r="PGV33" s="22"/>
      <c r="PGW33" s="22"/>
      <c r="PGX33" s="22"/>
      <c r="PGY33" s="22"/>
      <c r="PGZ33" s="22"/>
      <c r="PHA33" s="22"/>
      <c r="PHB33" s="22"/>
      <c r="PHC33" s="22"/>
      <c r="PHD33" s="22"/>
      <c r="PHE33" s="22"/>
      <c r="PHF33" s="22"/>
      <c r="PHG33" s="22"/>
      <c r="PHH33" s="22"/>
      <c r="PHI33" s="22"/>
      <c r="PHJ33" s="22"/>
      <c r="PHK33" s="22"/>
      <c r="PHL33" s="22"/>
      <c r="PHM33" s="22"/>
      <c r="PHN33" s="22"/>
      <c r="PHO33" s="22"/>
      <c r="PHP33" s="22"/>
      <c r="PHQ33" s="22"/>
      <c r="PHR33" s="22"/>
      <c r="PHS33" s="22"/>
      <c r="PHT33" s="22"/>
      <c r="PHU33" s="22"/>
      <c r="PHV33" s="22"/>
      <c r="PHW33" s="22"/>
      <c r="PHX33" s="22"/>
      <c r="PHY33" s="22"/>
      <c r="PHZ33" s="22"/>
      <c r="PIA33" s="22"/>
      <c r="PIB33" s="22"/>
      <c r="PIC33" s="22"/>
      <c r="PID33" s="22"/>
      <c r="PIE33" s="22"/>
      <c r="PIF33" s="22"/>
      <c r="PIG33" s="22"/>
      <c r="PIH33" s="22"/>
      <c r="PII33" s="22"/>
      <c r="PIJ33" s="22"/>
      <c r="PIK33" s="22"/>
      <c r="PIL33" s="22"/>
      <c r="PIM33" s="22"/>
      <c r="PIN33" s="22"/>
      <c r="PIO33" s="22"/>
      <c r="PIP33" s="22"/>
      <c r="PIQ33" s="22"/>
      <c r="PIR33" s="22"/>
      <c r="PIS33" s="22"/>
      <c r="PIT33" s="22"/>
      <c r="PIU33" s="22"/>
      <c r="PIV33" s="22"/>
      <c r="PIW33" s="22"/>
      <c r="PIX33" s="22"/>
      <c r="PIY33" s="22"/>
      <c r="PIZ33" s="22"/>
      <c r="PJA33" s="22"/>
      <c r="PJB33" s="22"/>
      <c r="PJC33" s="22"/>
      <c r="PJD33" s="22"/>
      <c r="PJE33" s="22"/>
      <c r="PJF33" s="22"/>
      <c r="PJG33" s="22"/>
      <c r="PJH33" s="22"/>
      <c r="PJI33" s="22"/>
      <c r="PJJ33" s="22"/>
      <c r="PJK33" s="22"/>
      <c r="PJL33" s="22"/>
      <c r="PJM33" s="22"/>
      <c r="PJN33" s="22"/>
      <c r="PJO33" s="22"/>
      <c r="PJP33" s="22"/>
      <c r="PJQ33" s="22"/>
      <c r="PJR33" s="22"/>
      <c r="PJS33" s="22"/>
      <c r="PJT33" s="22"/>
      <c r="PJU33" s="22"/>
      <c r="PJV33" s="22"/>
      <c r="PJW33" s="22"/>
      <c r="PJX33" s="22"/>
      <c r="PJY33" s="22"/>
      <c r="PJZ33" s="22"/>
      <c r="PKA33" s="22"/>
      <c r="PKB33" s="22"/>
      <c r="PKC33" s="22"/>
      <c r="PKD33" s="22"/>
      <c r="PKE33" s="22"/>
      <c r="PKF33" s="22"/>
      <c r="PKG33" s="22"/>
      <c r="PKH33" s="22"/>
      <c r="PKI33" s="22"/>
      <c r="PKJ33" s="22"/>
      <c r="PKK33" s="22"/>
      <c r="PKL33" s="22"/>
      <c r="PKM33" s="22"/>
      <c r="PKN33" s="22"/>
      <c r="PKO33" s="22"/>
      <c r="PKP33" s="22"/>
      <c r="PKQ33" s="22"/>
      <c r="PKR33" s="22"/>
      <c r="PKS33" s="22"/>
      <c r="PKT33" s="22"/>
      <c r="PKU33" s="22"/>
      <c r="PKV33" s="22"/>
      <c r="PKW33" s="22"/>
      <c r="PKX33" s="22"/>
      <c r="PKY33" s="22"/>
      <c r="PKZ33" s="22"/>
      <c r="PLA33" s="22"/>
      <c r="PLB33" s="22"/>
      <c r="PLC33" s="22"/>
      <c r="PLD33" s="22"/>
      <c r="PLE33" s="22"/>
      <c r="PLF33" s="22"/>
      <c r="PLG33" s="22"/>
      <c r="PLH33" s="22"/>
      <c r="PLI33" s="22"/>
      <c r="PLJ33" s="22"/>
      <c r="PLK33" s="22"/>
      <c r="PLL33" s="22"/>
      <c r="PLM33" s="22"/>
      <c r="PLN33" s="22"/>
      <c r="PLO33" s="22"/>
      <c r="PLP33" s="22"/>
      <c r="PLQ33" s="22"/>
      <c r="PLR33" s="22"/>
      <c r="PLS33" s="22"/>
      <c r="PLT33" s="22"/>
      <c r="PLU33" s="22"/>
      <c r="PLV33" s="22"/>
      <c r="PLW33" s="22"/>
      <c r="PLX33" s="22"/>
      <c r="PLY33" s="22"/>
      <c r="PLZ33" s="22"/>
      <c r="PMA33" s="22"/>
      <c r="PMB33" s="22"/>
      <c r="PMC33" s="22"/>
      <c r="PMD33" s="22"/>
      <c r="PME33" s="22"/>
      <c r="PMF33" s="22"/>
      <c r="PMG33" s="22"/>
      <c r="PMH33" s="22"/>
      <c r="PMI33" s="22"/>
      <c r="PMJ33" s="22"/>
      <c r="PMK33" s="22"/>
      <c r="PML33" s="22"/>
      <c r="PMM33" s="22"/>
      <c r="PMN33" s="22"/>
      <c r="PMO33" s="22"/>
      <c r="PMP33" s="22"/>
      <c r="PMQ33" s="22"/>
      <c r="PMR33" s="22"/>
      <c r="PMS33" s="22"/>
      <c r="PMT33" s="22"/>
      <c r="PMU33" s="22"/>
      <c r="PMV33" s="22"/>
      <c r="PMW33" s="22"/>
      <c r="PMX33" s="22"/>
      <c r="PMY33" s="22"/>
      <c r="PMZ33" s="22"/>
      <c r="PNA33" s="22"/>
      <c r="PNB33" s="22"/>
      <c r="PNC33" s="22"/>
      <c r="PND33" s="22"/>
      <c r="PNE33" s="22"/>
      <c r="PNF33" s="22"/>
      <c r="PNG33" s="22"/>
      <c r="PNH33" s="22"/>
      <c r="PNI33" s="22"/>
      <c r="PNJ33" s="22"/>
      <c r="PNK33" s="22"/>
      <c r="PNL33" s="22"/>
      <c r="PNM33" s="22"/>
      <c r="PNN33" s="22"/>
      <c r="PNO33" s="22"/>
      <c r="PNP33" s="22"/>
      <c r="PNQ33" s="22"/>
      <c r="PNR33" s="22"/>
      <c r="PNS33" s="22"/>
      <c r="PNT33" s="22"/>
      <c r="PNU33" s="22"/>
      <c r="PNV33" s="22"/>
      <c r="PNW33" s="22"/>
      <c r="PNX33" s="22"/>
      <c r="PNY33" s="22"/>
      <c r="PNZ33" s="22"/>
      <c r="POA33" s="22"/>
      <c r="POB33" s="22"/>
      <c r="POC33" s="22"/>
      <c r="POD33" s="22"/>
      <c r="POE33" s="22"/>
      <c r="POF33" s="22"/>
      <c r="POG33" s="22"/>
      <c r="POH33" s="22"/>
      <c r="POI33" s="22"/>
      <c r="POJ33" s="22"/>
      <c r="POK33" s="22"/>
      <c r="POL33" s="22"/>
      <c r="POM33" s="22"/>
      <c r="PON33" s="22"/>
      <c r="POO33" s="22"/>
      <c r="POP33" s="22"/>
      <c r="POQ33" s="22"/>
      <c r="POR33" s="22"/>
      <c r="POS33" s="22"/>
      <c r="POT33" s="22"/>
      <c r="POU33" s="22"/>
      <c r="POV33" s="22"/>
      <c r="POW33" s="22"/>
      <c r="POX33" s="22"/>
      <c r="POY33" s="22"/>
      <c r="POZ33" s="22"/>
      <c r="PPA33" s="22"/>
      <c r="PPB33" s="22"/>
      <c r="PPC33" s="22"/>
      <c r="PPD33" s="22"/>
      <c r="PPE33" s="22"/>
      <c r="PPF33" s="22"/>
      <c r="PPG33" s="22"/>
      <c r="PPH33" s="22"/>
      <c r="PPI33" s="22"/>
      <c r="PPJ33" s="22"/>
      <c r="PPK33" s="22"/>
      <c r="PPL33" s="22"/>
      <c r="PPM33" s="22"/>
      <c r="PPN33" s="22"/>
      <c r="PPO33" s="22"/>
      <c r="PPP33" s="22"/>
      <c r="PPQ33" s="22"/>
      <c r="PPR33" s="22"/>
      <c r="PPS33" s="22"/>
      <c r="PPT33" s="22"/>
      <c r="PPU33" s="22"/>
      <c r="PPV33" s="22"/>
      <c r="PPW33" s="22"/>
      <c r="PPX33" s="22"/>
      <c r="PPY33" s="22"/>
      <c r="PPZ33" s="22"/>
      <c r="PQA33" s="22"/>
      <c r="PQB33" s="22"/>
      <c r="PQC33" s="22"/>
      <c r="PQD33" s="22"/>
      <c r="PQE33" s="22"/>
      <c r="PQF33" s="22"/>
      <c r="PQG33" s="22"/>
      <c r="PQH33" s="22"/>
      <c r="PQI33" s="22"/>
      <c r="PQJ33" s="22"/>
      <c r="PQK33" s="22"/>
      <c r="PQL33" s="22"/>
      <c r="PQM33" s="22"/>
      <c r="PQN33" s="22"/>
      <c r="PQO33" s="22"/>
      <c r="PQP33" s="22"/>
      <c r="PQQ33" s="22"/>
      <c r="PQR33" s="22"/>
      <c r="PQS33" s="22"/>
      <c r="PQT33" s="22"/>
      <c r="PQU33" s="22"/>
      <c r="PQV33" s="22"/>
      <c r="PQW33" s="22"/>
      <c r="PQX33" s="22"/>
      <c r="PQY33" s="22"/>
      <c r="PQZ33" s="22"/>
      <c r="PRA33" s="22"/>
      <c r="PRB33" s="22"/>
      <c r="PRC33" s="22"/>
      <c r="PRD33" s="22"/>
      <c r="PRE33" s="22"/>
      <c r="PRF33" s="22"/>
      <c r="PRG33" s="22"/>
      <c r="PRH33" s="22"/>
      <c r="PRI33" s="22"/>
      <c r="PRJ33" s="22"/>
      <c r="PRK33" s="22"/>
      <c r="PRL33" s="22"/>
      <c r="PRM33" s="22"/>
      <c r="PRN33" s="22"/>
      <c r="PRO33" s="22"/>
      <c r="PRP33" s="22"/>
      <c r="PRQ33" s="22"/>
      <c r="PRR33" s="22"/>
      <c r="PRS33" s="22"/>
      <c r="PRT33" s="22"/>
      <c r="PRU33" s="22"/>
      <c r="PRV33" s="22"/>
      <c r="PRW33" s="22"/>
      <c r="PRX33" s="22"/>
      <c r="PRY33" s="22"/>
      <c r="PRZ33" s="22"/>
      <c r="PSA33" s="22"/>
      <c r="PSB33" s="22"/>
      <c r="PSC33" s="22"/>
      <c r="PSD33" s="22"/>
      <c r="PSE33" s="22"/>
      <c r="PSF33" s="22"/>
      <c r="PSG33" s="22"/>
      <c r="PSH33" s="22"/>
      <c r="PSI33" s="22"/>
      <c r="PSJ33" s="22"/>
      <c r="PSK33" s="22"/>
      <c r="PSL33" s="22"/>
      <c r="PSM33" s="22"/>
      <c r="PSN33" s="22"/>
      <c r="PSO33" s="22"/>
      <c r="PSP33" s="22"/>
      <c r="PSQ33" s="22"/>
      <c r="PSR33" s="22"/>
      <c r="PSS33" s="22"/>
      <c r="PST33" s="22"/>
      <c r="PSU33" s="22"/>
      <c r="PSV33" s="22"/>
      <c r="PSW33" s="22"/>
      <c r="PSX33" s="22"/>
      <c r="PSY33" s="22"/>
      <c r="PSZ33" s="22"/>
      <c r="PTA33" s="22"/>
      <c r="PTB33" s="22"/>
      <c r="PTC33" s="22"/>
      <c r="PTD33" s="22"/>
      <c r="PTE33" s="22"/>
      <c r="PTF33" s="22"/>
      <c r="PTG33" s="22"/>
      <c r="PTH33" s="22"/>
      <c r="PTI33" s="22"/>
      <c r="PTJ33" s="22"/>
      <c r="PTK33" s="22"/>
      <c r="PTL33" s="22"/>
      <c r="PTM33" s="22"/>
      <c r="PTN33" s="22"/>
      <c r="PTO33" s="22"/>
      <c r="PTP33" s="22"/>
      <c r="PTQ33" s="22"/>
      <c r="PTR33" s="22"/>
      <c r="PTS33" s="22"/>
      <c r="PTT33" s="22"/>
      <c r="PTU33" s="22"/>
      <c r="PTV33" s="22"/>
      <c r="PTW33" s="22"/>
      <c r="PTX33" s="22"/>
      <c r="PTY33" s="22"/>
      <c r="PTZ33" s="22"/>
      <c r="PUA33" s="22"/>
      <c r="PUB33" s="22"/>
      <c r="PUC33" s="22"/>
      <c r="PUD33" s="22"/>
      <c r="PUE33" s="22"/>
      <c r="PUF33" s="22"/>
      <c r="PUG33" s="22"/>
      <c r="PUH33" s="22"/>
      <c r="PUI33" s="22"/>
      <c r="PUJ33" s="22"/>
      <c r="PUK33" s="22"/>
      <c r="PUL33" s="22"/>
      <c r="PUM33" s="22"/>
      <c r="PUN33" s="22"/>
      <c r="PUO33" s="22"/>
      <c r="PUP33" s="22"/>
      <c r="PUQ33" s="22"/>
      <c r="PUR33" s="22"/>
      <c r="PUS33" s="22"/>
      <c r="PUT33" s="22"/>
      <c r="PUU33" s="22"/>
      <c r="PUV33" s="22"/>
      <c r="PUW33" s="22"/>
      <c r="PUX33" s="22"/>
      <c r="PUY33" s="22"/>
      <c r="PUZ33" s="22"/>
      <c r="PVA33" s="22"/>
      <c r="PVB33" s="22"/>
      <c r="PVC33" s="22"/>
      <c r="PVD33" s="22"/>
      <c r="PVE33" s="22"/>
      <c r="PVF33" s="22"/>
      <c r="PVG33" s="22"/>
      <c r="PVH33" s="22"/>
      <c r="PVI33" s="22"/>
      <c r="PVJ33" s="22"/>
      <c r="PVK33" s="22"/>
      <c r="PVL33" s="22"/>
      <c r="PVM33" s="22"/>
      <c r="PVN33" s="22"/>
      <c r="PVO33" s="22"/>
      <c r="PVP33" s="22"/>
      <c r="PVQ33" s="22"/>
      <c r="PVR33" s="22"/>
      <c r="PVS33" s="22"/>
      <c r="PVT33" s="22"/>
      <c r="PVU33" s="22"/>
      <c r="PVV33" s="22"/>
      <c r="PVW33" s="22"/>
      <c r="PVX33" s="22"/>
      <c r="PVY33" s="22"/>
      <c r="PVZ33" s="22"/>
      <c r="PWA33" s="22"/>
      <c r="PWB33" s="22"/>
      <c r="PWC33" s="22"/>
      <c r="PWD33" s="22"/>
      <c r="PWE33" s="22"/>
      <c r="PWF33" s="22"/>
      <c r="PWG33" s="22"/>
      <c r="PWH33" s="22"/>
      <c r="PWI33" s="22"/>
      <c r="PWJ33" s="22"/>
      <c r="PWK33" s="22"/>
      <c r="PWL33" s="22"/>
      <c r="PWM33" s="22"/>
      <c r="PWN33" s="22"/>
      <c r="PWO33" s="22"/>
      <c r="PWP33" s="22"/>
      <c r="PWQ33" s="22"/>
      <c r="PWR33" s="22"/>
      <c r="PWS33" s="22"/>
      <c r="PWT33" s="22"/>
      <c r="PWU33" s="22"/>
      <c r="PWV33" s="22"/>
      <c r="PWW33" s="22"/>
      <c r="PWX33" s="22"/>
      <c r="PWY33" s="22"/>
      <c r="PWZ33" s="22"/>
      <c r="PXA33" s="22"/>
      <c r="PXB33" s="22"/>
      <c r="PXC33" s="22"/>
      <c r="PXD33" s="22"/>
      <c r="PXE33" s="22"/>
      <c r="PXF33" s="22"/>
      <c r="PXG33" s="22"/>
      <c r="PXH33" s="22"/>
      <c r="PXI33" s="22"/>
      <c r="PXJ33" s="22"/>
      <c r="PXK33" s="22"/>
      <c r="PXL33" s="22"/>
      <c r="PXM33" s="22"/>
      <c r="PXN33" s="22"/>
      <c r="PXO33" s="22"/>
      <c r="PXP33" s="22"/>
      <c r="PXQ33" s="22"/>
      <c r="PXR33" s="22"/>
      <c r="PXS33" s="22"/>
      <c r="PXT33" s="22"/>
      <c r="PXU33" s="22"/>
      <c r="PXV33" s="22"/>
      <c r="PXW33" s="22"/>
      <c r="PXX33" s="22"/>
      <c r="PXY33" s="22"/>
      <c r="PXZ33" s="22"/>
      <c r="PYA33" s="22"/>
      <c r="PYB33" s="22"/>
      <c r="PYC33" s="22"/>
      <c r="PYD33" s="22"/>
      <c r="PYE33" s="22"/>
      <c r="PYF33" s="22"/>
      <c r="PYG33" s="22"/>
      <c r="PYH33" s="22"/>
      <c r="PYI33" s="22"/>
      <c r="PYJ33" s="22"/>
      <c r="PYK33" s="22"/>
      <c r="PYL33" s="22"/>
      <c r="PYM33" s="22"/>
      <c r="PYN33" s="22"/>
      <c r="PYO33" s="22"/>
      <c r="PYP33" s="22"/>
      <c r="PYQ33" s="22"/>
      <c r="PYR33" s="22"/>
      <c r="PYS33" s="22"/>
      <c r="PYT33" s="22"/>
      <c r="PYU33" s="22"/>
      <c r="PYV33" s="22"/>
      <c r="PYW33" s="22"/>
      <c r="PYX33" s="22"/>
      <c r="PYY33" s="22"/>
      <c r="PYZ33" s="22"/>
      <c r="PZA33" s="22"/>
      <c r="PZB33" s="22"/>
      <c r="PZC33" s="22"/>
      <c r="PZD33" s="22"/>
      <c r="PZE33" s="22"/>
      <c r="PZF33" s="22"/>
      <c r="PZG33" s="22"/>
      <c r="PZH33" s="22"/>
      <c r="PZI33" s="22"/>
      <c r="PZJ33" s="22"/>
      <c r="PZK33" s="22"/>
      <c r="PZL33" s="22"/>
      <c r="PZM33" s="22"/>
      <c r="PZN33" s="22"/>
      <c r="PZO33" s="22"/>
      <c r="PZP33" s="22"/>
      <c r="PZQ33" s="22"/>
      <c r="PZR33" s="22"/>
      <c r="PZS33" s="22"/>
      <c r="PZT33" s="22"/>
      <c r="PZU33" s="22"/>
      <c r="PZV33" s="22"/>
      <c r="PZW33" s="22"/>
      <c r="PZX33" s="22"/>
      <c r="PZY33" s="22"/>
      <c r="PZZ33" s="22"/>
      <c r="QAA33" s="22"/>
      <c r="QAB33" s="22"/>
      <c r="QAC33" s="22"/>
      <c r="QAD33" s="22"/>
      <c r="QAE33" s="22"/>
      <c r="QAF33" s="22"/>
      <c r="QAG33" s="22"/>
      <c r="QAH33" s="22"/>
      <c r="QAI33" s="22"/>
      <c r="QAJ33" s="22"/>
      <c r="QAK33" s="22"/>
      <c r="QAL33" s="22"/>
      <c r="QAM33" s="22"/>
      <c r="QAN33" s="22"/>
      <c r="QAO33" s="22"/>
      <c r="QAP33" s="22"/>
      <c r="QAQ33" s="22"/>
      <c r="QAR33" s="22"/>
      <c r="QAS33" s="22"/>
      <c r="QAT33" s="22"/>
      <c r="QAU33" s="22"/>
      <c r="QAV33" s="22"/>
      <c r="QAW33" s="22"/>
      <c r="QAX33" s="22"/>
      <c r="QAY33" s="22"/>
      <c r="QAZ33" s="22"/>
      <c r="QBA33" s="22"/>
      <c r="QBB33" s="22"/>
      <c r="QBC33" s="22"/>
      <c r="QBD33" s="22"/>
      <c r="QBE33" s="22"/>
      <c r="QBF33" s="22"/>
      <c r="QBG33" s="22"/>
      <c r="QBH33" s="22"/>
      <c r="QBI33" s="22"/>
      <c r="QBJ33" s="22"/>
      <c r="QBK33" s="22"/>
      <c r="QBL33" s="22"/>
      <c r="QBM33" s="22"/>
      <c r="QBN33" s="22"/>
      <c r="QBO33" s="22"/>
      <c r="QBP33" s="22"/>
      <c r="QBQ33" s="22"/>
      <c r="QBR33" s="22"/>
      <c r="QBS33" s="22"/>
      <c r="QBT33" s="22"/>
      <c r="QBU33" s="22"/>
      <c r="QBV33" s="22"/>
      <c r="QBW33" s="22"/>
      <c r="QBX33" s="22"/>
      <c r="QBY33" s="22"/>
      <c r="QBZ33" s="22"/>
      <c r="QCA33" s="22"/>
      <c r="QCB33" s="22"/>
      <c r="QCC33" s="22"/>
      <c r="QCD33" s="22"/>
      <c r="QCE33" s="22"/>
      <c r="QCF33" s="22"/>
      <c r="QCG33" s="22"/>
      <c r="QCH33" s="22"/>
      <c r="QCI33" s="22"/>
      <c r="QCJ33" s="22"/>
      <c r="QCK33" s="22"/>
      <c r="QCL33" s="22"/>
      <c r="QCM33" s="22"/>
      <c r="QCN33" s="22"/>
      <c r="QCO33" s="22"/>
      <c r="QCP33" s="22"/>
      <c r="QCQ33" s="22"/>
      <c r="QCR33" s="22"/>
      <c r="QCS33" s="22"/>
      <c r="QCT33" s="22"/>
      <c r="QCU33" s="22"/>
      <c r="QCV33" s="22"/>
      <c r="QCW33" s="22"/>
      <c r="QCX33" s="22"/>
      <c r="QCY33" s="22"/>
      <c r="QCZ33" s="22"/>
      <c r="QDA33" s="22"/>
      <c r="QDB33" s="22"/>
      <c r="QDC33" s="22"/>
      <c r="QDD33" s="22"/>
      <c r="QDE33" s="22"/>
      <c r="QDF33" s="22"/>
      <c r="QDG33" s="22"/>
      <c r="QDH33" s="22"/>
      <c r="QDI33" s="22"/>
      <c r="QDJ33" s="22"/>
      <c r="QDK33" s="22"/>
      <c r="QDL33" s="22"/>
      <c r="QDM33" s="22"/>
      <c r="QDN33" s="22"/>
      <c r="QDO33" s="22"/>
      <c r="QDP33" s="22"/>
      <c r="QDQ33" s="22"/>
      <c r="QDR33" s="22"/>
      <c r="QDS33" s="22"/>
      <c r="QDT33" s="22"/>
      <c r="QDU33" s="22"/>
      <c r="QDV33" s="22"/>
      <c r="QDW33" s="22"/>
      <c r="QDX33" s="22"/>
      <c r="QDY33" s="22"/>
      <c r="QDZ33" s="22"/>
      <c r="QEA33" s="22"/>
      <c r="QEB33" s="22"/>
      <c r="QEC33" s="22"/>
      <c r="QED33" s="22"/>
      <c r="QEE33" s="22"/>
      <c r="QEF33" s="22"/>
      <c r="QEG33" s="22"/>
      <c r="QEH33" s="22"/>
      <c r="QEI33" s="22"/>
      <c r="QEJ33" s="22"/>
      <c r="QEK33" s="22"/>
      <c r="QEL33" s="22"/>
      <c r="QEM33" s="22"/>
      <c r="QEN33" s="22"/>
      <c r="QEO33" s="22"/>
      <c r="QEP33" s="22"/>
      <c r="QEQ33" s="22"/>
      <c r="QER33" s="22"/>
      <c r="QES33" s="22"/>
      <c r="QET33" s="22"/>
      <c r="QEU33" s="22"/>
      <c r="QEV33" s="22"/>
      <c r="QEW33" s="22"/>
      <c r="QEX33" s="22"/>
      <c r="QEY33" s="22"/>
      <c r="QEZ33" s="22"/>
      <c r="QFA33" s="22"/>
      <c r="QFB33" s="22"/>
      <c r="QFC33" s="22"/>
      <c r="QFD33" s="22"/>
      <c r="QFE33" s="22"/>
      <c r="QFF33" s="22"/>
      <c r="QFG33" s="22"/>
      <c r="QFH33" s="22"/>
      <c r="QFI33" s="22"/>
      <c r="QFJ33" s="22"/>
      <c r="QFK33" s="22"/>
      <c r="QFL33" s="22"/>
      <c r="QFM33" s="22"/>
      <c r="QFN33" s="22"/>
      <c r="QFO33" s="22"/>
      <c r="QFP33" s="22"/>
      <c r="QFQ33" s="22"/>
      <c r="QFR33" s="22"/>
      <c r="QFS33" s="22"/>
      <c r="QFT33" s="22"/>
      <c r="QFU33" s="22"/>
      <c r="QFV33" s="22"/>
      <c r="QFW33" s="22"/>
      <c r="QFX33" s="22"/>
      <c r="QFY33" s="22"/>
      <c r="QFZ33" s="22"/>
      <c r="QGA33" s="22"/>
      <c r="QGB33" s="22"/>
      <c r="QGC33" s="22"/>
      <c r="QGD33" s="22"/>
      <c r="QGE33" s="22"/>
      <c r="QGF33" s="22"/>
      <c r="QGG33" s="22"/>
      <c r="QGH33" s="22"/>
      <c r="QGI33" s="22"/>
      <c r="QGJ33" s="22"/>
      <c r="QGK33" s="22"/>
      <c r="QGL33" s="22"/>
      <c r="QGM33" s="22"/>
      <c r="QGN33" s="22"/>
      <c r="QGO33" s="22"/>
      <c r="QGP33" s="22"/>
      <c r="QGQ33" s="22"/>
      <c r="QGR33" s="22"/>
      <c r="QGS33" s="22"/>
      <c r="QGT33" s="22"/>
      <c r="QGU33" s="22"/>
      <c r="QGV33" s="22"/>
      <c r="QGW33" s="22"/>
      <c r="QGX33" s="22"/>
      <c r="QGY33" s="22"/>
      <c r="QGZ33" s="22"/>
      <c r="QHA33" s="22"/>
      <c r="QHB33" s="22"/>
      <c r="QHC33" s="22"/>
      <c r="QHD33" s="22"/>
      <c r="QHE33" s="22"/>
      <c r="QHF33" s="22"/>
      <c r="QHG33" s="22"/>
      <c r="QHH33" s="22"/>
      <c r="QHI33" s="22"/>
      <c r="QHJ33" s="22"/>
      <c r="QHK33" s="22"/>
      <c r="QHL33" s="22"/>
      <c r="QHM33" s="22"/>
      <c r="QHN33" s="22"/>
      <c r="QHO33" s="22"/>
      <c r="QHP33" s="22"/>
      <c r="QHQ33" s="22"/>
      <c r="QHR33" s="22"/>
      <c r="QHS33" s="22"/>
      <c r="QHT33" s="22"/>
      <c r="QHU33" s="22"/>
      <c r="QHV33" s="22"/>
      <c r="QHW33" s="22"/>
      <c r="QHX33" s="22"/>
      <c r="QHY33" s="22"/>
      <c r="QHZ33" s="22"/>
      <c r="QIA33" s="22"/>
      <c r="QIB33" s="22"/>
      <c r="QIC33" s="22"/>
      <c r="QID33" s="22"/>
      <c r="QIE33" s="22"/>
      <c r="QIF33" s="22"/>
      <c r="QIG33" s="22"/>
      <c r="QIH33" s="22"/>
      <c r="QII33" s="22"/>
      <c r="QIJ33" s="22"/>
      <c r="QIK33" s="22"/>
      <c r="QIL33" s="22"/>
      <c r="QIM33" s="22"/>
      <c r="QIN33" s="22"/>
      <c r="QIO33" s="22"/>
      <c r="QIP33" s="22"/>
      <c r="QIQ33" s="22"/>
      <c r="QIR33" s="22"/>
      <c r="QIS33" s="22"/>
      <c r="QIT33" s="22"/>
      <c r="QIU33" s="22"/>
      <c r="QIV33" s="22"/>
      <c r="QIW33" s="22"/>
      <c r="QIX33" s="22"/>
      <c r="QIY33" s="22"/>
      <c r="QIZ33" s="22"/>
      <c r="QJA33" s="22"/>
      <c r="QJB33" s="22"/>
      <c r="QJC33" s="22"/>
      <c r="QJD33" s="22"/>
      <c r="QJE33" s="22"/>
      <c r="QJF33" s="22"/>
      <c r="QJG33" s="22"/>
      <c r="QJH33" s="22"/>
      <c r="QJI33" s="22"/>
      <c r="QJJ33" s="22"/>
      <c r="QJK33" s="22"/>
      <c r="QJL33" s="22"/>
      <c r="QJM33" s="22"/>
      <c r="QJN33" s="22"/>
      <c r="QJO33" s="22"/>
      <c r="QJP33" s="22"/>
      <c r="QJQ33" s="22"/>
      <c r="QJR33" s="22"/>
      <c r="QJS33" s="22"/>
      <c r="QJT33" s="22"/>
      <c r="QJU33" s="22"/>
      <c r="QJV33" s="22"/>
      <c r="QJW33" s="22"/>
      <c r="QJX33" s="22"/>
      <c r="QJY33" s="22"/>
      <c r="QJZ33" s="22"/>
      <c r="QKA33" s="22"/>
      <c r="QKB33" s="22"/>
      <c r="QKC33" s="22"/>
      <c r="QKD33" s="22"/>
      <c r="QKE33" s="22"/>
      <c r="QKF33" s="22"/>
      <c r="QKG33" s="22"/>
      <c r="QKH33" s="22"/>
      <c r="QKI33" s="22"/>
      <c r="QKJ33" s="22"/>
      <c r="QKK33" s="22"/>
      <c r="QKL33" s="22"/>
      <c r="QKM33" s="22"/>
      <c r="QKN33" s="22"/>
      <c r="QKO33" s="22"/>
      <c r="QKP33" s="22"/>
      <c r="QKQ33" s="22"/>
      <c r="QKR33" s="22"/>
      <c r="QKS33" s="22"/>
      <c r="QKT33" s="22"/>
      <c r="QKU33" s="22"/>
      <c r="QKV33" s="22"/>
      <c r="QKW33" s="22"/>
      <c r="QKX33" s="22"/>
      <c r="QKY33" s="22"/>
      <c r="QKZ33" s="22"/>
      <c r="QLA33" s="22"/>
      <c r="QLB33" s="22"/>
      <c r="QLC33" s="22"/>
      <c r="QLD33" s="22"/>
      <c r="QLE33" s="22"/>
      <c r="QLF33" s="22"/>
      <c r="QLG33" s="22"/>
      <c r="QLH33" s="22"/>
      <c r="QLI33" s="22"/>
      <c r="QLJ33" s="22"/>
      <c r="QLK33" s="22"/>
      <c r="QLL33" s="22"/>
      <c r="QLM33" s="22"/>
      <c r="QLN33" s="22"/>
      <c r="QLO33" s="22"/>
      <c r="QLP33" s="22"/>
      <c r="QLQ33" s="22"/>
      <c r="QLR33" s="22"/>
      <c r="QLS33" s="22"/>
      <c r="QLT33" s="22"/>
      <c r="QLU33" s="22"/>
      <c r="QLV33" s="22"/>
      <c r="QLW33" s="22"/>
      <c r="QLX33" s="22"/>
      <c r="QLY33" s="22"/>
      <c r="QLZ33" s="22"/>
      <c r="QMA33" s="22"/>
      <c r="QMB33" s="22"/>
      <c r="QMC33" s="22"/>
      <c r="QMD33" s="22"/>
      <c r="QME33" s="22"/>
      <c r="QMF33" s="22"/>
      <c r="QMG33" s="22"/>
      <c r="QMH33" s="22"/>
      <c r="QMI33" s="22"/>
      <c r="QMJ33" s="22"/>
      <c r="QMK33" s="22"/>
      <c r="QML33" s="22"/>
      <c r="QMM33" s="22"/>
      <c r="QMN33" s="22"/>
      <c r="QMO33" s="22"/>
      <c r="QMP33" s="22"/>
      <c r="QMQ33" s="22"/>
      <c r="QMR33" s="22"/>
      <c r="QMS33" s="22"/>
      <c r="QMT33" s="22"/>
      <c r="QMU33" s="22"/>
      <c r="QMV33" s="22"/>
      <c r="QMW33" s="22"/>
      <c r="QMX33" s="22"/>
      <c r="QMY33" s="22"/>
      <c r="QMZ33" s="22"/>
      <c r="QNA33" s="22"/>
      <c r="QNB33" s="22"/>
      <c r="QNC33" s="22"/>
      <c r="QND33" s="22"/>
      <c r="QNE33" s="22"/>
      <c r="QNF33" s="22"/>
      <c r="QNG33" s="22"/>
      <c r="QNH33" s="22"/>
      <c r="QNI33" s="22"/>
      <c r="QNJ33" s="22"/>
      <c r="QNK33" s="22"/>
      <c r="QNL33" s="22"/>
      <c r="QNM33" s="22"/>
      <c r="QNN33" s="22"/>
      <c r="QNO33" s="22"/>
      <c r="QNP33" s="22"/>
      <c r="QNQ33" s="22"/>
      <c r="QNR33" s="22"/>
      <c r="QNS33" s="22"/>
      <c r="QNT33" s="22"/>
      <c r="QNU33" s="22"/>
      <c r="QNV33" s="22"/>
      <c r="QNW33" s="22"/>
      <c r="QNX33" s="22"/>
      <c r="QNY33" s="22"/>
      <c r="QNZ33" s="22"/>
      <c r="QOA33" s="22"/>
      <c r="QOB33" s="22"/>
      <c r="QOC33" s="22"/>
      <c r="QOD33" s="22"/>
      <c r="QOE33" s="22"/>
      <c r="QOF33" s="22"/>
      <c r="QOG33" s="22"/>
      <c r="QOH33" s="22"/>
      <c r="QOI33" s="22"/>
      <c r="QOJ33" s="22"/>
      <c r="QOK33" s="22"/>
      <c r="QOL33" s="22"/>
      <c r="QOM33" s="22"/>
      <c r="QON33" s="22"/>
      <c r="QOO33" s="22"/>
      <c r="QOP33" s="22"/>
      <c r="QOQ33" s="22"/>
      <c r="QOR33" s="22"/>
      <c r="QOS33" s="22"/>
      <c r="QOT33" s="22"/>
      <c r="QOU33" s="22"/>
      <c r="QOV33" s="22"/>
      <c r="QOW33" s="22"/>
      <c r="QOX33" s="22"/>
      <c r="QOY33" s="22"/>
      <c r="QOZ33" s="22"/>
      <c r="QPA33" s="22"/>
      <c r="QPB33" s="22"/>
      <c r="QPC33" s="22"/>
      <c r="QPD33" s="22"/>
      <c r="QPE33" s="22"/>
      <c r="QPF33" s="22"/>
      <c r="QPG33" s="22"/>
      <c r="QPH33" s="22"/>
      <c r="QPI33" s="22"/>
      <c r="QPJ33" s="22"/>
      <c r="QPK33" s="22"/>
      <c r="QPL33" s="22"/>
      <c r="QPM33" s="22"/>
      <c r="QPN33" s="22"/>
      <c r="QPO33" s="22"/>
      <c r="QPP33" s="22"/>
      <c r="QPQ33" s="22"/>
      <c r="QPR33" s="22"/>
      <c r="QPS33" s="22"/>
      <c r="QPT33" s="22"/>
      <c r="QPU33" s="22"/>
      <c r="QPV33" s="22"/>
      <c r="QPW33" s="22"/>
      <c r="QPX33" s="22"/>
      <c r="QPY33" s="22"/>
      <c r="QPZ33" s="22"/>
      <c r="QQA33" s="22"/>
      <c r="QQB33" s="22"/>
      <c r="QQC33" s="22"/>
      <c r="QQD33" s="22"/>
      <c r="QQE33" s="22"/>
      <c r="QQF33" s="22"/>
      <c r="QQG33" s="22"/>
      <c r="QQH33" s="22"/>
      <c r="QQI33" s="22"/>
      <c r="QQJ33" s="22"/>
      <c r="QQK33" s="22"/>
      <c r="QQL33" s="22"/>
      <c r="QQM33" s="22"/>
      <c r="QQN33" s="22"/>
      <c r="QQO33" s="22"/>
      <c r="QQP33" s="22"/>
      <c r="QQQ33" s="22"/>
      <c r="QQR33" s="22"/>
      <c r="QQS33" s="22"/>
      <c r="QQT33" s="22"/>
      <c r="QQU33" s="22"/>
      <c r="QQV33" s="22"/>
      <c r="QQW33" s="22"/>
      <c r="QQX33" s="22"/>
      <c r="QQY33" s="22"/>
      <c r="QQZ33" s="22"/>
      <c r="QRA33" s="22"/>
      <c r="QRB33" s="22"/>
      <c r="QRC33" s="22"/>
      <c r="QRD33" s="22"/>
      <c r="QRE33" s="22"/>
      <c r="QRF33" s="22"/>
      <c r="QRG33" s="22"/>
      <c r="QRH33" s="22"/>
      <c r="QRI33" s="22"/>
      <c r="QRJ33" s="22"/>
      <c r="QRK33" s="22"/>
      <c r="QRL33" s="22"/>
      <c r="QRM33" s="22"/>
      <c r="QRN33" s="22"/>
      <c r="QRO33" s="22"/>
      <c r="QRP33" s="22"/>
      <c r="QRQ33" s="22"/>
      <c r="QRR33" s="22"/>
      <c r="QRS33" s="22"/>
      <c r="QRT33" s="22"/>
      <c r="QRU33" s="22"/>
      <c r="QRV33" s="22"/>
      <c r="QRW33" s="22"/>
      <c r="QRX33" s="22"/>
      <c r="QRY33" s="22"/>
      <c r="QRZ33" s="22"/>
      <c r="QSA33" s="22"/>
      <c r="QSB33" s="22"/>
      <c r="QSC33" s="22"/>
      <c r="QSD33" s="22"/>
      <c r="QSE33" s="22"/>
      <c r="QSF33" s="22"/>
      <c r="QSG33" s="22"/>
      <c r="QSH33" s="22"/>
      <c r="QSI33" s="22"/>
      <c r="QSJ33" s="22"/>
      <c r="QSK33" s="22"/>
      <c r="QSL33" s="22"/>
      <c r="QSM33" s="22"/>
      <c r="QSN33" s="22"/>
      <c r="QSO33" s="22"/>
      <c r="QSP33" s="22"/>
      <c r="QSQ33" s="22"/>
      <c r="QSR33" s="22"/>
      <c r="QSS33" s="22"/>
      <c r="QST33" s="22"/>
      <c r="QSU33" s="22"/>
      <c r="QSV33" s="22"/>
      <c r="QSW33" s="22"/>
      <c r="QSX33" s="22"/>
      <c r="QSY33" s="22"/>
      <c r="QSZ33" s="22"/>
      <c r="QTA33" s="22"/>
      <c r="QTB33" s="22"/>
      <c r="QTC33" s="22"/>
      <c r="QTD33" s="22"/>
      <c r="QTE33" s="22"/>
      <c r="QTF33" s="22"/>
      <c r="QTG33" s="22"/>
      <c r="QTH33" s="22"/>
      <c r="QTI33" s="22"/>
      <c r="QTJ33" s="22"/>
      <c r="QTK33" s="22"/>
      <c r="QTL33" s="22"/>
      <c r="QTM33" s="22"/>
      <c r="QTN33" s="22"/>
      <c r="QTO33" s="22"/>
      <c r="QTP33" s="22"/>
      <c r="QTQ33" s="22"/>
      <c r="QTR33" s="22"/>
      <c r="QTS33" s="22"/>
      <c r="QTT33" s="22"/>
      <c r="QTU33" s="22"/>
      <c r="QTV33" s="22"/>
      <c r="QTW33" s="22"/>
      <c r="QTX33" s="22"/>
      <c r="QTY33" s="22"/>
      <c r="QTZ33" s="22"/>
      <c r="QUA33" s="22"/>
      <c r="QUB33" s="22"/>
      <c r="QUC33" s="22"/>
      <c r="QUD33" s="22"/>
      <c r="QUE33" s="22"/>
      <c r="QUF33" s="22"/>
      <c r="QUG33" s="22"/>
      <c r="QUH33" s="22"/>
      <c r="QUI33" s="22"/>
      <c r="QUJ33" s="22"/>
      <c r="QUK33" s="22"/>
      <c r="QUL33" s="22"/>
      <c r="QUM33" s="22"/>
      <c r="QUN33" s="22"/>
      <c r="QUO33" s="22"/>
      <c r="QUP33" s="22"/>
      <c r="QUQ33" s="22"/>
      <c r="QUR33" s="22"/>
      <c r="QUS33" s="22"/>
      <c r="QUT33" s="22"/>
      <c r="QUU33" s="22"/>
      <c r="QUV33" s="22"/>
      <c r="QUW33" s="22"/>
      <c r="QUX33" s="22"/>
      <c r="QUY33" s="22"/>
      <c r="QUZ33" s="22"/>
      <c r="QVA33" s="22"/>
      <c r="QVB33" s="22"/>
      <c r="QVC33" s="22"/>
      <c r="QVD33" s="22"/>
      <c r="QVE33" s="22"/>
      <c r="QVF33" s="22"/>
      <c r="QVG33" s="22"/>
      <c r="QVH33" s="22"/>
      <c r="QVI33" s="22"/>
      <c r="QVJ33" s="22"/>
      <c r="QVK33" s="22"/>
      <c r="QVL33" s="22"/>
      <c r="QVM33" s="22"/>
      <c r="QVN33" s="22"/>
      <c r="QVO33" s="22"/>
      <c r="QVP33" s="22"/>
      <c r="QVQ33" s="22"/>
      <c r="QVR33" s="22"/>
      <c r="QVS33" s="22"/>
      <c r="QVT33" s="22"/>
      <c r="QVU33" s="22"/>
      <c r="QVV33" s="22"/>
      <c r="QVW33" s="22"/>
      <c r="QVX33" s="22"/>
      <c r="QVY33" s="22"/>
      <c r="QVZ33" s="22"/>
      <c r="QWA33" s="22"/>
      <c r="QWB33" s="22"/>
      <c r="QWC33" s="22"/>
      <c r="QWD33" s="22"/>
      <c r="QWE33" s="22"/>
      <c r="QWF33" s="22"/>
      <c r="QWG33" s="22"/>
      <c r="QWH33" s="22"/>
      <c r="QWI33" s="22"/>
      <c r="QWJ33" s="22"/>
      <c r="QWK33" s="22"/>
      <c r="QWL33" s="22"/>
      <c r="QWM33" s="22"/>
      <c r="QWN33" s="22"/>
      <c r="QWO33" s="22"/>
      <c r="QWP33" s="22"/>
      <c r="QWQ33" s="22"/>
      <c r="QWR33" s="22"/>
      <c r="QWS33" s="22"/>
      <c r="QWT33" s="22"/>
      <c r="QWU33" s="22"/>
      <c r="QWV33" s="22"/>
      <c r="QWW33" s="22"/>
      <c r="QWX33" s="22"/>
      <c r="QWY33" s="22"/>
      <c r="QWZ33" s="22"/>
      <c r="QXA33" s="22"/>
      <c r="QXB33" s="22"/>
      <c r="QXC33" s="22"/>
      <c r="QXD33" s="22"/>
      <c r="QXE33" s="22"/>
      <c r="QXF33" s="22"/>
      <c r="QXG33" s="22"/>
      <c r="QXH33" s="22"/>
      <c r="QXI33" s="22"/>
      <c r="QXJ33" s="22"/>
      <c r="QXK33" s="22"/>
      <c r="QXL33" s="22"/>
      <c r="QXM33" s="22"/>
      <c r="QXN33" s="22"/>
      <c r="QXO33" s="22"/>
      <c r="QXP33" s="22"/>
      <c r="QXQ33" s="22"/>
      <c r="QXR33" s="22"/>
      <c r="QXS33" s="22"/>
      <c r="QXT33" s="22"/>
      <c r="QXU33" s="22"/>
      <c r="QXV33" s="22"/>
      <c r="QXW33" s="22"/>
      <c r="QXX33" s="22"/>
      <c r="QXY33" s="22"/>
      <c r="QXZ33" s="22"/>
      <c r="QYA33" s="22"/>
      <c r="QYB33" s="22"/>
      <c r="QYC33" s="22"/>
      <c r="QYD33" s="22"/>
      <c r="QYE33" s="22"/>
      <c r="QYF33" s="22"/>
      <c r="QYG33" s="22"/>
      <c r="QYH33" s="22"/>
      <c r="QYI33" s="22"/>
      <c r="QYJ33" s="22"/>
      <c r="QYK33" s="22"/>
      <c r="QYL33" s="22"/>
      <c r="QYM33" s="22"/>
      <c r="QYN33" s="22"/>
      <c r="QYO33" s="22"/>
      <c r="QYP33" s="22"/>
      <c r="QYQ33" s="22"/>
      <c r="QYR33" s="22"/>
      <c r="QYS33" s="22"/>
      <c r="QYT33" s="22"/>
      <c r="QYU33" s="22"/>
      <c r="QYV33" s="22"/>
      <c r="QYW33" s="22"/>
      <c r="QYX33" s="22"/>
      <c r="QYY33" s="22"/>
      <c r="QYZ33" s="22"/>
      <c r="QZA33" s="22"/>
      <c r="QZB33" s="22"/>
      <c r="QZC33" s="22"/>
      <c r="QZD33" s="22"/>
      <c r="QZE33" s="22"/>
      <c r="QZF33" s="22"/>
      <c r="QZG33" s="22"/>
      <c r="QZH33" s="22"/>
      <c r="QZI33" s="22"/>
      <c r="QZJ33" s="22"/>
      <c r="QZK33" s="22"/>
      <c r="QZL33" s="22"/>
      <c r="QZM33" s="22"/>
      <c r="QZN33" s="22"/>
      <c r="QZO33" s="22"/>
      <c r="QZP33" s="22"/>
      <c r="QZQ33" s="22"/>
      <c r="QZR33" s="22"/>
      <c r="QZS33" s="22"/>
      <c r="QZT33" s="22"/>
      <c r="QZU33" s="22"/>
      <c r="QZV33" s="22"/>
      <c r="QZW33" s="22"/>
      <c r="QZX33" s="22"/>
      <c r="QZY33" s="22"/>
      <c r="QZZ33" s="22"/>
      <c r="RAA33" s="22"/>
      <c r="RAB33" s="22"/>
      <c r="RAC33" s="22"/>
      <c r="RAD33" s="22"/>
      <c r="RAE33" s="22"/>
      <c r="RAF33" s="22"/>
      <c r="RAG33" s="22"/>
      <c r="RAH33" s="22"/>
      <c r="RAI33" s="22"/>
      <c r="RAJ33" s="22"/>
      <c r="RAK33" s="22"/>
      <c r="RAL33" s="22"/>
      <c r="RAM33" s="22"/>
      <c r="RAN33" s="22"/>
      <c r="RAO33" s="22"/>
      <c r="RAP33" s="22"/>
      <c r="RAQ33" s="22"/>
      <c r="RAR33" s="22"/>
      <c r="RAS33" s="22"/>
      <c r="RAT33" s="22"/>
      <c r="RAU33" s="22"/>
      <c r="RAV33" s="22"/>
      <c r="RAW33" s="22"/>
      <c r="RAX33" s="22"/>
      <c r="RAY33" s="22"/>
      <c r="RAZ33" s="22"/>
      <c r="RBA33" s="22"/>
      <c r="RBB33" s="22"/>
      <c r="RBC33" s="22"/>
      <c r="RBD33" s="22"/>
      <c r="RBE33" s="22"/>
      <c r="RBF33" s="22"/>
      <c r="RBG33" s="22"/>
      <c r="RBH33" s="22"/>
      <c r="RBI33" s="22"/>
      <c r="RBJ33" s="22"/>
      <c r="RBK33" s="22"/>
      <c r="RBL33" s="22"/>
      <c r="RBM33" s="22"/>
      <c r="RBN33" s="22"/>
      <c r="RBO33" s="22"/>
      <c r="RBP33" s="22"/>
      <c r="RBQ33" s="22"/>
      <c r="RBR33" s="22"/>
      <c r="RBS33" s="22"/>
      <c r="RBT33" s="22"/>
      <c r="RBU33" s="22"/>
      <c r="RBV33" s="22"/>
      <c r="RBW33" s="22"/>
      <c r="RBX33" s="22"/>
      <c r="RBY33" s="22"/>
      <c r="RBZ33" s="22"/>
      <c r="RCA33" s="22"/>
      <c r="RCB33" s="22"/>
      <c r="RCC33" s="22"/>
      <c r="RCD33" s="22"/>
      <c r="RCE33" s="22"/>
      <c r="RCF33" s="22"/>
      <c r="RCG33" s="22"/>
      <c r="RCH33" s="22"/>
      <c r="RCI33" s="22"/>
      <c r="RCJ33" s="22"/>
      <c r="RCK33" s="22"/>
      <c r="RCL33" s="22"/>
      <c r="RCM33" s="22"/>
      <c r="RCN33" s="22"/>
      <c r="RCO33" s="22"/>
      <c r="RCP33" s="22"/>
      <c r="RCQ33" s="22"/>
      <c r="RCR33" s="22"/>
      <c r="RCS33" s="22"/>
      <c r="RCT33" s="22"/>
      <c r="RCU33" s="22"/>
      <c r="RCV33" s="22"/>
      <c r="RCW33" s="22"/>
      <c r="RCX33" s="22"/>
      <c r="RCY33" s="22"/>
      <c r="RCZ33" s="22"/>
      <c r="RDA33" s="22"/>
      <c r="RDB33" s="22"/>
      <c r="RDC33" s="22"/>
      <c r="RDD33" s="22"/>
      <c r="RDE33" s="22"/>
      <c r="RDF33" s="22"/>
      <c r="RDG33" s="22"/>
      <c r="RDH33" s="22"/>
      <c r="RDI33" s="22"/>
      <c r="RDJ33" s="22"/>
      <c r="RDK33" s="22"/>
      <c r="RDL33" s="22"/>
      <c r="RDM33" s="22"/>
      <c r="RDN33" s="22"/>
      <c r="RDO33" s="22"/>
      <c r="RDP33" s="22"/>
      <c r="RDQ33" s="22"/>
      <c r="RDR33" s="22"/>
      <c r="RDS33" s="22"/>
      <c r="RDT33" s="22"/>
      <c r="RDU33" s="22"/>
      <c r="RDV33" s="22"/>
      <c r="RDW33" s="22"/>
      <c r="RDX33" s="22"/>
      <c r="RDY33" s="22"/>
      <c r="RDZ33" s="22"/>
      <c r="REA33" s="22"/>
      <c r="REB33" s="22"/>
      <c r="REC33" s="22"/>
      <c r="RED33" s="22"/>
      <c r="REE33" s="22"/>
      <c r="REF33" s="22"/>
      <c r="REG33" s="22"/>
      <c r="REH33" s="22"/>
      <c r="REI33" s="22"/>
      <c r="REJ33" s="22"/>
      <c r="REK33" s="22"/>
      <c r="REL33" s="22"/>
      <c r="REM33" s="22"/>
      <c r="REN33" s="22"/>
      <c r="REO33" s="22"/>
      <c r="REP33" s="22"/>
      <c r="REQ33" s="22"/>
      <c r="RER33" s="22"/>
      <c r="RES33" s="22"/>
      <c r="RET33" s="22"/>
      <c r="REU33" s="22"/>
      <c r="REV33" s="22"/>
      <c r="REW33" s="22"/>
      <c r="REX33" s="22"/>
      <c r="REY33" s="22"/>
      <c r="REZ33" s="22"/>
      <c r="RFA33" s="22"/>
      <c r="RFB33" s="22"/>
      <c r="RFC33" s="22"/>
      <c r="RFD33" s="22"/>
      <c r="RFE33" s="22"/>
      <c r="RFF33" s="22"/>
      <c r="RFG33" s="22"/>
      <c r="RFH33" s="22"/>
      <c r="RFI33" s="22"/>
      <c r="RFJ33" s="22"/>
      <c r="RFK33" s="22"/>
      <c r="RFL33" s="22"/>
      <c r="RFM33" s="22"/>
      <c r="RFN33" s="22"/>
      <c r="RFO33" s="22"/>
      <c r="RFP33" s="22"/>
      <c r="RFQ33" s="22"/>
      <c r="RFR33" s="22"/>
      <c r="RFS33" s="22"/>
      <c r="RFT33" s="22"/>
      <c r="RFU33" s="22"/>
      <c r="RFV33" s="22"/>
      <c r="RFW33" s="22"/>
      <c r="RFX33" s="22"/>
      <c r="RFY33" s="22"/>
      <c r="RFZ33" s="22"/>
      <c r="RGA33" s="22"/>
      <c r="RGB33" s="22"/>
      <c r="RGC33" s="22"/>
      <c r="RGD33" s="22"/>
      <c r="RGE33" s="22"/>
      <c r="RGF33" s="22"/>
      <c r="RGG33" s="22"/>
      <c r="RGH33" s="22"/>
      <c r="RGI33" s="22"/>
      <c r="RGJ33" s="22"/>
      <c r="RGK33" s="22"/>
      <c r="RGL33" s="22"/>
      <c r="RGM33" s="22"/>
      <c r="RGN33" s="22"/>
      <c r="RGO33" s="22"/>
      <c r="RGP33" s="22"/>
      <c r="RGQ33" s="22"/>
      <c r="RGR33" s="22"/>
      <c r="RGS33" s="22"/>
      <c r="RGT33" s="22"/>
      <c r="RGU33" s="22"/>
      <c r="RGV33" s="22"/>
      <c r="RGW33" s="22"/>
      <c r="RGX33" s="22"/>
      <c r="RGY33" s="22"/>
      <c r="RGZ33" s="22"/>
      <c r="RHA33" s="22"/>
      <c r="RHB33" s="22"/>
      <c r="RHC33" s="22"/>
      <c r="RHD33" s="22"/>
      <c r="RHE33" s="22"/>
      <c r="RHF33" s="22"/>
      <c r="RHG33" s="22"/>
      <c r="RHH33" s="22"/>
      <c r="RHI33" s="22"/>
      <c r="RHJ33" s="22"/>
      <c r="RHK33" s="22"/>
      <c r="RHL33" s="22"/>
      <c r="RHM33" s="22"/>
      <c r="RHN33" s="22"/>
      <c r="RHO33" s="22"/>
      <c r="RHP33" s="22"/>
      <c r="RHQ33" s="22"/>
      <c r="RHR33" s="22"/>
      <c r="RHS33" s="22"/>
      <c r="RHT33" s="22"/>
      <c r="RHU33" s="22"/>
      <c r="RHV33" s="22"/>
      <c r="RHW33" s="22"/>
      <c r="RHX33" s="22"/>
      <c r="RHY33" s="22"/>
      <c r="RHZ33" s="22"/>
      <c r="RIA33" s="22"/>
      <c r="RIB33" s="22"/>
      <c r="RIC33" s="22"/>
      <c r="RID33" s="22"/>
      <c r="RIE33" s="22"/>
      <c r="RIF33" s="22"/>
      <c r="RIG33" s="22"/>
      <c r="RIH33" s="22"/>
      <c r="RII33" s="22"/>
      <c r="RIJ33" s="22"/>
      <c r="RIK33" s="22"/>
      <c r="RIL33" s="22"/>
      <c r="RIM33" s="22"/>
      <c r="RIN33" s="22"/>
      <c r="RIO33" s="22"/>
      <c r="RIP33" s="22"/>
      <c r="RIQ33" s="22"/>
      <c r="RIR33" s="22"/>
      <c r="RIS33" s="22"/>
      <c r="RIT33" s="22"/>
      <c r="RIU33" s="22"/>
      <c r="RIV33" s="22"/>
      <c r="RIW33" s="22"/>
      <c r="RIX33" s="22"/>
      <c r="RIY33" s="22"/>
      <c r="RIZ33" s="22"/>
      <c r="RJA33" s="22"/>
      <c r="RJB33" s="22"/>
      <c r="RJC33" s="22"/>
      <c r="RJD33" s="22"/>
      <c r="RJE33" s="22"/>
      <c r="RJF33" s="22"/>
      <c r="RJG33" s="22"/>
      <c r="RJH33" s="22"/>
      <c r="RJI33" s="22"/>
      <c r="RJJ33" s="22"/>
      <c r="RJK33" s="22"/>
      <c r="RJL33" s="22"/>
      <c r="RJM33" s="22"/>
      <c r="RJN33" s="22"/>
      <c r="RJO33" s="22"/>
      <c r="RJP33" s="22"/>
      <c r="RJQ33" s="22"/>
      <c r="RJR33" s="22"/>
      <c r="RJS33" s="22"/>
      <c r="RJT33" s="22"/>
      <c r="RJU33" s="22"/>
      <c r="RJV33" s="22"/>
      <c r="RJW33" s="22"/>
      <c r="RJX33" s="22"/>
      <c r="RJY33" s="22"/>
      <c r="RJZ33" s="22"/>
      <c r="RKA33" s="22"/>
      <c r="RKB33" s="22"/>
      <c r="RKC33" s="22"/>
      <c r="RKD33" s="22"/>
      <c r="RKE33" s="22"/>
      <c r="RKF33" s="22"/>
      <c r="RKG33" s="22"/>
      <c r="RKH33" s="22"/>
      <c r="RKI33" s="22"/>
      <c r="RKJ33" s="22"/>
      <c r="RKK33" s="22"/>
      <c r="RKL33" s="22"/>
      <c r="RKM33" s="22"/>
      <c r="RKN33" s="22"/>
      <c r="RKO33" s="22"/>
      <c r="RKP33" s="22"/>
      <c r="RKQ33" s="22"/>
      <c r="RKR33" s="22"/>
      <c r="RKS33" s="22"/>
      <c r="RKT33" s="22"/>
      <c r="RKU33" s="22"/>
      <c r="RKV33" s="22"/>
      <c r="RKW33" s="22"/>
      <c r="RKX33" s="22"/>
      <c r="RKY33" s="22"/>
      <c r="RKZ33" s="22"/>
      <c r="RLA33" s="22"/>
      <c r="RLB33" s="22"/>
      <c r="RLC33" s="22"/>
      <c r="RLD33" s="22"/>
      <c r="RLE33" s="22"/>
      <c r="RLF33" s="22"/>
      <c r="RLG33" s="22"/>
      <c r="RLH33" s="22"/>
      <c r="RLI33" s="22"/>
      <c r="RLJ33" s="22"/>
      <c r="RLK33" s="22"/>
      <c r="RLL33" s="22"/>
      <c r="RLM33" s="22"/>
      <c r="RLN33" s="22"/>
      <c r="RLO33" s="22"/>
      <c r="RLP33" s="22"/>
      <c r="RLQ33" s="22"/>
      <c r="RLR33" s="22"/>
      <c r="RLS33" s="22"/>
      <c r="RLT33" s="22"/>
      <c r="RLU33" s="22"/>
      <c r="RLV33" s="22"/>
      <c r="RLW33" s="22"/>
      <c r="RLX33" s="22"/>
      <c r="RLY33" s="22"/>
      <c r="RLZ33" s="22"/>
      <c r="RMA33" s="22"/>
      <c r="RMB33" s="22"/>
      <c r="RMC33" s="22"/>
      <c r="RMD33" s="22"/>
      <c r="RME33" s="22"/>
      <c r="RMF33" s="22"/>
      <c r="RMG33" s="22"/>
      <c r="RMH33" s="22"/>
      <c r="RMI33" s="22"/>
      <c r="RMJ33" s="22"/>
      <c r="RMK33" s="22"/>
      <c r="RML33" s="22"/>
      <c r="RMM33" s="22"/>
      <c r="RMN33" s="22"/>
      <c r="RMO33" s="22"/>
      <c r="RMP33" s="22"/>
      <c r="RMQ33" s="22"/>
      <c r="RMR33" s="22"/>
      <c r="RMS33" s="22"/>
      <c r="RMT33" s="22"/>
      <c r="RMU33" s="22"/>
      <c r="RMV33" s="22"/>
      <c r="RMW33" s="22"/>
      <c r="RMX33" s="22"/>
      <c r="RMY33" s="22"/>
      <c r="RMZ33" s="22"/>
      <c r="RNA33" s="22"/>
      <c r="RNB33" s="22"/>
      <c r="RNC33" s="22"/>
      <c r="RND33" s="22"/>
      <c r="RNE33" s="22"/>
      <c r="RNF33" s="22"/>
      <c r="RNG33" s="22"/>
      <c r="RNH33" s="22"/>
      <c r="RNI33" s="22"/>
      <c r="RNJ33" s="22"/>
      <c r="RNK33" s="22"/>
      <c r="RNL33" s="22"/>
      <c r="RNM33" s="22"/>
      <c r="RNN33" s="22"/>
      <c r="RNO33" s="22"/>
      <c r="RNP33" s="22"/>
      <c r="RNQ33" s="22"/>
      <c r="RNR33" s="22"/>
      <c r="RNS33" s="22"/>
      <c r="RNT33" s="22"/>
      <c r="RNU33" s="22"/>
      <c r="RNV33" s="22"/>
      <c r="RNW33" s="22"/>
      <c r="RNX33" s="22"/>
      <c r="RNY33" s="22"/>
      <c r="RNZ33" s="22"/>
      <c r="ROA33" s="22"/>
      <c r="ROB33" s="22"/>
      <c r="ROC33" s="22"/>
      <c r="ROD33" s="22"/>
      <c r="ROE33" s="22"/>
      <c r="ROF33" s="22"/>
      <c r="ROG33" s="22"/>
      <c r="ROH33" s="22"/>
      <c r="ROI33" s="22"/>
      <c r="ROJ33" s="22"/>
      <c r="ROK33" s="22"/>
      <c r="ROL33" s="22"/>
      <c r="ROM33" s="22"/>
      <c r="RON33" s="22"/>
      <c r="ROO33" s="22"/>
      <c r="ROP33" s="22"/>
      <c r="ROQ33" s="22"/>
      <c r="ROR33" s="22"/>
      <c r="ROS33" s="22"/>
      <c r="ROT33" s="22"/>
      <c r="ROU33" s="22"/>
      <c r="ROV33" s="22"/>
      <c r="ROW33" s="22"/>
      <c r="ROX33" s="22"/>
      <c r="ROY33" s="22"/>
      <c r="ROZ33" s="22"/>
      <c r="RPA33" s="22"/>
      <c r="RPB33" s="22"/>
      <c r="RPC33" s="22"/>
      <c r="RPD33" s="22"/>
      <c r="RPE33" s="22"/>
      <c r="RPF33" s="22"/>
      <c r="RPG33" s="22"/>
      <c r="RPH33" s="22"/>
      <c r="RPI33" s="22"/>
      <c r="RPJ33" s="22"/>
      <c r="RPK33" s="22"/>
      <c r="RPL33" s="22"/>
      <c r="RPM33" s="22"/>
      <c r="RPN33" s="22"/>
      <c r="RPO33" s="22"/>
      <c r="RPP33" s="22"/>
      <c r="RPQ33" s="22"/>
      <c r="RPR33" s="22"/>
      <c r="RPS33" s="22"/>
      <c r="RPT33" s="22"/>
      <c r="RPU33" s="22"/>
      <c r="RPV33" s="22"/>
      <c r="RPW33" s="22"/>
      <c r="RPX33" s="22"/>
      <c r="RPY33" s="22"/>
      <c r="RPZ33" s="22"/>
      <c r="RQA33" s="22"/>
      <c r="RQB33" s="22"/>
      <c r="RQC33" s="22"/>
      <c r="RQD33" s="22"/>
      <c r="RQE33" s="22"/>
      <c r="RQF33" s="22"/>
      <c r="RQG33" s="22"/>
      <c r="RQH33" s="22"/>
      <c r="RQI33" s="22"/>
      <c r="RQJ33" s="22"/>
      <c r="RQK33" s="22"/>
      <c r="RQL33" s="22"/>
      <c r="RQM33" s="22"/>
      <c r="RQN33" s="22"/>
      <c r="RQO33" s="22"/>
      <c r="RQP33" s="22"/>
      <c r="RQQ33" s="22"/>
      <c r="RQR33" s="22"/>
      <c r="RQS33" s="22"/>
      <c r="RQT33" s="22"/>
      <c r="RQU33" s="22"/>
      <c r="RQV33" s="22"/>
      <c r="RQW33" s="22"/>
      <c r="RQX33" s="22"/>
      <c r="RQY33" s="22"/>
      <c r="RQZ33" s="22"/>
      <c r="RRA33" s="22"/>
      <c r="RRB33" s="22"/>
      <c r="RRC33" s="22"/>
      <c r="RRD33" s="22"/>
      <c r="RRE33" s="22"/>
      <c r="RRF33" s="22"/>
      <c r="RRG33" s="22"/>
      <c r="RRH33" s="22"/>
      <c r="RRI33" s="22"/>
      <c r="RRJ33" s="22"/>
      <c r="RRK33" s="22"/>
      <c r="RRL33" s="22"/>
      <c r="RRM33" s="22"/>
      <c r="RRN33" s="22"/>
      <c r="RRO33" s="22"/>
      <c r="RRP33" s="22"/>
      <c r="RRQ33" s="22"/>
      <c r="RRR33" s="22"/>
      <c r="RRS33" s="22"/>
      <c r="RRT33" s="22"/>
      <c r="RRU33" s="22"/>
      <c r="RRV33" s="22"/>
      <c r="RRW33" s="22"/>
      <c r="RRX33" s="22"/>
      <c r="RRY33" s="22"/>
      <c r="RRZ33" s="22"/>
      <c r="RSA33" s="22"/>
      <c r="RSB33" s="22"/>
      <c r="RSC33" s="22"/>
      <c r="RSD33" s="22"/>
      <c r="RSE33" s="22"/>
      <c r="RSF33" s="22"/>
      <c r="RSG33" s="22"/>
      <c r="RSH33" s="22"/>
      <c r="RSI33" s="22"/>
      <c r="RSJ33" s="22"/>
      <c r="RSK33" s="22"/>
      <c r="RSL33" s="22"/>
      <c r="RSM33" s="22"/>
      <c r="RSN33" s="22"/>
      <c r="RSO33" s="22"/>
      <c r="RSP33" s="22"/>
      <c r="RSQ33" s="22"/>
      <c r="RSR33" s="22"/>
      <c r="RSS33" s="22"/>
      <c r="RST33" s="22"/>
      <c r="RSU33" s="22"/>
      <c r="RSV33" s="22"/>
      <c r="RSW33" s="22"/>
      <c r="RSX33" s="22"/>
      <c r="RSY33" s="22"/>
      <c r="RSZ33" s="22"/>
      <c r="RTA33" s="22"/>
      <c r="RTB33" s="22"/>
      <c r="RTC33" s="22"/>
      <c r="RTD33" s="22"/>
      <c r="RTE33" s="22"/>
      <c r="RTF33" s="22"/>
      <c r="RTG33" s="22"/>
      <c r="RTH33" s="22"/>
      <c r="RTI33" s="22"/>
      <c r="RTJ33" s="22"/>
      <c r="RTK33" s="22"/>
      <c r="RTL33" s="22"/>
      <c r="RTM33" s="22"/>
      <c r="RTN33" s="22"/>
      <c r="RTO33" s="22"/>
      <c r="RTP33" s="22"/>
      <c r="RTQ33" s="22"/>
      <c r="RTR33" s="22"/>
      <c r="RTS33" s="22"/>
      <c r="RTT33" s="22"/>
      <c r="RTU33" s="22"/>
      <c r="RTV33" s="22"/>
      <c r="RTW33" s="22"/>
      <c r="RTX33" s="22"/>
      <c r="RTY33" s="22"/>
      <c r="RTZ33" s="22"/>
      <c r="RUA33" s="22"/>
      <c r="RUB33" s="22"/>
      <c r="RUC33" s="22"/>
      <c r="RUD33" s="22"/>
      <c r="RUE33" s="22"/>
      <c r="RUF33" s="22"/>
      <c r="RUG33" s="22"/>
      <c r="RUH33" s="22"/>
      <c r="RUI33" s="22"/>
      <c r="RUJ33" s="22"/>
      <c r="RUK33" s="22"/>
      <c r="RUL33" s="22"/>
      <c r="RUM33" s="22"/>
      <c r="RUN33" s="22"/>
      <c r="RUO33" s="22"/>
      <c r="RUP33" s="22"/>
      <c r="RUQ33" s="22"/>
      <c r="RUR33" s="22"/>
      <c r="RUS33" s="22"/>
      <c r="RUT33" s="22"/>
      <c r="RUU33" s="22"/>
      <c r="RUV33" s="22"/>
      <c r="RUW33" s="22"/>
      <c r="RUX33" s="22"/>
      <c r="RUY33" s="22"/>
      <c r="RUZ33" s="22"/>
      <c r="RVA33" s="22"/>
      <c r="RVB33" s="22"/>
      <c r="RVC33" s="22"/>
      <c r="RVD33" s="22"/>
      <c r="RVE33" s="22"/>
      <c r="RVF33" s="22"/>
      <c r="RVG33" s="22"/>
      <c r="RVH33" s="22"/>
      <c r="RVI33" s="22"/>
      <c r="RVJ33" s="22"/>
      <c r="RVK33" s="22"/>
      <c r="RVL33" s="22"/>
      <c r="RVM33" s="22"/>
      <c r="RVN33" s="22"/>
      <c r="RVO33" s="22"/>
      <c r="RVP33" s="22"/>
      <c r="RVQ33" s="22"/>
      <c r="RVR33" s="22"/>
      <c r="RVS33" s="22"/>
      <c r="RVT33" s="22"/>
      <c r="RVU33" s="22"/>
      <c r="RVV33" s="22"/>
      <c r="RVW33" s="22"/>
      <c r="RVX33" s="22"/>
      <c r="RVY33" s="22"/>
      <c r="RVZ33" s="22"/>
      <c r="RWA33" s="22"/>
      <c r="RWB33" s="22"/>
      <c r="RWC33" s="22"/>
      <c r="RWD33" s="22"/>
      <c r="RWE33" s="22"/>
      <c r="RWF33" s="22"/>
      <c r="RWG33" s="22"/>
      <c r="RWH33" s="22"/>
      <c r="RWI33" s="22"/>
      <c r="RWJ33" s="22"/>
      <c r="RWK33" s="22"/>
      <c r="RWL33" s="22"/>
      <c r="RWM33" s="22"/>
      <c r="RWN33" s="22"/>
      <c r="RWO33" s="22"/>
      <c r="RWP33" s="22"/>
      <c r="RWQ33" s="22"/>
      <c r="RWR33" s="22"/>
      <c r="RWS33" s="22"/>
      <c r="RWT33" s="22"/>
      <c r="RWU33" s="22"/>
      <c r="RWV33" s="22"/>
      <c r="RWW33" s="22"/>
      <c r="RWX33" s="22"/>
      <c r="RWY33" s="22"/>
      <c r="RWZ33" s="22"/>
      <c r="RXA33" s="22"/>
      <c r="RXB33" s="22"/>
      <c r="RXC33" s="22"/>
      <c r="RXD33" s="22"/>
      <c r="RXE33" s="22"/>
      <c r="RXF33" s="22"/>
      <c r="RXG33" s="22"/>
      <c r="RXH33" s="22"/>
      <c r="RXI33" s="22"/>
      <c r="RXJ33" s="22"/>
      <c r="RXK33" s="22"/>
      <c r="RXL33" s="22"/>
      <c r="RXM33" s="22"/>
      <c r="RXN33" s="22"/>
      <c r="RXO33" s="22"/>
      <c r="RXP33" s="22"/>
      <c r="RXQ33" s="22"/>
      <c r="RXR33" s="22"/>
      <c r="RXS33" s="22"/>
      <c r="RXT33" s="22"/>
      <c r="RXU33" s="22"/>
      <c r="RXV33" s="22"/>
      <c r="RXW33" s="22"/>
      <c r="RXX33" s="22"/>
      <c r="RXY33" s="22"/>
      <c r="RXZ33" s="22"/>
      <c r="RYA33" s="22"/>
      <c r="RYB33" s="22"/>
      <c r="RYC33" s="22"/>
      <c r="RYD33" s="22"/>
      <c r="RYE33" s="22"/>
      <c r="RYF33" s="22"/>
      <c r="RYG33" s="22"/>
      <c r="RYH33" s="22"/>
      <c r="RYI33" s="22"/>
      <c r="RYJ33" s="22"/>
      <c r="RYK33" s="22"/>
      <c r="RYL33" s="22"/>
      <c r="RYM33" s="22"/>
      <c r="RYN33" s="22"/>
      <c r="RYO33" s="22"/>
      <c r="RYP33" s="22"/>
      <c r="RYQ33" s="22"/>
      <c r="RYR33" s="22"/>
      <c r="RYS33" s="22"/>
      <c r="RYT33" s="22"/>
      <c r="RYU33" s="22"/>
      <c r="RYV33" s="22"/>
      <c r="RYW33" s="22"/>
      <c r="RYX33" s="22"/>
      <c r="RYY33" s="22"/>
      <c r="RYZ33" s="22"/>
      <c r="RZA33" s="22"/>
      <c r="RZB33" s="22"/>
      <c r="RZC33" s="22"/>
      <c r="RZD33" s="22"/>
      <c r="RZE33" s="22"/>
      <c r="RZF33" s="22"/>
      <c r="RZG33" s="22"/>
      <c r="RZH33" s="22"/>
      <c r="RZI33" s="22"/>
      <c r="RZJ33" s="22"/>
      <c r="RZK33" s="22"/>
      <c r="RZL33" s="22"/>
      <c r="RZM33" s="22"/>
      <c r="RZN33" s="22"/>
      <c r="RZO33" s="22"/>
      <c r="RZP33" s="22"/>
      <c r="RZQ33" s="22"/>
      <c r="RZR33" s="22"/>
      <c r="RZS33" s="22"/>
      <c r="RZT33" s="22"/>
      <c r="RZU33" s="22"/>
      <c r="RZV33" s="22"/>
      <c r="RZW33" s="22"/>
      <c r="RZX33" s="22"/>
      <c r="RZY33" s="22"/>
      <c r="RZZ33" s="22"/>
      <c r="SAA33" s="22"/>
      <c r="SAB33" s="22"/>
      <c r="SAC33" s="22"/>
      <c r="SAD33" s="22"/>
      <c r="SAE33" s="22"/>
      <c r="SAF33" s="22"/>
      <c r="SAG33" s="22"/>
      <c r="SAH33" s="22"/>
      <c r="SAI33" s="22"/>
      <c r="SAJ33" s="22"/>
      <c r="SAK33" s="22"/>
      <c r="SAL33" s="22"/>
      <c r="SAM33" s="22"/>
      <c r="SAN33" s="22"/>
      <c r="SAO33" s="22"/>
      <c r="SAP33" s="22"/>
      <c r="SAQ33" s="22"/>
      <c r="SAR33" s="22"/>
      <c r="SAS33" s="22"/>
      <c r="SAT33" s="22"/>
      <c r="SAU33" s="22"/>
      <c r="SAV33" s="22"/>
      <c r="SAW33" s="22"/>
      <c r="SAX33" s="22"/>
      <c r="SAY33" s="22"/>
      <c r="SAZ33" s="22"/>
      <c r="SBA33" s="22"/>
      <c r="SBB33" s="22"/>
      <c r="SBC33" s="22"/>
      <c r="SBD33" s="22"/>
      <c r="SBE33" s="22"/>
      <c r="SBF33" s="22"/>
      <c r="SBG33" s="22"/>
      <c r="SBH33" s="22"/>
      <c r="SBI33" s="22"/>
      <c r="SBJ33" s="22"/>
      <c r="SBK33" s="22"/>
      <c r="SBL33" s="22"/>
      <c r="SBM33" s="22"/>
      <c r="SBN33" s="22"/>
      <c r="SBO33" s="22"/>
      <c r="SBP33" s="22"/>
      <c r="SBQ33" s="22"/>
      <c r="SBR33" s="22"/>
      <c r="SBS33" s="22"/>
      <c r="SBT33" s="22"/>
      <c r="SBU33" s="22"/>
      <c r="SBV33" s="22"/>
      <c r="SBW33" s="22"/>
      <c r="SBX33" s="22"/>
      <c r="SBY33" s="22"/>
      <c r="SBZ33" s="22"/>
      <c r="SCA33" s="22"/>
      <c r="SCB33" s="22"/>
      <c r="SCC33" s="22"/>
      <c r="SCD33" s="22"/>
      <c r="SCE33" s="22"/>
      <c r="SCF33" s="22"/>
      <c r="SCG33" s="22"/>
      <c r="SCH33" s="22"/>
      <c r="SCI33" s="22"/>
      <c r="SCJ33" s="22"/>
      <c r="SCK33" s="22"/>
      <c r="SCL33" s="22"/>
      <c r="SCM33" s="22"/>
      <c r="SCN33" s="22"/>
      <c r="SCO33" s="22"/>
      <c r="SCP33" s="22"/>
      <c r="SCQ33" s="22"/>
      <c r="SCR33" s="22"/>
      <c r="SCS33" s="22"/>
      <c r="SCT33" s="22"/>
      <c r="SCU33" s="22"/>
      <c r="SCV33" s="22"/>
      <c r="SCW33" s="22"/>
      <c r="SCX33" s="22"/>
      <c r="SCY33" s="22"/>
      <c r="SCZ33" s="22"/>
      <c r="SDA33" s="22"/>
      <c r="SDB33" s="22"/>
      <c r="SDC33" s="22"/>
      <c r="SDD33" s="22"/>
      <c r="SDE33" s="22"/>
      <c r="SDF33" s="22"/>
      <c r="SDG33" s="22"/>
      <c r="SDH33" s="22"/>
      <c r="SDI33" s="22"/>
      <c r="SDJ33" s="22"/>
      <c r="SDK33" s="22"/>
      <c r="SDL33" s="22"/>
      <c r="SDM33" s="22"/>
      <c r="SDN33" s="22"/>
      <c r="SDO33" s="22"/>
      <c r="SDP33" s="22"/>
      <c r="SDQ33" s="22"/>
      <c r="SDR33" s="22"/>
      <c r="SDS33" s="22"/>
      <c r="SDT33" s="22"/>
      <c r="SDU33" s="22"/>
      <c r="SDV33" s="22"/>
      <c r="SDW33" s="22"/>
      <c r="SDX33" s="22"/>
      <c r="SDY33" s="22"/>
      <c r="SDZ33" s="22"/>
      <c r="SEA33" s="22"/>
      <c r="SEB33" s="22"/>
      <c r="SEC33" s="22"/>
      <c r="SED33" s="22"/>
      <c r="SEE33" s="22"/>
      <c r="SEF33" s="22"/>
      <c r="SEG33" s="22"/>
      <c r="SEH33" s="22"/>
      <c r="SEI33" s="22"/>
      <c r="SEJ33" s="22"/>
      <c r="SEK33" s="22"/>
      <c r="SEL33" s="22"/>
      <c r="SEM33" s="22"/>
      <c r="SEN33" s="22"/>
      <c r="SEO33" s="22"/>
      <c r="SEP33" s="22"/>
      <c r="SEQ33" s="22"/>
      <c r="SER33" s="22"/>
      <c r="SES33" s="22"/>
      <c r="SET33" s="22"/>
      <c r="SEU33" s="22"/>
      <c r="SEV33" s="22"/>
      <c r="SEW33" s="22"/>
      <c r="SEX33" s="22"/>
      <c r="SEY33" s="22"/>
      <c r="SEZ33" s="22"/>
      <c r="SFA33" s="22"/>
      <c r="SFB33" s="22"/>
      <c r="SFC33" s="22"/>
      <c r="SFD33" s="22"/>
      <c r="SFE33" s="22"/>
      <c r="SFF33" s="22"/>
      <c r="SFG33" s="22"/>
      <c r="SFH33" s="22"/>
      <c r="SFI33" s="22"/>
      <c r="SFJ33" s="22"/>
      <c r="SFK33" s="22"/>
      <c r="SFL33" s="22"/>
      <c r="SFM33" s="22"/>
      <c r="SFN33" s="22"/>
      <c r="SFO33" s="22"/>
      <c r="SFP33" s="22"/>
      <c r="SFQ33" s="22"/>
      <c r="SFR33" s="22"/>
      <c r="SFS33" s="22"/>
      <c r="SFT33" s="22"/>
      <c r="SFU33" s="22"/>
      <c r="SFV33" s="22"/>
      <c r="SFW33" s="22"/>
      <c r="SFX33" s="22"/>
      <c r="SFY33" s="22"/>
      <c r="SFZ33" s="22"/>
      <c r="SGA33" s="22"/>
      <c r="SGB33" s="22"/>
      <c r="SGC33" s="22"/>
      <c r="SGD33" s="22"/>
      <c r="SGE33" s="22"/>
      <c r="SGF33" s="22"/>
      <c r="SGG33" s="22"/>
      <c r="SGH33" s="22"/>
      <c r="SGI33" s="22"/>
      <c r="SGJ33" s="22"/>
      <c r="SGK33" s="22"/>
      <c r="SGL33" s="22"/>
      <c r="SGM33" s="22"/>
      <c r="SGN33" s="22"/>
      <c r="SGO33" s="22"/>
      <c r="SGP33" s="22"/>
      <c r="SGQ33" s="22"/>
      <c r="SGR33" s="22"/>
      <c r="SGS33" s="22"/>
      <c r="SGT33" s="22"/>
      <c r="SGU33" s="22"/>
      <c r="SGV33" s="22"/>
      <c r="SGW33" s="22"/>
      <c r="SGX33" s="22"/>
      <c r="SGY33" s="22"/>
      <c r="SGZ33" s="22"/>
      <c r="SHA33" s="22"/>
      <c r="SHB33" s="22"/>
      <c r="SHC33" s="22"/>
      <c r="SHD33" s="22"/>
      <c r="SHE33" s="22"/>
      <c r="SHF33" s="22"/>
      <c r="SHG33" s="22"/>
      <c r="SHH33" s="22"/>
      <c r="SHI33" s="22"/>
      <c r="SHJ33" s="22"/>
      <c r="SHK33" s="22"/>
      <c r="SHL33" s="22"/>
      <c r="SHM33" s="22"/>
      <c r="SHN33" s="22"/>
      <c r="SHO33" s="22"/>
      <c r="SHP33" s="22"/>
      <c r="SHQ33" s="22"/>
      <c r="SHR33" s="22"/>
      <c r="SHS33" s="22"/>
      <c r="SHT33" s="22"/>
      <c r="SHU33" s="22"/>
      <c r="SHV33" s="22"/>
      <c r="SHW33" s="22"/>
      <c r="SHX33" s="22"/>
      <c r="SHY33" s="22"/>
      <c r="SHZ33" s="22"/>
      <c r="SIA33" s="22"/>
      <c r="SIB33" s="22"/>
      <c r="SIC33" s="22"/>
      <c r="SID33" s="22"/>
      <c r="SIE33" s="22"/>
      <c r="SIF33" s="22"/>
      <c r="SIG33" s="22"/>
      <c r="SIH33" s="22"/>
      <c r="SII33" s="22"/>
      <c r="SIJ33" s="22"/>
      <c r="SIK33" s="22"/>
      <c r="SIL33" s="22"/>
      <c r="SIM33" s="22"/>
      <c r="SIN33" s="22"/>
      <c r="SIO33" s="22"/>
      <c r="SIP33" s="22"/>
      <c r="SIQ33" s="22"/>
      <c r="SIR33" s="22"/>
      <c r="SIS33" s="22"/>
      <c r="SIT33" s="22"/>
      <c r="SIU33" s="22"/>
      <c r="SIV33" s="22"/>
      <c r="SIW33" s="22"/>
      <c r="SIX33" s="22"/>
      <c r="SIY33" s="22"/>
      <c r="SIZ33" s="22"/>
      <c r="SJA33" s="22"/>
      <c r="SJB33" s="22"/>
      <c r="SJC33" s="22"/>
      <c r="SJD33" s="22"/>
      <c r="SJE33" s="22"/>
      <c r="SJF33" s="22"/>
      <c r="SJG33" s="22"/>
      <c r="SJH33" s="22"/>
      <c r="SJI33" s="22"/>
      <c r="SJJ33" s="22"/>
      <c r="SJK33" s="22"/>
      <c r="SJL33" s="22"/>
      <c r="SJM33" s="22"/>
      <c r="SJN33" s="22"/>
      <c r="SJO33" s="22"/>
      <c r="SJP33" s="22"/>
      <c r="SJQ33" s="22"/>
      <c r="SJR33" s="22"/>
      <c r="SJS33" s="22"/>
      <c r="SJT33" s="22"/>
      <c r="SJU33" s="22"/>
      <c r="SJV33" s="22"/>
      <c r="SJW33" s="22"/>
      <c r="SJX33" s="22"/>
      <c r="SJY33" s="22"/>
      <c r="SJZ33" s="22"/>
      <c r="SKA33" s="22"/>
      <c r="SKB33" s="22"/>
      <c r="SKC33" s="22"/>
      <c r="SKD33" s="22"/>
      <c r="SKE33" s="22"/>
      <c r="SKF33" s="22"/>
      <c r="SKG33" s="22"/>
      <c r="SKH33" s="22"/>
      <c r="SKI33" s="22"/>
      <c r="SKJ33" s="22"/>
      <c r="SKK33" s="22"/>
      <c r="SKL33" s="22"/>
      <c r="SKM33" s="22"/>
      <c r="SKN33" s="22"/>
      <c r="SKO33" s="22"/>
      <c r="SKP33" s="22"/>
      <c r="SKQ33" s="22"/>
      <c r="SKR33" s="22"/>
      <c r="SKS33" s="22"/>
      <c r="SKT33" s="22"/>
      <c r="SKU33" s="22"/>
      <c r="SKV33" s="22"/>
      <c r="SKW33" s="22"/>
      <c r="SKX33" s="22"/>
      <c r="SKY33" s="22"/>
      <c r="SKZ33" s="22"/>
      <c r="SLA33" s="22"/>
      <c r="SLB33" s="22"/>
      <c r="SLC33" s="22"/>
      <c r="SLD33" s="22"/>
      <c r="SLE33" s="22"/>
      <c r="SLF33" s="22"/>
      <c r="SLG33" s="22"/>
      <c r="SLH33" s="22"/>
      <c r="SLI33" s="22"/>
      <c r="SLJ33" s="22"/>
      <c r="SLK33" s="22"/>
      <c r="SLL33" s="22"/>
      <c r="SLM33" s="22"/>
      <c r="SLN33" s="22"/>
      <c r="SLO33" s="22"/>
      <c r="SLP33" s="22"/>
      <c r="SLQ33" s="22"/>
      <c r="SLR33" s="22"/>
      <c r="SLS33" s="22"/>
      <c r="SLT33" s="22"/>
      <c r="SLU33" s="22"/>
      <c r="SLV33" s="22"/>
      <c r="SLW33" s="22"/>
      <c r="SLX33" s="22"/>
      <c r="SLY33" s="22"/>
      <c r="SLZ33" s="22"/>
      <c r="SMA33" s="22"/>
      <c r="SMB33" s="22"/>
      <c r="SMC33" s="22"/>
      <c r="SMD33" s="22"/>
      <c r="SME33" s="22"/>
      <c r="SMF33" s="22"/>
      <c r="SMG33" s="22"/>
      <c r="SMH33" s="22"/>
      <c r="SMI33" s="22"/>
      <c r="SMJ33" s="22"/>
      <c r="SMK33" s="22"/>
      <c r="SML33" s="22"/>
      <c r="SMM33" s="22"/>
      <c r="SMN33" s="22"/>
      <c r="SMO33" s="22"/>
      <c r="SMP33" s="22"/>
      <c r="SMQ33" s="22"/>
      <c r="SMR33" s="22"/>
      <c r="SMS33" s="22"/>
      <c r="SMT33" s="22"/>
      <c r="SMU33" s="22"/>
      <c r="SMV33" s="22"/>
      <c r="SMW33" s="22"/>
      <c r="SMX33" s="22"/>
      <c r="SMY33" s="22"/>
      <c r="SMZ33" s="22"/>
      <c r="SNA33" s="22"/>
      <c r="SNB33" s="22"/>
      <c r="SNC33" s="22"/>
      <c r="SND33" s="22"/>
      <c r="SNE33" s="22"/>
      <c r="SNF33" s="22"/>
      <c r="SNG33" s="22"/>
      <c r="SNH33" s="22"/>
      <c r="SNI33" s="22"/>
      <c r="SNJ33" s="22"/>
      <c r="SNK33" s="22"/>
      <c r="SNL33" s="22"/>
      <c r="SNM33" s="22"/>
      <c r="SNN33" s="22"/>
      <c r="SNO33" s="22"/>
      <c r="SNP33" s="22"/>
      <c r="SNQ33" s="22"/>
      <c r="SNR33" s="22"/>
      <c r="SNS33" s="22"/>
      <c r="SNT33" s="22"/>
      <c r="SNU33" s="22"/>
      <c r="SNV33" s="22"/>
      <c r="SNW33" s="22"/>
      <c r="SNX33" s="22"/>
      <c r="SNY33" s="22"/>
      <c r="SNZ33" s="22"/>
      <c r="SOA33" s="22"/>
      <c r="SOB33" s="22"/>
      <c r="SOC33" s="22"/>
      <c r="SOD33" s="22"/>
      <c r="SOE33" s="22"/>
      <c r="SOF33" s="22"/>
      <c r="SOG33" s="22"/>
      <c r="SOH33" s="22"/>
      <c r="SOI33" s="22"/>
      <c r="SOJ33" s="22"/>
      <c r="SOK33" s="22"/>
      <c r="SOL33" s="22"/>
      <c r="SOM33" s="22"/>
      <c r="SON33" s="22"/>
      <c r="SOO33" s="22"/>
      <c r="SOP33" s="22"/>
      <c r="SOQ33" s="22"/>
      <c r="SOR33" s="22"/>
      <c r="SOS33" s="22"/>
      <c r="SOT33" s="22"/>
      <c r="SOU33" s="22"/>
      <c r="SOV33" s="22"/>
      <c r="SOW33" s="22"/>
      <c r="SOX33" s="22"/>
      <c r="SOY33" s="22"/>
      <c r="SOZ33" s="22"/>
      <c r="SPA33" s="22"/>
      <c r="SPB33" s="22"/>
      <c r="SPC33" s="22"/>
      <c r="SPD33" s="22"/>
      <c r="SPE33" s="22"/>
      <c r="SPF33" s="22"/>
      <c r="SPG33" s="22"/>
      <c r="SPH33" s="22"/>
      <c r="SPI33" s="22"/>
      <c r="SPJ33" s="22"/>
      <c r="SPK33" s="22"/>
      <c r="SPL33" s="22"/>
      <c r="SPM33" s="22"/>
      <c r="SPN33" s="22"/>
      <c r="SPO33" s="22"/>
      <c r="SPP33" s="22"/>
      <c r="SPQ33" s="22"/>
      <c r="SPR33" s="22"/>
      <c r="SPS33" s="22"/>
      <c r="SPT33" s="22"/>
      <c r="SPU33" s="22"/>
      <c r="SPV33" s="22"/>
      <c r="SPW33" s="22"/>
      <c r="SPX33" s="22"/>
      <c r="SPY33" s="22"/>
      <c r="SPZ33" s="22"/>
      <c r="SQA33" s="22"/>
      <c r="SQB33" s="22"/>
      <c r="SQC33" s="22"/>
      <c r="SQD33" s="22"/>
      <c r="SQE33" s="22"/>
      <c r="SQF33" s="22"/>
      <c r="SQG33" s="22"/>
      <c r="SQH33" s="22"/>
      <c r="SQI33" s="22"/>
      <c r="SQJ33" s="22"/>
      <c r="SQK33" s="22"/>
      <c r="SQL33" s="22"/>
      <c r="SQM33" s="22"/>
      <c r="SQN33" s="22"/>
      <c r="SQO33" s="22"/>
      <c r="SQP33" s="22"/>
      <c r="SQQ33" s="22"/>
      <c r="SQR33" s="22"/>
      <c r="SQS33" s="22"/>
      <c r="SQT33" s="22"/>
      <c r="SQU33" s="22"/>
      <c r="SQV33" s="22"/>
      <c r="SQW33" s="22"/>
      <c r="SQX33" s="22"/>
      <c r="SQY33" s="22"/>
      <c r="SQZ33" s="22"/>
      <c r="SRA33" s="22"/>
      <c r="SRB33" s="22"/>
      <c r="SRC33" s="22"/>
      <c r="SRD33" s="22"/>
      <c r="SRE33" s="22"/>
      <c r="SRF33" s="22"/>
      <c r="SRG33" s="22"/>
      <c r="SRH33" s="22"/>
      <c r="SRI33" s="22"/>
      <c r="SRJ33" s="22"/>
      <c r="SRK33" s="22"/>
      <c r="SRL33" s="22"/>
      <c r="SRM33" s="22"/>
      <c r="SRN33" s="22"/>
      <c r="SRO33" s="22"/>
      <c r="SRP33" s="22"/>
      <c r="SRQ33" s="22"/>
      <c r="SRR33" s="22"/>
      <c r="SRS33" s="22"/>
      <c r="SRT33" s="22"/>
      <c r="SRU33" s="22"/>
      <c r="SRV33" s="22"/>
      <c r="SRW33" s="22"/>
      <c r="SRX33" s="22"/>
      <c r="SRY33" s="22"/>
      <c r="SRZ33" s="22"/>
      <c r="SSA33" s="22"/>
      <c r="SSB33" s="22"/>
      <c r="SSC33" s="22"/>
      <c r="SSD33" s="22"/>
      <c r="SSE33" s="22"/>
      <c r="SSF33" s="22"/>
      <c r="SSG33" s="22"/>
      <c r="SSH33" s="22"/>
      <c r="SSI33" s="22"/>
      <c r="SSJ33" s="22"/>
      <c r="SSK33" s="22"/>
      <c r="SSL33" s="22"/>
      <c r="SSM33" s="22"/>
      <c r="SSN33" s="22"/>
      <c r="SSO33" s="22"/>
      <c r="SSP33" s="22"/>
      <c r="SSQ33" s="22"/>
      <c r="SSR33" s="22"/>
      <c r="SSS33" s="22"/>
      <c r="SST33" s="22"/>
      <c r="SSU33" s="22"/>
      <c r="SSV33" s="22"/>
      <c r="SSW33" s="22"/>
      <c r="SSX33" s="22"/>
      <c r="SSY33" s="22"/>
      <c r="SSZ33" s="22"/>
      <c r="STA33" s="22"/>
      <c r="STB33" s="22"/>
      <c r="STC33" s="22"/>
      <c r="STD33" s="22"/>
      <c r="STE33" s="22"/>
      <c r="STF33" s="22"/>
      <c r="STG33" s="22"/>
      <c r="STH33" s="22"/>
      <c r="STI33" s="22"/>
      <c r="STJ33" s="22"/>
      <c r="STK33" s="22"/>
      <c r="STL33" s="22"/>
      <c r="STM33" s="22"/>
      <c r="STN33" s="22"/>
      <c r="STO33" s="22"/>
      <c r="STP33" s="22"/>
      <c r="STQ33" s="22"/>
      <c r="STR33" s="22"/>
      <c r="STS33" s="22"/>
      <c r="STT33" s="22"/>
      <c r="STU33" s="22"/>
      <c r="STV33" s="22"/>
      <c r="STW33" s="22"/>
      <c r="STX33" s="22"/>
      <c r="STY33" s="22"/>
      <c r="STZ33" s="22"/>
      <c r="SUA33" s="22"/>
      <c r="SUB33" s="22"/>
      <c r="SUC33" s="22"/>
      <c r="SUD33" s="22"/>
      <c r="SUE33" s="22"/>
      <c r="SUF33" s="22"/>
      <c r="SUG33" s="22"/>
      <c r="SUH33" s="22"/>
      <c r="SUI33" s="22"/>
      <c r="SUJ33" s="22"/>
      <c r="SUK33" s="22"/>
      <c r="SUL33" s="22"/>
      <c r="SUM33" s="22"/>
      <c r="SUN33" s="22"/>
      <c r="SUO33" s="22"/>
      <c r="SUP33" s="22"/>
      <c r="SUQ33" s="22"/>
      <c r="SUR33" s="22"/>
      <c r="SUS33" s="22"/>
      <c r="SUT33" s="22"/>
      <c r="SUU33" s="22"/>
      <c r="SUV33" s="22"/>
      <c r="SUW33" s="22"/>
      <c r="SUX33" s="22"/>
      <c r="SUY33" s="22"/>
      <c r="SUZ33" s="22"/>
      <c r="SVA33" s="22"/>
      <c r="SVB33" s="22"/>
      <c r="SVC33" s="22"/>
      <c r="SVD33" s="22"/>
      <c r="SVE33" s="22"/>
      <c r="SVF33" s="22"/>
      <c r="SVG33" s="22"/>
      <c r="SVH33" s="22"/>
      <c r="SVI33" s="22"/>
      <c r="SVJ33" s="22"/>
      <c r="SVK33" s="22"/>
      <c r="SVL33" s="22"/>
      <c r="SVM33" s="22"/>
      <c r="SVN33" s="22"/>
      <c r="SVO33" s="22"/>
      <c r="SVP33" s="22"/>
      <c r="SVQ33" s="22"/>
      <c r="SVR33" s="22"/>
      <c r="SVS33" s="22"/>
      <c r="SVT33" s="22"/>
      <c r="SVU33" s="22"/>
      <c r="SVV33" s="22"/>
      <c r="SVW33" s="22"/>
      <c r="SVX33" s="22"/>
      <c r="SVY33" s="22"/>
      <c r="SVZ33" s="22"/>
      <c r="SWA33" s="22"/>
      <c r="SWB33" s="22"/>
      <c r="SWC33" s="22"/>
      <c r="SWD33" s="22"/>
      <c r="SWE33" s="22"/>
      <c r="SWF33" s="22"/>
      <c r="SWG33" s="22"/>
      <c r="SWH33" s="22"/>
      <c r="SWI33" s="22"/>
      <c r="SWJ33" s="22"/>
      <c r="SWK33" s="22"/>
      <c r="SWL33" s="22"/>
      <c r="SWM33" s="22"/>
      <c r="SWN33" s="22"/>
      <c r="SWO33" s="22"/>
      <c r="SWP33" s="22"/>
      <c r="SWQ33" s="22"/>
      <c r="SWR33" s="22"/>
      <c r="SWS33" s="22"/>
      <c r="SWT33" s="22"/>
      <c r="SWU33" s="22"/>
      <c r="SWV33" s="22"/>
      <c r="SWW33" s="22"/>
      <c r="SWX33" s="22"/>
      <c r="SWY33" s="22"/>
      <c r="SWZ33" s="22"/>
      <c r="SXA33" s="22"/>
      <c r="SXB33" s="22"/>
      <c r="SXC33" s="22"/>
      <c r="SXD33" s="22"/>
      <c r="SXE33" s="22"/>
      <c r="SXF33" s="22"/>
      <c r="SXG33" s="22"/>
      <c r="SXH33" s="22"/>
      <c r="SXI33" s="22"/>
      <c r="SXJ33" s="22"/>
      <c r="SXK33" s="22"/>
      <c r="SXL33" s="22"/>
      <c r="SXM33" s="22"/>
      <c r="SXN33" s="22"/>
      <c r="SXO33" s="22"/>
      <c r="SXP33" s="22"/>
      <c r="SXQ33" s="22"/>
      <c r="SXR33" s="22"/>
      <c r="SXS33" s="22"/>
      <c r="SXT33" s="22"/>
      <c r="SXU33" s="22"/>
      <c r="SXV33" s="22"/>
      <c r="SXW33" s="22"/>
      <c r="SXX33" s="22"/>
      <c r="SXY33" s="22"/>
      <c r="SXZ33" s="22"/>
      <c r="SYA33" s="22"/>
      <c r="SYB33" s="22"/>
      <c r="SYC33" s="22"/>
      <c r="SYD33" s="22"/>
      <c r="SYE33" s="22"/>
      <c r="SYF33" s="22"/>
      <c r="SYG33" s="22"/>
      <c r="SYH33" s="22"/>
      <c r="SYI33" s="22"/>
      <c r="SYJ33" s="22"/>
      <c r="SYK33" s="22"/>
      <c r="SYL33" s="22"/>
      <c r="SYM33" s="22"/>
      <c r="SYN33" s="22"/>
      <c r="SYO33" s="22"/>
      <c r="SYP33" s="22"/>
      <c r="SYQ33" s="22"/>
      <c r="SYR33" s="22"/>
      <c r="SYS33" s="22"/>
      <c r="SYT33" s="22"/>
      <c r="SYU33" s="22"/>
      <c r="SYV33" s="22"/>
      <c r="SYW33" s="22"/>
      <c r="SYX33" s="22"/>
      <c r="SYY33" s="22"/>
      <c r="SYZ33" s="22"/>
      <c r="SZA33" s="22"/>
      <c r="SZB33" s="22"/>
      <c r="SZC33" s="22"/>
      <c r="SZD33" s="22"/>
      <c r="SZE33" s="22"/>
      <c r="SZF33" s="22"/>
      <c r="SZG33" s="22"/>
      <c r="SZH33" s="22"/>
      <c r="SZI33" s="22"/>
      <c r="SZJ33" s="22"/>
      <c r="SZK33" s="22"/>
      <c r="SZL33" s="22"/>
      <c r="SZM33" s="22"/>
      <c r="SZN33" s="22"/>
      <c r="SZO33" s="22"/>
      <c r="SZP33" s="22"/>
      <c r="SZQ33" s="22"/>
      <c r="SZR33" s="22"/>
      <c r="SZS33" s="22"/>
      <c r="SZT33" s="22"/>
      <c r="SZU33" s="22"/>
      <c r="SZV33" s="22"/>
      <c r="SZW33" s="22"/>
      <c r="SZX33" s="22"/>
      <c r="SZY33" s="22"/>
      <c r="SZZ33" s="22"/>
      <c r="TAA33" s="22"/>
      <c r="TAB33" s="22"/>
      <c r="TAC33" s="22"/>
      <c r="TAD33" s="22"/>
      <c r="TAE33" s="22"/>
      <c r="TAF33" s="22"/>
      <c r="TAG33" s="22"/>
      <c r="TAH33" s="22"/>
      <c r="TAI33" s="22"/>
      <c r="TAJ33" s="22"/>
      <c r="TAK33" s="22"/>
      <c r="TAL33" s="22"/>
      <c r="TAM33" s="22"/>
      <c r="TAN33" s="22"/>
      <c r="TAO33" s="22"/>
      <c r="TAP33" s="22"/>
      <c r="TAQ33" s="22"/>
      <c r="TAR33" s="22"/>
      <c r="TAS33" s="22"/>
      <c r="TAT33" s="22"/>
      <c r="TAU33" s="22"/>
      <c r="TAV33" s="22"/>
      <c r="TAW33" s="22"/>
      <c r="TAX33" s="22"/>
      <c r="TAY33" s="22"/>
      <c r="TAZ33" s="22"/>
      <c r="TBA33" s="22"/>
      <c r="TBB33" s="22"/>
      <c r="TBC33" s="22"/>
      <c r="TBD33" s="22"/>
      <c r="TBE33" s="22"/>
      <c r="TBF33" s="22"/>
      <c r="TBG33" s="22"/>
      <c r="TBH33" s="22"/>
      <c r="TBI33" s="22"/>
      <c r="TBJ33" s="22"/>
      <c r="TBK33" s="22"/>
      <c r="TBL33" s="22"/>
      <c r="TBM33" s="22"/>
      <c r="TBN33" s="22"/>
      <c r="TBO33" s="22"/>
      <c r="TBP33" s="22"/>
      <c r="TBQ33" s="22"/>
      <c r="TBR33" s="22"/>
      <c r="TBS33" s="22"/>
      <c r="TBT33" s="22"/>
      <c r="TBU33" s="22"/>
      <c r="TBV33" s="22"/>
      <c r="TBW33" s="22"/>
      <c r="TBX33" s="22"/>
      <c r="TBY33" s="22"/>
      <c r="TBZ33" s="22"/>
      <c r="TCA33" s="22"/>
      <c r="TCB33" s="22"/>
      <c r="TCC33" s="22"/>
      <c r="TCD33" s="22"/>
      <c r="TCE33" s="22"/>
      <c r="TCF33" s="22"/>
      <c r="TCG33" s="22"/>
      <c r="TCH33" s="22"/>
      <c r="TCI33" s="22"/>
      <c r="TCJ33" s="22"/>
      <c r="TCK33" s="22"/>
      <c r="TCL33" s="22"/>
      <c r="TCM33" s="22"/>
      <c r="TCN33" s="22"/>
      <c r="TCO33" s="22"/>
      <c r="TCP33" s="22"/>
      <c r="TCQ33" s="22"/>
      <c r="TCR33" s="22"/>
      <c r="TCS33" s="22"/>
      <c r="TCT33" s="22"/>
      <c r="TCU33" s="22"/>
      <c r="TCV33" s="22"/>
      <c r="TCW33" s="22"/>
      <c r="TCX33" s="22"/>
      <c r="TCY33" s="22"/>
      <c r="TCZ33" s="22"/>
      <c r="TDA33" s="22"/>
      <c r="TDB33" s="22"/>
      <c r="TDC33" s="22"/>
      <c r="TDD33" s="22"/>
      <c r="TDE33" s="22"/>
      <c r="TDF33" s="22"/>
      <c r="TDG33" s="22"/>
      <c r="TDH33" s="22"/>
      <c r="TDI33" s="22"/>
      <c r="TDJ33" s="22"/>
      <c r="TDK33" s="22"/>
      <c r="TDL33" s="22"/>
      <c r="TDM33" s="22"/>
      <c r="TDN33" s="22"/>
      <c r="TDO33" s="22"/>
      <c r="TDP33" s="22"/>
      <c r="TDQ33" s="22"/>
      <c r="TDR33" s="22"/>
      <c r="TDS33" s="22"/>
      <c r="TDT33" s="22"/>
      <c r="TDU33" s="22"/>
      <c r="TDV33" s="22"/>
      <c r="TDW33" s="22"/>
      <c r="TDX33" s="22"/>
      <c r="TDY33" s="22"/>
      <c r="TDZ33" s="22"/>
      <c r="TEA33" s="22"/>
      <c r="TEB33" s="22"/>
      <c r="TEC33" s="22"/>
      <c r="TED33" s="22"/>
      <c r="TEE33" s="22"/>
      <c r="TEF33" s="22"/>
      <c r="TEG33" s="22"/>
      <c r="TEH33" s="22"/>
      <c r="TEI33" s="22"/>
      <c r="TEJ33" s="22"/>
      <c r="TEK33" s="22"/>
      <c r="TEL33" s="22"/>
      <c r="TEM33" s="22"/>
      <c r="TEN33" s="22"/>
      <c r="TEO33" s="22"/>
      <c r="TEP33" s="22"/>
      <c r="TEQ33" s="22"/>
      <c r="TER33" s="22"/>
      <c r="TES33" s="22"/>
      <c r="TET33" s="22"/>
      <c r="TEU33" s="22"/>
      <c r="TEV33" s="22"/>
      <c r="TEW33" s="22"/>
      <c r="TEX33" s="22"/>
      <c r="TEY33" s="22"/>
      <c r="TEZ33" s="22"/>
      <c r="TFA33" s="22"/>
      <c r="TFB33" s="22"/>
      <c r="TFC33" s="22"/>
      <c r="TFD33" s="22"/>
      <c r="TFE33" s="22"/>
      <c r="TFF33" s="22"/>
      <c r="TFG33" s="22"/>
      <c r="TFH33" s="22"/>
      <c r="TFI33" s="22"/>
      <c r="TFJ33" s="22"/>
      <c r="TFK33" s="22"/>
      <c r="TFL33" s="22"/>
      <c r="TFM33" s="22"/>
      <c r="TFN33" s="22"/>
      <c r="TFO33" s="22"/>
      <c r="TFP33" s="22"/>
      <c r="TFQ33" s="22"/>
      <c r="TFR33" s="22"/>
      <c r="TFS33" s="22"/>
      <c r="TFT33" s="22"/>
      <c r="TFU33" s="22"/>
      <c r="TFV33" s="22"/>
      <c r="TFW33" s="22"/>
      <c r="TFX33" s="22"/>
      <c r="TFY33" s="22"/>
      <c r="TFZ33" s="22"/>
      <c r="TGA33" s="22"/>
      <c r="TGB33" s="22"/>
      <c r="TGC33" s="22"/>
      <c r="TGD33" s="22"/>
      <c r="TGE33" s="22"/>
      <c r="TGF33" s="22"/>
      <c r="TGG33" s="22"/>
      <c r="TGH33" s="22"/>
      <c r="TGI33" s="22"/>
      <c r="TGJ33" s="22"/>
      <c r="TGK33" s="22"/>
      <c r="TGL33" s="22"/>
      <c r="TGM33" s="22"/>
      <c r="TGN33" s="22"/>
      <c r="TGO33" s="22"/>
      <c r="TGP33" s="22"/>
      <c r="TGQ33" s="22"/>
      <c r="TGR33" s="22"/>
      <c r="TGS33" s="22"/>
      <c r="TGT33" s="22"/>
      <c r="TGU33" s="22"/>
      <c r="TGV33" s="22"/>
      <c r="TGW33" s="22"/>
      <c r="TGX33" s="22"/>
      <c r="TGY33" s="22"/>
      <c r="TGZ33" s="22"/>
      <c r="THA33" s="22"/>
      <c r="THB33" s="22"/>
      <c r="THC33" s="22"/>
      <c r="THD33" s="22"/>
      <c r="THE33" s="22"/>
      <c r="THF33" s="22"/>
      <c r="THG33" s="22"/>
      <c r="THH33" s="22"/>
      <c r="THI33" s="22"/>
      <c r="THJ33" s="22"/>
      <c r="THK33" s="22"/>
      <c r="THL33" s="22"/>
      <c r="THM33" s="22"/>
      <c r="THN33" s="22"/>
      <c r="THO33" s="22"/>
      <c r="THP33" s="22"/>
      <c r="THQ33" s="22"/>
      <c r="THR33" s="22"/>
      <c r="THS33" s="22"/>
      <c r="THT33" s="22"/>
      <c r="THU33" s="22"/>
      <c r="THV33" s="22"/>
      <c r="THW33" s="22"/>
      <c r="THX33" s="22"/>
      <c r="THY33" s="22"/>
      <c r="THZ33" s="22"/>
      <c r="TIA33" s="22"/>
      <c r="TIB33" s="22"/>
      <c r="TIC33" s="22"/>
      <c r="TID33" s="22"/>
      <c r="TIE33" s="22"/>
      <c r="TIF33" s="22"/>
      <c r="TIG33" s="22"/>
      <c r="TIH33" s="22"/>
      <c r="TII33" s="22"/>
      <c r="TIJ33" s="22"/>
      <c r="TIK33" s="22"/>
      <c r="TIL33" s="22"/>
      <c r="TIM33" s="22"/>
      <c r="TIN33" s="22"/>
      <c r="TIO33" s="22"/>
      <c r="TIP33" s="22"/>
      <c r="TIQ33" s="22"/>
      <c r="TIR33" s="22"/>
      <c r="TIS33" s="22"/>
      <c r="TIT33" s="22"/>
      <c r="TIU33" s="22"/>
      <c r="TIV33" s="22"/>
      <c r="TIW33" s="22"/>
      <c r="TIX33" s="22"/>
      <c r="TIY33" s="22"/>
      <c r="TIZ33" s="22"/>
      <c r="TJA33" s="22"/>
      <c r="TJB33" s="22"/>
      <c r="TJC33" s="22"/>
      <c r="TJD33" s="22"/>
      <c r="TJE33" s="22"/>
      <c r="TJF33" s="22"/>
      <c r="TJG33" s="22"/>
      <c r="TJH33" s="22"/>
      <c r="TJI33" s="22"/>
      <c r="TJJ33" s="22"/>
      <c r="TJK33" s="22"/>
      <c r="TJL33" s="22"/>
      <c r="TJM33" s="22"/>
      <c r="TJN33" s="22"/>
      <c r="TJO33" s="22"/>
      <c r="TJP33" s="22"/>
      <c r="TJQ33" s="22"/>
      <c r="TJR33" s="22"/>
      <c r="TJS33" s="22"/>
      <c r="TJT33" s="22"/>
      <c r="TJU33" s="22"/>
      <c r="TJV33" s="22"/>
      <c r="TJW33" s="22"/>
      <c r="TJX33" s="22"/>
      <c r="TJY33" s="22"/>
      <c r="TJZ33" s="22"/>
      <c r="TKA33" s="22"/>
      <c r="TKB33" s="22"/>
      <c r="TKC33" s="22"/>
      <c r="TKD33" s="22"/>
      <c r="TKE33" s="22"/>
      <c r="TKF33" s="22"/>
      <c r="TKG33" s="22"/>
      <c r="TKH33" s="22"/>
      <c r="TKI33" s="22"/>
      <c r="TKJ33" s="22"/>
      <c r="TKK33" s="22"/>
      <c r="TKL33" s="22"/>
      <c r="TKM33" s="22"/>
      <c r="TKN33" s="22"/>
      <c r="TKO33" s="22"/>
      <c r="TKP33" s="22"/>
      <c r="TKQ33" s="22"/>
      <c r="TKR33" s="22"/>
      <c r="TKS33" s="22"/>
      <c r="TKT33" s="22"/>
      <c r="TKU33" s="22"/>
      <c r="TKV33" s="22"/>
      <c r="TKW33" s="22"/>
      <c r="TKX33" s="22"/>
      <c r="TKY33" s="22"/>
      <c r="TKZ33" s="22"/>
      <c r="TLA33" s="22"/>
      <c r="TLB33" s="22"/>
      <c r="TLC33" s="22"/>
      <c r="TLD33" s="22"/>
      <c r="TLE33" s="22"/>
      <c r="TLF33" s="22"/>
      <c r="TLG33" s="22"/>
      <c r="TLH33" s="22"/>
      <c r="TLI33" s="22"/>
      <c r="TLJ33" s="22"/>
      <c r="TLK33" s="22"/>
      <c r="TLL33" s="22"/>
      <c r="TLM33" s="22"/>
      <c r="TLN33" s="22"/>
      <c r="TLO33" s="22"/>
      <c r="TLP33" s="22"/>
      <c r="TLQ33" s="22"/>
      <c r="TLR33" s="22"/>
      <c r="TLS33" s="22"/>
      <c r="TLT33" s="22"/>
      <c r="TLU33" s="22"/>
      <c r="TLV33" s="22"/>
      <c r="TLW33" s="22"/>
      <c r="TLX33" s="22"/>
      <c r="TLY33" s="22"/>
      <c r="TLZ33" s="22"/>
      <c r="TMA33" s="22"/>
      <c r="TMB33" s="22"/>
      <c r="TMC33" s="22"/>
      <c r="TMD33" s="22"/>
      <c r="TME33" s="22"/>
      <c r="TMF33" s="22"/>
      <c r="TMG33" s="22"/>
      <c r="TMH33" s="22"/>
      <c r="TMI33" s="22"/>
      <c r="TMJ33" s="22"/>
      <c r="TMK33" s="22"/>
      <c r="TML33" s="22"/>
      <c r="TMM33" s="22"/>
      <c r="TMN33" s="22"/>
      <c r="TMO33" s="22"/>
      <c r="TMP33" s="22"/>
      <c r="TMQ33" s="22"/>
      <c r="TMR33" s="22"/>
      <c r="TMS33" s="22"/>
      <c r="TMT33" s="22"/>
      <c r="TMU33" s="22"/>
      <c r="TMV33" s="22"/>
      <c r="TMW33" s="22"/>
      <c r="TMX33" s="22"/>
      <c r="TMY33" s="22"/>
      <c r="TMZ33" s="22"/>
      <c r="TNA33" s="22"/>
      <c r="TNB33" s="22"/>
      <c r="TNC33" s="22"/>
      <c r="TND33" s="22"/>
      <c r="TNE33" s="22"/>
      <c r="TNF33" s="22"/>
      <c r="TNG33" s="22"/>
      <c r="TNH33" s="22"/>
      <c r="TNI33" s="22"/>
      <c r="TNJ33" s="22"/>
      <c r="TNK33" s="22"/>
      <c r="TNL33" s="22"/>
      <c r="TNM33" s="22"/>
      <c r="TNN33" s="22"/>
      <c r="TNO33" s="22"/>
      <c r="TNP33" s="22"/>
      <c r="TNQ33" s="22"/>
      <c r="TNR33" s="22"/>
      <c r="TNS33" s="22"/>
      <c r="TNT33" s="22"/>
      <c r="TNU33" s="22"/>
      <c r="TNV33" s="22"/>
      <c r="TNW33" s="22"/>
      <c r="TNX33" s="22"/>
      <c r="TNY33" s="22"/>
      <c r="TNZ33" s="22"/>
      <c r="TOA33" s="22"/>
      <c r="TOB33" s="22"/>
      <c r="TOC33" s="22"/>
      <c r="TOD33" s="22"/>
      <c r="TOE33" s="22"/>
      <c r="TOF33" s="22"/>
      <c r="TOG33" s="22"/>
      <c r="TOH33" s="22"/>
      <c r="TOI33" s="22"/>
      <c r="TOJ33" s="22"/>
      <c r="TOK33" s="22"/>
      <c r="TOL33" s="22"/>
      <c r="TOM33" s="22"/>
      <c r="TON33" s="22"/>
      <c r="TOO33" s="22"/>
      <c r="TOP33" s="22"/>
      <c r="TOQ33" s="22"/>
      <c r="TOR33" s="22"/>
      <c r="TOS33" s="22"/>
      <c r="TOT33" s="22"/>
      <c r="TOU33" s="22"/>
      <c r="TOV33" s="22"/>
      <c r="TOW33" s="22"/>
      <c r="TOX33" s="22"/>
      <c r="TOY33" s="22"/>
      <c r="TOZ33" s="22"/>
      <c r="TPA33" s="22"/>
      <c r="TPB33" s="22"/>
      <c r="TPC33" s="22"/>
      <c r="TPD33" s="22"/>
      <c r="TPE33" s="22"/>
      <c r="TPF33" s="22"/>
      <c r="TPG33" s="22"/>
      <c r="TPH33" s="22"/>
      <c r="TPI33" s="22"/>
      <c r="TPJ33" s="22"/>
      <c r="TPK33" s="22"/>
      <c r="TPL33" s="22"/>
      <c r="TPM33" s="22"/>
      <c r="TPN33" s="22"/>
      <c r="TPO33" s="22"/>
      <c r="TPP33" s="22"/>
      <c r="TPQ33" s="22"/>
      <c r="TPR33" s="22"/>
      <c r="TPS33" s="22"/>
      <c r="TPT33" s="22"/>
      <c r="TPU33" s="22"/>
      <c r="TPV33" s="22"/>
      <c r="TPW33" s="22"/>
      <c r="TPX33" s="22"/>
      <c r="TPY33" s="22"/>
      <c r="TPZ33" s="22"/>
      <c r="TQA33" s="22"/>
      <c r="TQB33" s="22"/>
      <c r="TQC33" s="22"/>
      <c r="TQD33" s="22"/>
      <c r="TQE33" s="22"/>
      <c r="TQF33" s="22"/>
      <c r="TQG33" s="22"/>
      <c r="TQH33" s="22"/>
      <c r="TQI33" s="22"/>
      <c r="TQJ33" s="22"/>
      <c r="TQK33" s="22"/>
      <c r="TQL33" s="22"/>
      <c r="TQM33" s="22"/>
      <c r="TQN33" s="22"/>
      <c r="TQO33" s="22"/>
      <c r="TQP33" s="22"/>
      <c r="TQQ33" s="22"/>
      <c r="TQR33" s="22"/>
      <c r="TQS33" s="22"/>
      <c r="TQT33" s="22"/>
      <c r="TQU33" s="22"/>
      <c r="TQV33" s="22"/>
      <c r="TQW33" s="22"/>
      <c r="TQX33" s="22"/>
      <c r="TQY33" s="22"/>
      <c r="TQZ33" s="22"/>
      <c r="TRA33" s="22"/>
      <c r="TRB33" s="22"/>
      <c r="TRC33" s="22"/>
      <c r="TRD33" s="22"/>
      <c r="TRE33" s="22"/>
      <c r="TRF33" s="22"/>
      <c r="TRG33" s="22"/>
      <c r="TRH33" s="22"/>
      <c r="TRI33" s="22"/>
      <c r="TRJ33" s="22"/>
      <c r="TRK33" s="22"/>
      <c r="TRL33" s="22"/>
      <c r="TRM33" s="22"/>
      <c r="TRN33" s="22"/>
      <c r="TRO33" s="22"/>
      <c r="TRP33" s="22"/>
      <c r="TRQ33" s="22"/>
      <c r="TRR33" s="22"/>
      <c r="TRS33" s="22"/>
      <c r="TRT33" s="22"/>
      <c r="TRU33" s="22"/>
      <c r="TRV33" s="22"/>
      <c r="TRW33" s="22"/>
      <c r="TRX33" s="22"/>
      <c r="TRY33" s="22"/>
      <c r="TRZ33" s="22"/>
      <c r="TSA33" s="22"/>
      <c r="TSB33" s="22"/>
      <c r="TSC33" s="22"/>
      <c r="TSD33" s="22"/>
      <c r="TSE33" s="22"/>
      <c r="TSF33" s="22"/>
      <c r="TSG33" s="22"/>
      <c r="TSH33" s="22"/>
      <c r="TSI33" s="22"/>
      <c r="TSJ33" s="22"/>
      <c r="TSK33" s="22"/>
      <c r="TSL33" s="22"/>
      <c r="TSM33" s="22"/>
      <c r="TSN33" s="22"/>
      <c r="TSO33" s="22"/>
      <c r="TSP33" s="22"/>
      <c r="TSQ33" s="22"/>
      <c r="TSR33" s="22"/>
      <c r="TSS33" s="22"/>
      <c r="TST33" s="22"/>
      <c r="TSU33" s="22"/>
      <c r="TSV33" s="22"/>
      <c r="TSW33" s="22"/>
      <c r="TSX33" s="22"/>
      <c r="TSY33" s="22"/>
      <c r="TSZ33" s="22"/>
      <c r="TTA33" s="22"/>
      <c r="TTB33" s="22"/>
      <c r="TTC33" s="22"/>
      <c r="TTD33" s="22"/>
      <c r="TTE33" s="22"/>
      <c r="TTF33" s="22"/>
      <c r="TTG33" s="22"/>
      <c r="TTH33" s="22"/>
      <c r="TTI33" s="22"/>
      <c r="TTJ33" s="22"/>
      <c r="TTK33" s="22"/>
      <c r="TTL33" s="22"/>
      <c r="TTM33" s="22"/>
      <c r="TTN33" s="22"/>
      <c r="TTO33" s="22"/>
      <c r="TTP33" s="22"/>
      <c r="TTQ33" s="22"/>
      <c r="TTR33" s="22"/>
      <c r="TTS33" s="22"/>
      <c r="TTT33" s="22"/>
      <c r="TTU33" s="22"/>
      <c r="TTV33" s="22"/>
      <c r="TTW33" s="22"/>
      <c r="TTX33" s="22"/>
      <c r="TTY33" s="22"/>
      <c r="TTZ33" s="22"/>
      <c r="TUA33" s="22"/>
      <c r="TUB33" s="22"/>
      <c r="TUC33" s="22"/>
      <c r="TUD33" s="22"/>
      <c r="TUE33" s="22"/>
      <c r="TUF33" s="22"/>
      <c r="TUG33" s="22"/>
      <c r="TUH33" s="22"/>
      <c r="TUI33" s="22"/>
      <c r="TUJ33" s="22"/>
      <c r="TUK33" s="22"/>
      <c r="TUL33" s="22"/>
      <c r="TUM33" s="22"/>
      <c r="TUN33" s="22"/>
      <c r="TUO33" s="22"/>
      <c r="TUP33" s="22"/>
      <c r="TUQ33" s="22"/>
      <c r="TUR33" s="22"/>
      <c r="TUS33" s="22"/>
      <c r="TUT33" s="22"/>
      <c r="TUU33" s="22"/>
      <c r="TUV33" s="22"/>
      <c r="TUW33" s="22"/>
      <c r="TUX33" s="22"/>
      <c r="TUY33" s="22"/>
      <c r="TUZ33" s="22"/>
      <c r="TVA33" s="22"/>
      <c r="TVB33" s="22"/>
      <c r="TVC33" s="22"/>
      <c r="TVD33" s="22"/>
      <c r="TVE33" s="22"/>
      <c r="TVF33" s="22"/>
      <c r="TVG33" s="22"/>
      <c r="TVH33" s="22"/>
      <c r="TVI33" s="22"/>
      <c r="TVJ33" s="22"/>
      <c r="TVK33" s="22"/>
      <c r="TVL33" s="22"/>
      <c r="TVM33" s="22"/>
      <c r="TVN33" s="22"/>
      <c r="TVO33" s="22"/>
      <c r="TVP33" s="22"/>
      <c r="TVQ33" s="22"/>
      <c r="TVR33" s="22"/>
      <c r="TVS33" s="22"/>
      <c r="TVT33" s="22"/>
      <c r="TVU33" s="22"/>
      <c r="TVV33" s="22"/>
      <c r="TVW33" s="22"/>
      <c r="TVX33" s="22"/>
      <c r="TVY33" s="22"/>
      <c r="TVZ33" s="22"/>
      <c r="TWA33" s="22"/>
      <c r="TWB33" s="22"/>
      <c r="TWC33" s="22"/>
      <c r="TWD33" s="22"/>
      <c r="TWE33" s="22"/>
      <c r="TWF33" s="22"/>
      <c r="TWG33" s="22"/>
      <c r="TWH33" s="22"/>
      <c r="TWI33" s="22"/>
      <c r="TWJ33" s="22"/>
      <c r="TWK33" s="22"/>
      <c r="TWL33" s="22"/>
      <c r="TWM33" s="22"/>
      <c r="TWN33" s="22"/>
      <c r="TWO33" s="22"/>
      <c r="TWP33" s="22"/>
      <c r="TWQ33" s="22"/>
      <c r="TWR33" s="22"/>
      <c r="TWS33" s="22"/>
      <c r="TWT33" s="22"/>
      <c r="TWU33" s="22"/>
      <c r="TWV33" s="22"/>
      <c r="TWW33" s="22"/>
      <c r="TWX33" s="22"/>
      <c r="TWY33" s="22"/>
      <c r="TWZ33" s="22"/>
      <c r="TXA33" s="22"/>
      <c r="TXB33" s="22"/>
      <c r="TXC33" s="22"/>
      <c r="TXD33" s="22"/>
      <c r="TXE33" s="22"/>
      <c r="TXF33" s="22"/>
      <c r="TXG33" s="22"/>
      <c r="TXH33" s="22"/>
      <c r="TXI33" s="22"/>
      <c r="TXJ33" s="22"/>
      <c r="TXK33" s="22"/>
      <c r="TXL33" s="22"/>
      <c r="TXM33" s="22"/>
      <c r="TXN33" s="22"/>
      <c r="TXO33" s="22"/>
      <c r="TXP33" s="22"/>
      <c r="TXQ33" s="22"/>
      <c r="TXR33" s="22"/>
      <c r="TXS33" s="22"/>
      <c r="TXT33" s="22"/>
      <c r="TXU33" s="22"/>
      <c r="TXV33" s="22"/>
      <c r="TXW33" s="22"/>
      <c r="TXX33" s="22"/>
      <c r="TXY33" s="22"/>
      <c r="TXZ33" s="22"/>
      <c r="TYA33" s="22"/>
      <c r="TYB33" s="22"/>
      <c r="TYC33" s="22"/>
      <c r="TYD33" s="22"/>
      <c r="TYE33" s="22"/>
      <c r="TYF33" s="22"/>
      <c r="TYG33" s="22"/>
      <c r="TYH33" s="22"/>
      <c r="TYI33" s="22"/>
      <c r="TYJ33" s="22"/>
      <c r="TYK33" s="22"/>
      <c r="TYL33" s="22"/>
      <c r="TYM33" s="22"/>
      <c r="TYN33" s="22"/>
      <c r="TYO33" s="22"/>
      <c r="TYP33" s="22"/>
      <c r="TYQ33" s="22"/>
      <c r="TYR33" s="22"/>
      <c r="TYS33" s="22"/>
      <c r="TYT33" s="22"/>
      <c r="TYU33" s="22"/>
      <c r="TYV33" s="22"/>
      <c r="TYW33" s="22"/>
      <c r="TYX33" s="22"/>
      <c r="TYY33" s="22"/>
      <c r="TYZ33" s="22"/>
      <c r="TZA33" s="22"/>
      <c r="TZB33" s="22"/>
      <c r="TZC33" s="22"/>
      <c r="TZD33" s="22"/>
      <c r="TZE33" s="22"/>
      <c r="TZF33" s="22"/>
      <c r="TZG33" s="22"/>
      <c r="TZH33" s="22"/>
      <c r="TZI33" s="22"/>
      <c r="TZJ33" s="22"/>
      <c r="TZK33" s="22"/>
      <c r="TZL33" s="22"/>
      <c r="TZM33" s="22"/>
      <c r="TZN33" s="22"/>
      <c r="TZO33" s="22"/>
      <c r="TZP33" s="22"/>
      <c r="TZQ33" s="22"/>
      <c r="TZR33" s="22"/>
      <c r="TZS33" s="22"/>
      <c r="TZT33" s="22"/>
      <c r="TZU33" s="22"/>
      <c r="TZV33" s="22"/>
      <c r="TZW33" s="22"/>
      <c r="TZX33" s="22"/>
      <c r="TZY33" s="22"/>
      <c r="TZZ33" s="22"/>
      <c r="UAA33" s="22"/>
      <c r="UAB33" s="22"/>
      <c r="UAC33" s="22"/>
      <c r="UAD33" s="22"/>
      <c r="UAE33" s="22"/>
      <c r="UAF33" s="22"/>
      <c r="UAG33" s="22"/>
      <c r="UAH33" s="22"/>
      <c r="UAI33" s="22"/>
      <c r="UAJ33" s="22"/>
      <c r="UAK33" s="22"/>
      <c r="UAL33" s="22"/>
      <c r="UAM33" s="22"/>
      <c r="UAN33" s="22"/>
      <c r="UAO33" s="22"/>
      <c r="UAP33" s="22"/>
      <c r="UAQ33" s="22"/>
      <c r="UAR33" s="22"/>
      <c r="UAS33" s="22"/>
      <c r="UAT33" s="22"/>
      <c r="UAU33" s="22"/>
      <c r="UAV33" s="22"/>
      <c r="UAW33" s="22"/>
      <c r="UAX33" s="22"/>
      <c r="UAY33" s="22"/>
      <c r="UAZ33" s="22"/>
      <c r="UBA33" s="22"/>
      <c r="UBB33" s="22"/>
      <c r="UBC33" s="22"/>
      <c r="UBD33" s="22"/>
      <c r="UBE33" s="22"/>
      <c r="UBF33" s="22"/>
      <c r="UBG33" s="22"/>
      <c r="UBH33" s="22"/>
      <c r="UBI33" s="22"/>
      <c r="UBJ33" s="22"/>
      <c r="UBK33" s="22"/>
      <c r="UBL33" s="22"/>
      <c r="UBM33" s="22"/>
      <c r="UBN33" s="22"/>
      <c r="UBO33" s="22"/>
      <c r="UBP33" s="22"/>
      <c r="UBQ33" s="22"/>
      <c r="UBR33" s="22"/>
      <c r="UBS33" s="22"/>
      <c r="UBT33" s="22"/>
      <c r="UBU33" s="22"/>
      <c r="UBV33" s="22"/>
      <c r="UBW33" s="22"/>
      <c r="UBX33" s="22"/>
      <c r="UBY33" s="22"/>
      <c r="UBZ33" s="22"/>
      <c r="UCA33" s="22"/>
      <c r="UCB33" s="22"/>
      <c r="UCC33" s="22"/>
      <c r="UCD33" s="22"/>
      <c r="UCE33" s="22"/>
      <c r="UCF33" s="22"/>
      <c r="UCG33" s="22"/>
      <c r="UCH33" s="22"/>
      <c r="UCI33" s="22"/>
      <c r="UCJ33" s="22"/>
      <c r="UCK33" s="22"/>
      <c r="UCL33" s="22"/>
      <c r="UCM33" s="22"/>
      <c r="UCN33" s="22"/>
      <c r="UCO33" s="22"/>
      <c r="UCP33" s="22"/>
      <c r="UCQ33" s="22"/>
      <c r="UCR33" s="22"/>
      <c r="UCS33" s="22"/>
      <c r="UCT33" s="22"/>
      <c r="UCU33" s="22"/>
      <c r="UCV33" s="22"/>
      <c r="UCW33" s="22"/>
      <c r="UCX33" s="22"/>
      <c r="UCY33" s="22"/>
      <c r="UCZ33" s="22"/>
      <c r="UDA33" s="22"/>
      <c r="UDB33" s="22"/>
      <c r="UDC33" s="22"/>
      <c r="UDD33" s="22"/>
      <c r="UDE33" s="22"/>
      <c r="UDF33" s="22"/>
      <c r="UDG33" s="22"/>
      <c r="UDH33" s="22"/>
      <c r="UDI33" s="22"/>
      <c r="UDJ33" s="22"/>
      <c r="UDK33" s="22"/>
      <c r="UDL33" s="22"/>
      <c r="UDM33" s="22"/>
      <c r="UDN33" s="22"/>
      <c r="UDO33" s="22"/>
      <c r="UDP33" s="22"/>
      <c r="UDQ33" s="22"/>
      <c r="UDR33" s="22"/>
      <c r="UDS33" s="22"/>
      <c r="UDT33" s="22"/>
      <c r="UDU33" s="22"/>
      <c r="UDV33" s="22"/>
      <c r="UDW33" s="22"/>
      <c r="UDX33" s="22"/>
      <c r="UDY33" s="22"/>
      <c r="UDZ33" s="22"/>
      <c r="UEA33" s="22"/>
      <c r="UEB33" s="22"/>
      <c r="UEC33" s="22"/>
      <c r="UED33" s="22"/>
      <c r="UEE33" s="22"/>
      <c r="UEF33" s="22"/>
      <c r="UEG33" s="22"/>
      <c r="UEH33" s="22"/>
      <c r="UEI33" s="22"/>
      <c r="UEJ33" s="22"/>
      <c r="UEK33" s="22"/>
      <c r="UEL33" s="22"/>
      <c r="UEM33" s="22"/>
      <c r="UEN33" s="22"/>
      <c r="UEO33" s="22"/>
      <c r="UEP33" s="22"/>
      <c r="UEQ33" s="22"/>
      <c r="UER33" s="22"/>
      <c r="UES33" s="22"/>
      <c r="UET33" s="22"/>
      <c r="UEU33" s="22"/>
      <c r="UEV33" s="22"/>
      <c r="UEW33" s="22"/>
      <c r="UEX33" s="22"/>
      <c r="UEY33" s="22"/>
      <c r="UEZ33" s="22"/>
      <c r="UFA33" s="22"/>
      <c r="UFB33" s="22"/>
      <c r="UFC33" s="22"/>
      <c r="UFD33" s="22"/>
      <c r="UFE33" s="22"/>
      <c r="UFF33" s="22"/>
      <c r="UFG33" s="22"/>
      <c r="UFH33" s="22"/>
      <c r="UFI33" s="22"/>
      <c r="UFJ33" s="22"/>
      <c r="UFK33" s="22"/>
      <c r="UFL33" s="22"/>
      <c r="UFM33" s="22"/>
      <c r="UFN33" s="22"/>
      <c r="UFO33" s="22"/>
      <c r="UFP33" s="22"/>
      <c r="UFQ33" s="22"/>
      <c r="UFR33" s="22"/>
      <c r="UFS33" s="22"/>
      <c r="UFT33" s="22"/>
      <c r="UFU33" s="22"/>
      <c r="UFV33" s="22"/>
      <c r="UFW33" s="22"/>
      <c r="UFX33" s="22"/>
      <c r="UFY33" s="22"/>
      <c r="UFZ33" s="22"/>
      <c r="UGA33" s="22"/>
      <c r="UGB33" s="22"/>
      <c r="UGC33" s="22"/>
      <c r="UGD33" s="22"/>
      <c r="UGE33" s="22"/>
      <c r="UGF33" s="22"/>
      <c r="UGG33" s="22"/>
      <c r="UGH33" s="22"/>
      <c r="UGI33" s="22"/>
      <c r="UGJ33" s="22"/>
      <c r="UGK33" s="22"/>
      <c r="UGL33" s="22"/>
      <c r="UGM33" s="22"/>
      <c r="UGN33" s="22"/>
      <c r="UGO33" s="22"/>
      <c r="UGP33" s="22"/>
      <c r="UGQ33" s="22"/>
      <c r="UGR33" s="22"/>
      <c r="UGS33" s="22"/>
      <c r="UGT33" s="22"/>
      <c r="UGU33" s="22"/>
      <c r="UGV33" s="22"/>
      <c r="UGW33" s="22"/>
      <c r="UGX33" s="22"/>
      <c r="UGY33" s="22"/>
      <c r="UGZ33" s="22"/>
      <c r="UHA33" s="22"/>
      <c r="UHB33" s="22"/>
      <c r="UHC33" s="22"/>
      <c r="UHD33" s="22"/>
      <c r="UHE33" s="22"/>
      <c r="UHF33" s="22"/>
      <c r="UHG33" s="22"/>
      <c r="UHH33" s="22"/>
      <c r="UHI33" s="22"/>
      <c r="UHJ33" s="22"/>
      <c r="UHK33" s="22"/>
      <c r="UHL33" s="22"/>
      <c r="UHM33" s="22"/>
      <c r="UHN33" s="22"/>
      <c r="UHO33" s="22"/>
      <c r="UHP33" s="22"/>
      <c r="UHQ33" s="22"/>
      <c r="UHR33" s="22"/>
      <c r="UHS33" s="22"/>
      <c r="UHT33" s="22"/>
      <c r="UHU33" s="22"/>
      <c r="UHV33" s="22"/>
      <c r="UHW33" s="22"/>
      <c r="UHX33" s="22"/>
      <c r="UHY33" s="22"/>
      <c r="UHZ33" s="22"/>
      <c r="UIA33" s="22"/>
      <c r="UIB33" s="22"/>
      <c r="UIC33" s="22"/>
      <c r="UID33" s="22"/>
      <c r="UIE33" s="22"/>
      <c r="UIF33" s="22"/>
      <c r="UIG33" s="22"/>
      <c r="UIH33" s="22"/>
      <c r="UII33" s="22"/>
      <c r="UIJ33" s="22"/>
      <c r="UIK33" s="22"/>
      <c r="UIL33" s="22"/>
      <c r="UIM33" s="22"/>
      <c r="UIN33" s="22"/>
      <c r="UIO33" s="22"/>
      <c r="UIP33" s="22"/>
      <c r="UIQ33" s="22"/>
      <c r="UIR33" s="22"/>
      <c r="UIS33" s="22"/>
      <c r="UIT33" s="22"/>
      <c r="UIU33" s="22"/>
      <c r="UIV33" s="22"/>
      <c r="UIW33" s="22"/>
      <c r="UIX33" s="22"/>
      <c r="UIY33" s="22"/>
      <c r="UIZ33" s="22"/>
      <c r="UJA33" s="22"/>
      <c r="UJB33" s="22"/>
      <c r="UJC33" s="22"/>
      <c r="UJD33" s="22"/>
      <c r="UJE33" s="22"/>
      <c r="UJF33" s="22"/>
      <c r="UJG33" s="22"/>
      <c r="UJH33" s="22"/>
      <c r="UJI33" s="22"/>
      <c r="UJJ33" s="22"/>
      <c r="UJK33" s="22"/>
      <c r="UJL33" s="22"/>
      <c r="UJM33" s="22"/>
      <c r="UJN33" s="22"/>
      <c r="UJO33" s="22"/>
      <c r="UJP33" s="22"/>
      <c r="UJQ33" s="22"/>
      <c r="UJR33" s="22"/>
      <c r="UJS33" s="22"/>
      <c r="UJT33" s="22"/>
      <c r="UJU33" s="22"/>
      <c r="UJV33" s="22"/>
      <c r="UJW33" s="22"/>
      <c r="UJX33" s="22"/>
      <c r="UJY33" s="22"/>
      <c r="UJZ33" s="22"/>
      <c r="UKA33" s="22"/>
      <c r="UKB33" s="22"/>
      <c r="UKC33" s="22"/>
      <c r="UKD33" s="22"/>
      <c r="UKE33" s="22"/>
      <c r="UKF33" s="22"/>
      <c r="UKG33" s="22"/>
      <c r="UKH33" s="22"/>
      <c r="UKI33" s="22"/>
      <c r="UKJ33" s="22"/>
      <c r="UKK33" s="22"/>
      <c r="UKL33" s="22"/>
      <c r="UKM33" s="22"/>
      <c r="UKN33" s="22"/>
      <c r="UKO33" s="22"/>
      <c r="UKP33" s="22"/>
      <c r="UKQ33" s="22"/>
      <c r="UKR33" s="22"/>
      <c r="UKS33" s="22"/>
      <c r="UKT33" s="22"/>
      <c r="UKU33" s="22"/>
      <c r="UKV33" s="22"/>
      <c r="UKW33" s="22"/>
      <c r="UKX33" s="22"/>
      <c r="UKY33" s="22"/>
      <c r="UKZ33" s="22"/>
      <c r="ULA33" s="22"/>
      <c r="ULB33" s="22"/>
      <c r="ULC33" s="22"/>
      <c r="ULD33" s="22"/>
      <c r="ULE33" s="22"/>
      <c r="ULF33" s="22"/>
      <c r="ULG33" s="22"/>
      <c r="ULH33" s="22"/>
      <c r="ULI33" s="22"/>
      <c r="ULJ33" s="22"/>
      <c r="ULK33" s="22"/>
      <c r="ULL33" s="22"/>
      <c r="ULM33" s="22"/>
      <c r="ULN33" s="22"/>
      <c r="ULO33" s="22"/>
      <c r="ULP33" s="22"/>
      <c r="ULQ33" s="22"/>
      <c r="ULR33" s="22"/>
      <c r="ULS33" s="22"/>
      <c r="ULT33" s="22"/>
      <c r="ULU33" s="22"/>
      <c r="ULV33" s="22"/>
      <c r="ULW33" s="22"/>
      <c r="ULX33" s="22"/>
      <c r="ULY33" s="22"/>
      <c r="ULZ33" s="22"/>
      <c r="UMA33" s="22"/>
      <c r="UMB33" s="22"/>
      <c r="UMC33" s="22"/>
      <c r="UMD33" s="22"/>
      <c r="UME33" s="22"/>
      <c r="UMF33" s="22"/>
      <c r="UMG33" s="22"/>
      <c r="UMH33" s="22"/>
      <c r="UMI33" s="22"/>
      <c r="UMJ33" s="22"/>
      <c r="UMK33" s="22"/>
      <c r="UML33" s="22"/>
      <c r="UMM33" s="22"/>
      <c r="UMN33" s="22"/>
      <c r="UMO33" s="22"/>
      <c r="UMP33" s="22"/>
      <c r="UMQ33" s="22"/>
      <c r="UMR33" s="22"/>
      <c r="UMS33" s="22"/>
      <c r="UMT33" s="22"/>
      <c r="UMU33" s="22"/>
      <c r="UMV33" s="22"/>
      <c r="UMW33" s="22"/>
      <c r="UMX33" s="22"/>
      <c r="UMY33" s="22"/>
      <c r="UMZ33" s="22"/>
      <c r="UNA33" s="22"/>
      <c r="UNB33" s="22"/>
      <c r="UNC33" s="22"/>
      <c r="UND33" s="22"/>
      <c r="UNE33" s="22"/>
      <c r="UNF33" s="22"/>
      <c r="UNG33" s="22"/>
      <c r="UNH33" s="22"/>
      <c r="UNI33" s="22"/>
      <c r="UNJ33" s="22"/>
      <c r="UNK33" s="22"/>
      <c r="UNL33" s="22"/>
      <c r="UNM33" s="22"/>
      <c r="UNN33" s="22"/>
      <c r="UNO33" s="22"/>
      <c r="UNP33" s="22"/>
      <c r="UNQ33" s="22"/>
      <c r="UNR33" s="22"/>
      <c r="UNS33" s="22"/>
      <c r="UNT33" s="22"/>
      <c r="UNU33" s="22"/>
      <c r="UNV33" s="22"/>
      <c r="UNW33" s="22"/>
      <c r="UNX33" s="22"/>
      <c r="UNY33" s="22"/>
      <c r="UNZ33" s="22"/>
      <c r="UOA33" s="22"/>
      <c r="UOB33" s="22"/>
      <c r="UOC33" s="22"/>
      <c r="UOD33" s="22"/>
      <c r="UOE33" s="22"/>
      <c r="UOF33" s="22"/>
      <c r="UOG33" s="22"/>
      <c r="UOH33" s="22"/>
      <c r="UOI33" s="22"/>
      <c r="UOJ33" s="22"/>
      <c r="UOK33" s="22"/>
      <c r="UOL33" s="22"/>
      <c r="UOM33" s="22"/>
      <c r="UON33" s="22"/>
      <c r="UOO33" s="22"/>
      <c r="UOP33" s="22"/>
      <c r="UOQ33" s="22"/>
      <c r="UOR33" s="22"/>
      <c r="UOS33" s="22"/>
      <c r="UOT33" s="22"/>
      <c r="UOU33" s="22"/>
      <c r="UOV33" s="22"/>
      <c r="UOW33" s="22"/>
      <c r="UOX33" s="22"/>
      <c r="UOY33" s="22"/>
      <c r="UOZ33" s="22"/>
      <c r="UPA33" s="22"/>
      <c r="UPB33" s="22"/>
      <c r="UPC33" s="22"/>
      <c r="UPD33" s="22"/>
      <c r="UPE33" s="22"/>
      <c r="UPF33" s="22"/>
      <c r="UPG33" s="22"/>
      <c r="UPH33" s="22"/>
      <c r="UPI33" s="22"/>
      <c r="UPJ33" s="22"/>
      <c r="UPK33" s="22"/>
      <c r="UPL33" s="22"/>
      <c r="UPM33" s="22"/>
      <c r="UPN33" s="22"/>
      <c r="UPO33" s="22"/>
      <c r="UPP33" s="22"/>
      <c r="UPQ33" s="22"/>
      <c r="UPR33" s="22"/>
      <c r="UPS33" s="22"/>
      <c r="UPT33" s="22"/>
      <c r="UPU33" s="22"/>
      <c r="UPV33" s="22"/>
      <c r="UPW33" s="22"/>
      <c r="UPX33" s="22"/>
      <c r="UPY33" s="22"/>
      <c r="UPZ33" s="22"/>
      <c r="UQA33" s="22"/>
      <c r="UQB33" s="22"/>
      <c r="UQC33" s="22"/>
      <c r="UQD33" s="22"/>
      <c r="UQE33" s="22"/>
      <c r="UQF33" s="22"/>
      <c r="UQG33" s="22"/>
      <c r="UQH33" s="22"/>
      <c r="UQI33" s="22"/>
      <c r="UQJ33" s="22"/>
      <c r="UQK33" s="22"/>
      <c r="UQL33" s="22"/>
      <c r="UQM33" s="22"/>
      <c r="UQN33" s="22"/>
      <c r="UQO33" s="22"/>
      <c r="UQP33" s="22"/>
      <c r="UQQ33" s="22"/>
      <c r="UQR33" s="22"/>
      <c r="UQS33" s="22"/>
      <c r="UQT33" s="22"/>
      <c r="UQU33" s="22"/>
      <c r="UQV33" s="22"/>
      <c r="UQW33" s="22"/>
      <c r="UQX33" s="22"/>
      <c r="UQY33" s="22"/>
      <c r="UQZ33" s="22"/>
      <c r="URA33" s="22"/>
      <c r="URB33" s="22"/>
      <c r="URC33" s="22"/>
      <c r="URD33" s="22"/>
      <c r="URE33" s="22"/>
      <c r="URF33" s="22"/>
      <c r="URG33" s="22"/>
      <c r="URH33" s="22"/>
      <c r="URI33" s="22"/>
      <c r="URJ33" s="22"/>
      <c r="URK33" s="22"/>
      <c r="URL33" s="22"/>
      <c r="URM33" s="22"/>
      <c r="URN33" s="22"/>
      <c r="URO33" s="22"/>
      <c r="URP33" s="22"/>
      <c r="URQ33" s="22"/>
      <c r="URR33" s="22"/>
      <c r="URS33" s="22"/>
      <c r="URT33" s="22"/>
      <c r="URU33" s="22"/>
      <c r="URV33" s="22"/>
      <c r="URW33" s="22"/>
      <c r="URX33" s="22"/>
      <c r="URY33" s="22"/>
      <c r="URZ33" s="22"/>
      <c r="USA33" s="22"/>
      <c r="USB33" s="22"/>
      <c r="USC33" s="22"/>
      <c r="USD33" s="22"/>
      <c r="USE33" s="22"/>
      <c r="USF33" s="22"/>
      <c r="USG33" s="22"/>
      <c r="USH33" s="22"/>
      <c r="USI33" s="22"/>
      <c r="USJ33" s="22"/>
      <c r="USK33" s="22"/>
      <c r="USL33" s="22"/>
      <c r="USM33" s="22"/>
      <c r="USN33" s="22"/>
      <c r="USO33" s="22"/>
      <c r="USP33" s="22"/>
      <c r="USQ33" s="22"/>
      <c r="USR33" s="22"/>
      <c r="USS33" s="22"/>
      <c r="UST33" s="22"/>
      <c r="USU33" s="22"/>
      <c r="USV33" s="22"/>
      <c r="USW33" s="22"/>
      <c r="USX33" s="22"/>
      <c r="USY33" s="22"/>
      <c r="USZ33" s="22"/>
      <c r="UTA33" s="22"/>
      <c r="UTB33" s="22"/>
      <c r="UTC33" s="22"/>
      <c r="UTD33" s="22"/>
      <c r="UTE33" s="22"/>
      <c r="UTF33" s="22"/>
      <c r="UTG33" s="22"/>
      <c r="UTH33" s="22"/>
      <c r="UTI33" s="22"/>
      <c r="UTJ33" s="22"/>
      <c r="UTK33" s="22"/>
      <c r="UTL33" s="22"/>
      <c r="UTM33" s="22"/>
      <c r="UTN33" s="22"/>
      <c r="UTO33" s="22"/>
      <c r="UTP33" s="22"/>
      <c r="UTQ33" s="22"/>
      <c r="UTR33" s="22"/>
      <c r="UTS33" s="22"/>
      <c r="UTT33" s="22"/>
      <c r="UTU33" s="22"/>
      <c r="UTV33" s="22"/>
      <c r="UTW33" s="22"/>
      <c r="UTX33" s="22"/>
      <c r="UTY33" s="22"/>
      <c r="UTZ33" s="22"/>
      <c r="UUA33" s="22"/>
      <c r="UUB33" s="22"/>
      <c r="UUC33" s="22"/>
      <c r="UUD33" s="22"/>
      <c r="UUE33" s="22"/>
      <c r="UUF33" s="22"/>
      <c r="UUG33" s="22"/>
      <c r="UUH33" s="22"/>
      <c r="UUI33" s="22"/>
      <c r="UUJ33" s="22"/>
      <c r="UUK33" s="22"/>
      <c r="UUL33" s="22"/>
      <c r="UUM33" s="22"/>
      <c r="UUN33" s="22"/>
      <c r="UUO33" s="22"/>
      <c r="UUP33" s="22"/>
      <c r="UUQ33" s="22"/>
      <c r="UUR33" s="22"/>
      <c r="UUS33" s="22"/>
      <c r="UUT33" s="22"/>
      <c r="UUU33" s="22"/>
      <c r="UUV33" s="22"/>
      <c r="UUW33" s="22"/>
      <c r="UUX33" s="22"/>
      <c r="UUY33" s="22"/>
      <c r="UUZ33" s="22"/>
      <c r="UVA33" s="22"/>
      <c r="UVB33" s="22"/>
      <c r="UVC33" s="22"/>
      <c r="UVD33" s="22"/>
      <c r="UVE33" s="22"/>
      <c r="UVF33" s="22"/>
      <c r="UVG33" s="22"/>
      <c r="UVH33" s="22"/>
      <c r="UVI33" s="22"/>
      <c r="UVJ33" s="22"/>
      <c r="UVK33" s="22"/>
      <c r="UVL33" s="22"/>
      <c r="UVM33" s="22"/>
      <c r="UVN33" s="22"/>
      <c r="UVO33" s="22"/>
      <c r="UVP33" s="22"/>
      <c r="UVQ33" s="22"/>
      <c r="UVR33" s="22"/>
      <c r="UVS33" s="22"/>
      <c r="UVT33" s="22"/>
      <c r="UVU33" s="22"/>
      <c r="UVV33" s="22"/>
      <c r="UVW33" s="22"/>
      <c r="UVX33" s="22"/>
      <c r="UVY33" s="22"/>
      <c r="UVZ33" s="22"/>
      <c r="UWA33" s="22"/>
      <c r="UWB33" s="22"/>
      <c r="UWC33" s="22"/>
      <c r="UWD33" s="22"/>
      <c r="UWE33" s="22"/>
      <c r="UWF33" s="22"/>
      <c r="UWG33" s="22"/>
      <c r="UWH33" s="22"/>
      <c r="UWI33" s="22"/>
      <c r="UWJ33" s="22"/>
      <c r="UWK33" s="22"/>
      <c r="UWL33" s="22"/>
      <c r="UWM33" s="22"/>
      <c r="UWN33" s="22"/>
      <c r="UWO33" s="22"/>
      <c r="UWP33" s="22"/>
      <c r="UWQ33" s="22"/>
      <c r="UWR33" s="22"/>
      <c r="UWS33" s="22"/>
      <c r="UWT33" s="22"/>
      <c r="UWU33" s="22"/>
      <c r="UWV33" s="22"/>
      <c r="UWW33" s="22"/>
      <c r="UWX33" s="22"/>
      <c r="UWY33" s="22"/>
      <c r="UWZ33" s="22"/>
      <c r="UXA33" s="22"/>
      <c r="UXB33" s="22"/>
      <c r="UXC33" s="22"/>
      <c r="UXD33" s="22"/>
      <c r="UXE33" s="22"/>
      <c r="UXF33" s="22"/>
      <c r="UXG33" s="22"/>
      <c r="UXH33" s="22"/>
      <c r="UXI33" s="22"/>
      <c r="UXJ33" s="22"/>
      <c r="UXK33" s="22"/>
      <c r="UXL33" s="22"/>
      <c r="UXM33" s="22"/>
      <c r="UXN33" s="22"/>
      <c r="UXO33" s="22"/>
      <c r="UXP33" s="22"/>
      <c r="UXQ33" s="22"/>
      <c r="UXR33" s="22"/>
      <c r="UXS33" s="22"/>
      <c r="UXT33" s="22"/>
      <c r="UXU33" s="22"/>
      <c r="UXV33" s="22"/>
      <c r="UXW33" s="22"/>
      <c r="UXX33" s="22"/>
      <c r="UXY33" s="22"/>
      <c r="UXZ33" s="22"/>
      <c r="UYA33" s="22"/>
      <c r="UYB33" s="22"/>
      <c r="UYC33" s="22"/>
      <c r="UYD33" s="22"/>
      <c r="UYE33" s="22"/>
      <c r="UYF33" s="22"/>
      <c r="UYG33" s="22"/>
      <c r="UYH33" s="22"/>
      <c r="UYI33" s="22"/>
      <c r="UYJ33" s="22"/>
      <c r="UYK33" s="22"/>
      <c r="UYL33" s="22"/>
      <c r="UYM33" s="22"/>
      <c r="UYN33" s="22"/>
      <c r="UYO33" s="22"/>
      <c r="UYP33" s="22"/>
      <c r="UYQ33" s="22"/>
      <c r="UYR33" s="22"/>
      <c r="UYS33" s="22"/>
      <c r="UYT33" s="22"/>
      <c r="UYU33" s="22"/>
      <c r="UYV33" s="22"/>
      <c r="UYW33" s="22"/>
      <c r="UYX33" s="22"/>
      <c r="UYY33" s="22"/>
      <c r="UYZ33" s="22"/>
      <c r="UZA33" s="22"/>
      <c r="UZB33" s="22"/>
      <c r="UZC33" s="22"/>
      <c r="UZD33" s="22"/>
      <c r="UZE33" s="22"/>
      <c r="UZF33" s="22"/>
      <c r="UZG33" s="22"/>
      <c r="UZH33" s="22"/>
      <c r="UZI33" s="22"/>
      <c r="UZJ33" s="22"/>
      <c r="UZK33" s="22"/>
      <c r="UZL33" s="22"/>
      <c r="UZM33" s="22"/>
      <c r="UZN33" s="22"/>
      <c r="UZO33" s="22"/>
      <c r="UZP33" s="22"/>
      <c r="UZQ33" s="22"/>
      <c r="UZR33" s="22"/>
      <c r="UZS33" s="22"/>
      <c r="UZT33" s="22"/>
      <c r="UZU33" s="22"/>
      <c r="UZV33" s="22"/>
      <c r="UZW33" s="22"/>
      <c r="UZX33" s="22"/>
      <c r="UZY33" s="22"/>
      <c r="UZZ33" s="22"/>
      <c r="VAA33" s="22"/>
      <c r="VAB33" s="22"/>
      <c r="VAC33" s="22"/>
      <c r="VAD33" s="22"/>
      <c r="VAE33" s="22"/>
      <c r="VAF33" s="22"/>
      <c r="VAG33" s="22"/>
      <c r="VAH33" s="22"/>
      <c r="VAI33" s="22"/>
      <c r="VAJ33" s="22"/>
      <c r="VAK33" s="22"/>
      <c r="VAL33" s="22"/>
      <c r="VAM33" s="22"/>
      <c r="VAN33" s="22"/>
      <c r="VAO33" s="22"/>
      <c r="VAP33" s="22"/>
      <c r="VAQ33" s="22"/>
      <c r="VAR33" s="22"/>
      <c r="VAS33" s="22"/>
      <c r="VAT33" s="22"/>
      <c r="VAU33" s="22"/>
      <c r="VAV33" s="22"/>
      <c r="VAW33" s="22"/>
      <c r="VAX33" s="22"/>
      <c r="VAY33" s="22"/>
      <c r="VAZ33" s="22"/>
      <c r="VBA33" s="22"/>
      <c r="VBB33" s="22"/>
      <c r="VBC33" s="22"/>
      <c r="VBD33" s="22"/>
      <c r="VBE33" s="22"/>
      <c r="VBF33" s="22"/>
      <c r="VBG33" s="22"/>
      <c r="VBH33" s="22"/>
      <c r="VBI33" s="22"/>
      <c r="VBJ33" s="22"/>
      <c r="VBK33" s="22"/>
      <c r="VBL33" s="22"/>
      <c r="VBM33" s="22"/>
      <c r="VBN33" s="22"/>
      <c r="VBO33" s="22"/>
      <c r="VBP33" s="22"/>
      <c r="VBQ33" s="22"/>
      <c r="VBR33" s="22"/>
      <c r="VBS33" s="22"/>
      <c r="VBT33" s="22"/>
      <c r="VBU33" s="22"/>
      <c r="VBV33" s="22"/>
      <c r="VBW33" s="22"/>
      <c r="VBX33" s="22"/>
      <c r="VBY33" s="22"/>
      <c r="VBZ33" s="22"/>
      <c r="VCA33" s="22"/>
      <c r="VCB33" s="22"/>
      <c r="VCC33" s="22"/>
      <c r="VCD33" s="22"/>
      <c r="VCE33" s="22"/>
      <c r="VCF33" s="22"/>
      <c r="VCG33" s="22"/>
      <c r="VCH33" s="22"/>
      <c r="VCI33" s="22"/>
      <c r="VCJ33" s="22"/>
      <c r="VCK33" s="22"/>
      <c r="VCL33" s="22"/>
      <c r="VCM33" s="22"/>
      <c r="VCN33" s="22"/>
      <c r="VCO33" s="22"/>
      <c r="VCP33" s="22"/>
      <c r="VCQ33" s="22"/>
      <c r="VCR33" s="22"/>
      <c r="VCS33" s="22"/>
      <c r="VCT33" s="22"/>
      <c r="VCU33" s="22"/>
      <c r="VCV33" s="22"/>
      <c r="VCW33" s="22"/>
      <c r="VCX33" s="22"/>
      <c r="VCY33" s="22"/>
      <c r="VCZ33" s="22"/>
      <c r="VDA33" s="22"/>
      <c r="VDB33" s="22"/>
      <c r="VDC33" s="22"/>
      <c r="VDD33" s="22"/>
      <c r="VDE33" s="22"/>
      <c r="VDF33" s="22"/>
      <c r="VDG33" s="22"/>
      <c r="VDH33" s="22"/>
      <c r="VDI33" s="22"/>
      <c r="VDJ33" s="22"/>
      <c r="VDK33" s="22"/>
      <c r="VDL33" s="22"/>
      <c r="VDM33" s="22"/>
      <c r="VDN33" s="22"/>
      <c r="VDO33" s="22"/>
      <c r="VDP33" s="22"/>
      <c r="VDQ33" s="22"/>
      <c r="VDR33" s="22"/>
      <c r="VDS33" s="22"/>
      <c r="VDT33" s="22"/>
      <c r="VDU33" s="22"/>
      <c r="VDV33" s="22"/>
      <c r="VDW33" s="22"/>
      <c r="VDX33" s="22"/>
      <c r="VDY33" s="22"/>
      <c r="VDZ33" s="22"/>
      <c r="VEA33" s="22"/>
      <c r="VEB33" s="22"/>
      <c r="VEC33" s="22"/>
      <c r="VED33" s="22"/>
      <c r="VEE33" s="22"/>
      <c r="VEF33" s="22"/>
      <c r="VEG33" s="22"/>
      <c r="VEH33" s="22"/>
      <c r="VEI33" s="22"/>
      <c r="VEJ33" s="22"/>
      <c r="VEK33" s="22"/>
      <c r="VEL33" s="22"/>
      <c r="VEM33" s="22"/>
      <c r="VEN33" s="22"/>
      <c r="VEO33" s="22"/>
      <c r="VEP33" s="22"/>
      <c r="VEQ33" s="22"/>
      <c r="VER33" s="22"/>
      <c r="VES33" s="22"/>
      <c r="VET33" s="22"/>
      <c r="VEU33" s="22"/>
      <c r="VEV33" s="22"/>
      <c r="VEW33" s="22"/>
      <c r="VEX33" s="22"/>
      <c r="VEY33" s="22"/>
      <c r="VEZ33" s="22"/>
      <c r="VFA33" s="22"/>
      <c r="VFB33" s="22"/>
      <c r="VFC33" s="22"/>
      <c r="VFD33" s="22"/>
      <c r="VFE33" s="22"/>
      <c r="VFF33" s="22"/>
      <c r="VFG33" s="22"/>
      <c r="VFH33" s="22"/>
      <c r="VFI33" s="22"/>
      <c r="VFJ33" s="22"/>
      <c r="VFK33" s="22"/>
      <c r="VFL33" s="22"/>
      <c r="VFM33" s="22"/>
      <c r="VFN33" s="22"/>
      <c r="VFO33" s="22"/>
      <c r="VFP33" s="22"/>
      <c r="VFQ33" s="22"/>
      <c r="VFR33" s="22"/>
      <c r="VFS33" s="22"/>
      <c r="VFT33" s="22"/>
      <c r="VFU33" s="22"/>
      <c r="VFV33" s="22"/>
      <c r="VFW33" s="22"/>
      <c r="VFX33" s="22"/>
      <c r="VFY33" s="22"/>
      <c r="VFZ33" s="22"/>
      <c r="VGA33" s="22"/>
      <c r="VGB33" s="22"/>
      <c r="VGC33" s="22"/>
      <c r="VGD33" s="22"/>
      <c r="VGE33" s="22"/>
      <c r="VGF33" s="22"/>
      <c r="VGG33" s="22"/>
      <c r="VGH33" s="22"/>
      <c r="VGI33" s="22"/>
      <c r="VGJ33" s="22"/>
      <c r="VGK33" s="22"/>
      <c r="VGL33" s="22"/>
      <c r="VGM33" s="22"/>
      <c r="VGN33" s="22"/>
      <c r="VGO33" s="22"/>
      <c r="VGP33" s="22"/>
      <c r="VGQ33" s="22"/>
      <c r="VGR33" s="22"/>
      <c r="VGS33" s="22"/>
      <c r="VGT33" s="22"/>
      <c r="VGU33" s="22"/>
      <c r="VGV33" s="22"/>
      <c r="VGW33" s="22"/>
      <c r="VGX33" s="22"/>
      <c r="VGY33" s="22"/>
      <c r="VGZ33" s="22"/>
      <c r="VHA33" s="22"/>
      <c r="VHB33" s="22"/>
      <c r="VHC33" s="22"/>
      <c r="VHD33" s="22"/>
      <c r="VHE33" s="22"/>
      <c r="VHF33" s="22"/>
      <c r="VHG33" s="22"/>
      <c r="VHH33" s="22"/>
      <c r="VHI33" s="22"/>
      <c r="VHJ33" s="22"/>
      <c r="VHK33" s="22"/>
      <c r="VHL33" s="22"/>
      <c r="VHM33" s="22"/>
      <c r="VHN33" s="22"/>
      <c r="VHO33" s="22"/>
      <c r="VHP33" s="22"/>
      <c r="VHQ33" s="22"/>
      <c r="VHR33" s="22"/>
      <c r="VHS33" s="22"/>
      <c r="VHT33" s="22"/>
      <c r="VHU33" s="22"/>
      <c r="VHV33" s="22"/>
      <c r="VHW33" s="22"/>
      <c r="VHX33" s="22"/>
      <c r="VHY33" s="22"/>
      <c r="VHZ33" s="22"/>
      <c r="VIA33" s="22"/>
      <c r="VIB33" s="22"/>
      <c r="VIC33" s="22"/>
      <c r="VID33" s="22"/>
      <c r="VIE33" s="22"/>
      <c r="VIF33" s="22"/>
      <c r="VIG33" s="22"/>
      <c r="VIH33" s="22"/>
      <c r="VII33" s="22"/>
      <c r="VIJ33" s="22"/>
      <c r="VIK33" s="22"/>
      <c r="VIL33" s="22"/>
      <c r="VIM33" s="22"/>
      <c r="VIN33" s="22"/>
      <c r="VIO33" s="22"/>
      <c r="VIP33" s="22"/>
      <c r="VIQ33" s="22"/>
      <c r="VIR33" s="22"/>
      <c r="VIS33" s="22"/>
      <c r="VIT33" s="22"/>
      <c r="VIU33" s="22"/>
      <c r="VIV33" s="22"/>
      <c r="VIW33" s="22"/>
      <c r="VIX33" s="22"/>
      <c r="VIY33" s="22"/>
      <c r="VIZ33" s="22"/>
      <c r="VJA33" s="22"/>
      <c r="VJB33" s="22"/>
      <c r="VJC33" s="22"/>
      <c r="VJD33" s="22"/>
      <c r="VJE33" s="22"/>
      <c r="VJF33" s="22"/>
      <c r="VJG33" s="22"/>
      <c r="VJH33" s="22"/>
      <c r="VJI33" s="22"/>
      <c r="VJJ33" s="22"/>
      <c r="VJK33" s="22"/>
      <c r="VJL33" s="22"/>
      <c r="VJM33" s="22"/>
      <c r="VJN33" s="22"/>
      <c r="VJO33" s="22"/>
      <c r="VJP33" s="22"/>
      <c r="VJQ33" s="22"/>
      <c r="VJR33" s="22"/>
      <c r="VJS33" s="22"/>
      <c r="VJT33" s="22"/>
      <c r="VJU33" s="22"/>
      <c r="VJV33" s="22"/>
      <c r="VJW33" s="22"/>
      <c r="VJX33" s="22"/>
      <c r="VJY33" s="22"/>
      <c r="VJZ33" s="22"/>
      <c r="VKA33" s="22"/>
      <c r="VKB33" s="22"/>
      <c r="VKC33" s="22"/>
      <c r="VKD33" s="22"/>
      <c r="VKE33" s="22"/>
      <c r="VKF33" s="22"/>
      <c r="VKG33" s="22"/>
      <c r="VKH33" s="22"/>
      <c r="VKI33" s="22"/>
      <c r="VKJ33" s="22"/>
      <c r="VKK33" s="22"/>
      <c r="VKL33" s="22"/>
      <c r="VKM33" s="22"/>
      <c r="VKN33" s="22"/>
      <c r="VKO33" s="22"/>
      <c r="VKP33" s="22"/>
      <c r="VKQ33" s="22"/>
      <c r="VKR33" s="22"/>
      <c r="VKS33" s="22"/>
      <c r="VKT33" s="22"/>
      <c r="VKU33" s="22"/>
      <c r="VKV33" s="22"/>
      <c r="VKW33" s="22"/>
      <c r="VKX33" s="22"/>
      <c r="VKY33" s="22"/>
      <c r="VKZ33" s="22"/>
      <c r="VLA33" s="22"/>
      <c r="VLB33" s="22"/>
      <c r="VLC33" s="22"/>
      <c r="VLD33" s="22"/>
      <c r="VLE33" s="22"/>
      <c r="VLF33" s="22"/>
      <c r="VLG33" s="22"/>
      <c r="VLH33" s="22"/>
      <c r="VLI33" s="22"/>
      <c r="VLJ33" s="22"/>
      <c r="VLK33" s="22"/>
      <c r="VLL33" s="22"/>
      <c r="VLM33" s="22"/>
      <c r="VLN33" s="22"/>
      <c r="VLO33" s="22"/>
      <c r="VLP33" s="22"/>
      <c r="VLQ33" s="22"/>
      <c r="VLR33" s="22"/>
      <c r="VLS33" s="22"/>
      <c r="VLT33" s="22"/>
      <c r="VLU33" s="22"/>
      <c r="VLV33" s="22"/>
      <c r="VLW33" s="22"/>
      <c r="VLX33" s="22"/>
      <c r="VLY33" s="22"/>
      <c r="VLZ33" s="22"/>
      <c r="VMA33" s="22"/>
      <c r="VMB33" s="22"/>
      <c r="VMC33" s="22"/>
      <c r="VMD33" s="22"/>
      <c r="VME33" s="22"/>
      <c r="VMF33" s="22"/>
      <c r="VMG33" s="22"/>
      <c r="VMH33" s="22"/>
      <c r="VMI33" s="22"/>
      <c r="VMJ33" s="22"/>
      <c r="VMK33" s="22"/>
      <c r="VML33" s="22"/>
      <c r="VMM33" s="22"/>
      <c r="VMN33" s="22"/>
      <c r="VMO33" s="22"/>
      <c r="VMP33" s="22"/>
      <c r="VMQ33" s="22"/>
      <c r="VMR33" s="22"/>
      <c r="VMS33" s="22"/>
      <c r="VMT33" s="22"/>
      <c r="VMU33" s="22"/>
      <c r="VMV33" s="22"/>
      <c r="VMW33" s="22"/>
      <c r="VMX33" s="22"/>
      <c r="VMY33" s="22"/>
      <c r="VMZ33" s="22"/>
      <c r="VNA33" s="22"/>
      <c r="VNB33" s="22"/>
      <c r="VNC33" s="22"/>
      <c r="VND33" s="22"/>
      <c r="VNE33" s="22"/>
      <c r="VNF33" s="22"/>
      <c r="VNG33" s="22"/>
      <c r="VNH33" s="22"/>
      <c r="VNI33" s="22"/>
      <c r="VNJ33" s="22"/>
      <c r="VNK33" s="22"/>
      <c r="VNL33" s="22"/>
      <c r="VNM33" s="22"/>
      <c r="VNN33" s="22"/>
      <c r="VNO33" s="22"/>
      <c r="VNP33" s="22"/>
      <c r="VNQ33" s="22"/>
      <c r="VNR33" s="22"/>
      <c r="VNS33" s="22"/>
      <c r="VNT33" s="22"/>
      <c r="VNU33" s="22"/>
      <c r="VNV33" s="22"/>
      <c r="VNW33" s="22"/>
      <c r="VNX33" s="22"/>
      <c r="VNY33" s="22"/>
      <c r="VNZ33" s="22"/>
      <c r="VOA33" s="22"/>
      <c r="VOB33" s="22"/>
      <c r="VOC33" s="22"/>
      <c r="VOD33" s="22"/>
      <c r="VOE33" s="22"/>
      <c r="VOF33" s="22"/>
      <c r="VOG33" s="22"/>
      <c r="VOH33" s="22"/>
      <c r="VOI33" s="22"/>
      <c r="VOJ33" s="22"/>
      <c r="VOK33" s="22"/>
      <c r="VOL33" s="22"/>
      <c r="VOM33" s="22"/>
      <c r="VON33" s="22"/>
      <c r="VOO33" s="22"/>
      <c r="VOP33" s="22"/>
      <c r="VOQ33" s="22"/>
      <c r="VOR33" s="22"/>
      <c r="VOS33" s="22"/>
      <c r="VOT33" s="22"/>
      <c r="VOU33" s="22"/>
      <c r="VOV33" s="22"/>
      <c r="VOW33" s="22"/>
      <c r="VOX33" s="22"/>
      <c r="VOY33" s="22"/>
      <c r="VOZ33" s="22"/>
      <c r="VPA33" s="22"/>
      <c r="VPB33" s="22"/>
      <c r="VPC33" s="22"/>
      <c r="VPD33" s="22"/>
      <c r="VPE33" s="22"/>
      <c r="VPF33" s="22"/>
      <c r="VPG33" s="22"/>
      <c r="VPH33" s="22"/>
      <c r="VPI33" s="22"/>
      <c r="VPJ33" s="22"/>
      <c r="VPK33" s="22"/>
      <c r="VPL33" s="22"/>
      <c r="VPM33" s="22"/>
      <c r="VPN33" s="22"/>
      <c r="VPO33" s="22"/>
      <c r="VPP33" s="22"/>
      <c r="VPQ33" s="22"/>
      <c r="VPR33" s="22"/>
      <c r="VPS33" s="22"/>
      <c r="VPT33" s="22"/>
      <c r="VPU33" s="22"/>
      <c r="VPV33" s="22"/>
      <c r="VPW33" s="22"/>
      <c r="VPX33" s="22"/>
      <c r="VPY33" s="22"/>
      <c r="VPZ33" s="22"/>
      <c r="VQA33" s="22"/>
      <c r="VQB33" s="22"/>
      <c r="VQC33" s="22"/>
      <c r="VQD33" s="22"/>
      <c r="VQE33" s="22"/>
      <c r="VQF33" s="22"/>
      <c r="VQG33" s="22"/>
      <c r="VQH33" s="22"/>
      <c r="VQI33" s="22"/>
      <c r="VQJ33" s="22"/>
      <c r="VQK33" s="22"/>
      <c r="VQL33" s="22"/>
      <c r="VQM33" s="22"/>
      <c r="VQN33" s="22"/>
      <c r="VQO33" s="22"/>
      <c r="VQP33" s="22"/>
      <c r="VQQ33" s="22"/>
      <c r="VQR33" s="22"/>
      <c r="VQS33" s="22"/>
      <c r="VQT33" s="22"/>
      <c r="VQU33" s="22"/>
      <c r="VQV33" s="22"/>
      <c r="VQW33" s="22"/>
      <c r="VQX33" s="22"/>
      <c r="VQY33" s="22"/>
      <c r="VQZ33" s="22"/>
      <c r="VRA33" s="22"/>
      <c r="VRB33" s="22"/>
      <c r="VRC33" s="22"/>
      <c r="VRD33" s="22"/>
      <c r="VRE33" s="22"/>
      <c r="VRF33" s="22"/>
      <c r="VRG33" s="22"/>
      <c r="VRH33" s="22"/>
      <c r="VRI33" s="22"/>
      <c r="VRJ33" s="22"/>
      <c r="VRK33" s="22"/>
      <c r="VRL33" s="22"/>
      <c r="VRM33" s="22"/>
      <c r="VRN33" s="22"/>
      <c r="VRO33" s="22"/>
      <c r="VRP33" s="22"/>
      <c r="VRQ33" s="22"/>
      <c r="VRR33" s="22"/>
      <c r="VRS33" s="22"/>
      <c r="VRT33" s="22"/>
      <c r="VRU33" s="22"/>
      <c r="VRV33" s="22"/>
      <c r="VRW33" s="22"/>
      <c r="VRX33" s="22"/>
      <c r="VRY33" s="22"/>
      <c r="VRZ33" s="22"/>
      <c r="VSA33" s="22"/>
      <c r="VSB33" s="22"/>
      <c r="VSC33" s="22"/>
      <c r="VSD33" s="22"/>
      <c r="VSE33" s="22"/>
      <c r="VSF33" s="22"/>
      <c r="VSG33" s="22"/>
      <c r="VSH33" s="22"/>
      <c r="VSI33" s="22"/>
      <c r="VSJ33" s="22"/>
      <c r="VSK33" s="22"/>
      <c r="VSL33" s="22"/>
      <c r="VSM33" s="22"/>
      <c r="VSN33" s="22"/>
      <c r="VSO33" s="22"/>
      <c r="VSP33" s="22"/>
      <c r="VSQ33" s="22"/>
      <c r="VSR33" s="22"/>
      <c r="VSS33" s="22"/>
      <c r="VST33" s="22"/>
      <c r="VSU33" s="22"/>
      <c r="VSV33" s="22"/>
      <c r="VSW33" s="22"/>
      <c r="VSX33" s="22"/>
      <c r="VSY33" s="22"/>
      <c r="VSZ33" s="22"/>
      <c r="VTA33" s="22"/>
      <c r="VTB33" s="22"/>
      <c r="VTC33" s="22"/>
      <c r="VTD33" s="22"/>
      <c r="VTE33" s="22"/>
      <c r="VTF33" s="22"/>
      <c r="VTG33" s="22"/>
      <c r="VTH33" s="22"/>
      <c r="VTI33" s="22"/>
      <c r="VTJ33" s="22"/>
      <c r="VTK33" s="22"/>
      <c r="VTL33" s="22"/>
      <c r="VTM33" s="22"/>
      <c r="VTN33" s="22"/>
      <c r="VTO33" s="22"/>
      <c r="VTP33" s="22"/>
      <c r="VTQ33" s="22"/>
      <c r="VTR33" s="22"/>
      <c r="VTS33" s="22"/>
      <c r="VTT33" s="22"/>
      <c r="VTU33" s="22"/>
      <c r="VTV33" s="22"/>
      <c r="VTW33" s="22"/>
      <c r="VTX33" s="22"/>
      <c r="VTY33" s="22"/>
      <c r="VTZ33" s="22"/>
      <c r="VUA33" s="22"/>
      <c r="VUB33" s="22"/>
      <c r="VUC33" s="22"/>
      <c r="VUD33" s="22"/>
      <c r="VUE33" s="22"/>
      <c r="VUF33" s="22"/>
      <c r="VUG33" s="22"/>
      <c r="VUH33" s="22"/>
      <c r="VUI33" s="22"/>
      <c r="VUJ33" s="22"/>
      <c r="VUK33" s="22"/>
      <c r="VUL33" s="22"/>
      <c r="VUM33" s="22"/>
      <c r="VUN33" s="22"/>
      <c r="VUO33" s="22"/>
      <c r="VUP33" s="22"/>
      <c r="VUQ33" s="22"/>
      <c r="VUR33" s="22"/>
      <c r="VUS33" s="22"/>
      <c r="VUT33" s="22"/>
      <c r="VUU33" s="22"/>
      <c r="VUV33" s="22"/>
      <c r="VUW33" s="22"/>
      <c r="VUX33" s="22"/>
      <c r="VUY33" s="22"/>
      <c r="VUZ33" s="22"/>
      <c r="VVA33" s="22"/>
      <c r="VVB33" s="22"/>
      <c r="VVC33" s="22"/>
      <c r="VVD33" s="22"/>
      <c r="VVE33" s="22"/>
      <c r="VVF33" s="22"/>
      <c r="VVG33" s="22"/>
      <c r="VVH33" s="22"/>
      <c r="VVI33" s="22"/>
      <c r="VVJ33" s="22"/>
      <c r="VVK33" s="22"/>
      <c r="VVL33" s="22"/>
      <c r="VVM33" s="22"/>
      <c r="VVN33" s="22"/>
      <c r="VVO33" s="22"/>
      <c r="VVP33" s="22"/>
      <c r="VVQ33" s="22"/>
      <c r="VVR33" s="22"/>
      <c r="VVS33" s="22"/>
      <c r="VVT33" s="22"/>
      <c r="VVU33" s="22"/>
      <c r="VVV33" s="22"/>
      <c r="VVW33" s="22"/>
      <c r="VVX33" s="22"/>
      <c r="VVY33" s="22"/>
      <c r="VVZ33" s="22"/>
      <c r="VWA33" s="22"/>
      <c r="VWB33" s="22"/>
      <c r="VWC33" s="22"/>
      <c r="VWD33" s="22"/>
      <c r="VWE33" s="22"/>
      <c r="VWF33" s="22"/>
      <c r="VWG33" s="22"/>
      <c r="VWH33" s="22"/>
      <c r="VWI33" s="22"/>
      <c r="VWJ33" s="22"/>
      <c r="VWK33" s="22"/>
      <c r="VWL33" s="22"/>
      <c r="VWM33" s="22"/>
      <c r="VWN33" s="22"/>
      <c r="VWO33" s="22"/>
      <c r="VWP33" s="22"/>
      <c r="VWQ33" s="22"/>
      <c r="VWR33" s="22"/>
      <c r="VWS33" s="22"/>
      <c r="VWT33" s="22"/>
      <c r="VWU33" s="22"/>
      <c r="VWV33" s="22"/>
      <c r="VWW33" s="22"/>
      <c r="VWX33" s="22"/>
      <c r="VWY33" s="22"/>
      <c r="VWZ33" s="22"/>
      <c r="VXA33" s="22"/>
      <c r="VXB33" s="22"/>
      <c r="VXC33" s="22"/>
      <c r="VXD33" s="22"/>
      <c r="VXE33" s="22"/>
      <c r="VXF33" s="22"/>
      <c r="VXG33" s="22"/>
      <c r="VXH33" s="22"/>
      <c r="VXI33" s="22"/>
      <c r="VXJ33" s="22"/>
      <c r="VXK33" s="22"/>
      <c r="VXL33" s="22"/>
      <c r="VXM33" s="22"/>
      <c r="VXN33" s="22"/>
      <c r="VXO33" s="22"/>
      <c r="VXP33" s="22"/>
      <c r="VXQ33" s="22"/>
      <c r="VXR33" s="22"/>
      <c r="VXS33" s="22"/>
      <c r="VXT33" s="22"/>
      <c r="VXU33" s="22"/>
      <c r="VXV33" s="22"/>
      <c r="VXW33" s="22"/>
      <c r="VXX33" s="22"/>
      <c r="VXY33" s="22"/>
      <c r="VXZ33" s="22"/>
      <c r="VYA33" s="22"/>
      <c r="VYB33" s="22"/>
      <c r="VYC33" s="22"/>
      <c r="VYD33" s="22"/>
      <c r="VYE33" s="22"/>
      <c r="VYF33" s="22"/>
      <c r="VYG33" s="22"/>
      <c r="VYH33" s="22"/>
      <c r="VYI33" s="22"/>
      <c r="VYJ33" s="22"/>
      <c r="VYK33" s="22"/>
      <c r="VYL33" s="22"/>
      <c r="VYM33" s="22"/>
      <c r="VYN33" s="22"/>
      <c r="VYO33" s="22"/>
      <c r="VYP33" s="22"/>
      <c r="VYQ33" s="22"/>
      <c r="VYR33" s="22"/>
      <c r="VYS33" s="22"/>
      <c r="VYT33" s="22"/>
      <c r="VYU33" s="22"/>
      <c r="VYV33" s="22"/>
      <c r="VYW33" s="22"/>
      <c r="VYX33" s="22"/>
      <c r="VYY33" s="22"/>
      <c r="VYZ33" s="22"/>
      <c r="VZA33" s="22"/>
      <c r="VZB33" s="22"/>
      <c r="VZC33" s="22"/>
      <c r="VZD33" s="22"/>
      <c r="VZE33" s="22"/>
      <c r="VZF33" s="22"/>
      <c r="VZG33" s="22"/>
      <c r="VZH33" s="22"/>
      <c r="VZI33" s="22"/>
      <c r="VZJ33" s="22"/>
      <c r="VZK33" s="22"/>
      <c r="VZL33" s="22"/>
      <c r="VZM33" s="22"/>
      <c r="VZN33" s="22"/>
      <c r="VZO33" s="22"/>
      <c r="VZP33" s="22"/>
      <c r="VZQ33" s="22"/>
      <c r="VZR33" s="22"/>
      <c r="VZS33" s="22"/>
      <c r="VZT33" s="22"/>
      <c r="VZU33" s="22"/>
      <c r="VZV33" s="22"/>
      <c r="VZW33" s="22"/>
      <c r="VZX33" s="22"/>
      <c r="VZY33" s="22"/>
      <c r="VZZ33" s="22"/>
      <c r="WAA33" s="22"/>
      <c r="WAB33" s="22"/>
      <c r="WAC33" s="22"/>
      <c r="WAD33" s="22"/>
      <c r="WAE33" s="22"/>
      <c r="WAF33" s="22"/>
      <c r="WAG33" s="22"/>
      <c r="WAH33" s="22"/>
      <c r="WAI33" s="22"/>
      <c r="WAJ33" s="22"/>
      <c r="WAK33" s="22"/>
      <c r="WAL33" s="22"/>
      <c r="WAM33" s="22"/>
      <c r="WAN33" s="22"/>
      <c r="WAO33" s="22"/>
      <c r="WAP33" s="22"/>
      <c r="WAQ33" s="22"/>
      <c r="WAR33" s="22"/>
      <c r="WAS33" s="22"/>
      <c r="WAT33" s="22"/>
      <c r="WAU33" s="22"/>
      <c r="WAV33" s="22"/>
      <c r="WAW33" s="22"/>
      <c r="WAX33" s="22"/>
      <c r="WAY33" s="22"/>
      <c r="WAZ33" s="22"/>
      <c r="WBA33" s="22"/>
      <c r="WBB33" s="22"/>
      <c r="WBC33" s="22"/>
      <c r="WBD33" s="22"/>
      <c r="WBE33" s="22"/>
      <c r="WBF33" s="22"/>
      <c r="WBG33" s="22"/>
      <c r="WBH33" s="22"/>
      <c r="WBI33" s="22"/>
      <c r="WBJ33" s="22"/>
      <c r="WBK33" s="22"/>
      <c r="WBL33" s="22"/>
      <c r="WBM33" s="22"/>
      <c r="WBN33" s="22"/>
      <c r="WBO33" s="22"/>
      <c r="WBP33" s="22"/>
      <c r="WBQ33" s="22"/>
      <c r="WBR33" s="22"/>
      <c r="WBS33" s="22"/>
      <c r="WBT33" s="22"/>
      <c r="WBU33" s="22"/>
      <c r="WBV33" s="22"/>
      <c r="WBW33" s="22"/>
      <c r="WBX33" s="22"/>
      <c r="WBY33" s="22"/>
      <c r="WBZ33" s="22"/>
      <c r="WCA33" s="22"/>
      <c r="WCB33" s="22"/>
      <c r="WCC33" s="22"/>
      <c r="WCD33" s="22"/>
      <c r="WCE33" s="22"/>
      <c r="WCF33" s="22"/>
      <c r="WCG33" s="22"/>
      <c r="WCH33" s="22"/>
      <c r="WCI33" s="22"/>
      <c r="WCJ33" s="22"/>
      <c r="WCK33" s="22"/>
      <c r="WCL33" s="22"/>
      <c r="WCM33" s="22"/>
      <c r="WCN33" s="22"/>
      <c r="WCO33" s="22"/>
      <c r="WCP33" s="22"/>
      <c r="WCQ33" s="22"/>
      <c r="WCR33" s="22"/>
      <c r="WCS33" s="22"/>
      <c r="WCT33" s="22"/>
      <c r="WCU33" s="22"/>
      <c r="WCV33" s="22"/>
      <c r="WCW33" s="22"/>
      <c r="WCX33" s="22"/>
      <c r="WCY33" s="22"/>
      <c r="WCZ33" s="22"/>
      <c r="WDA33" s="22"/>
      <c r="WDB33" s="22"/>
      <c r="WDC33" s="22"/>
      <c r="WDD33" s="22"/>
      <c r="WDE33" s="22"/>
      <c r="WDF33" s="22"/>
      <c r="WDG33" s="22"/>
      <c r="WDH33" s="22"/>
      <c r="WDI33" s="22"/>
      <c r="WDJ33" s="22"/>
      <c r="WDK33" s="22"/>
      <c r="WDL33" s="22"/>
      <c r="WDM33" s="22"/>
      <c r="WDN33" s="22"/>
      <c r="WDO33" s="22"/>
      <c r="WDP33" s="22"/>
      <c r="WDQ33" s="22"/>
      <c r="WDR33" s="22"/>
      <c r="WDS33" s="22"/>
      <c r="WDT33" s="22"/>
      <c r="WDU33" s="22"/>
      <c r="WDV33" s="22"/>
      <c r="WDW33" s="22"/>
      <c r="WDX33" s="22"/>
      <c r="WDY33" s="22"/>
      <c r="WDZ33" s="22"/>
      <c r="WEA33" s="22"/>
      <c r="WEB33" s="22"/>
      <c r="WEC33" s="22"/>
      <c r="WED33" s="22"/>
      <c r="WEE33" s="22"/>
      <c r="WEF33" s="22"/>
      <c r="WEG33" s="22"/>
      <c r="WEH33" s="22"/>
      <c r="WEI33" s="22"/>
      <c r="WEJ33" s="22"/>
      <c r="WEK33" s="22"/>
      <c r="WEL33" s="22"/>
      <c r="WEM33" s="22"/>
      <c r="WEN33" s="22"/>
      <c r="WEO33" s="22"/>
      <c r="WEP33" s="22"/>
      <c r="WEQ33" s="22"/>
      <c r="WER33" s="22"/>
      <c r="WES33" s="22"/>
      <c r="WET33" s="22"/>
      <c r="WEU33" s="22"/>
      <c r="WEV33" s="22"/>
      <c r="WEW33" s="22"/>
      <c r="WEX33" s="22"/>
      <c r="WEY33" s="22"/>
      <c r="WEZ33" s="22"/>
      <c r="WFA33" s="22"/>
      <c r="WFB33" s="22"/>
      <c r="WFC33" s="22"/>
      <c r="WFD33" s="22"/>
      <c r="WFE33" s="22"/>
      <c r="WFF33" s="22"/>
      <c r="WFG33" s="22"/>
      <c r="WFH33" s="22"/>
      <c r="WFI33" s="22"/>
      <c r="WFJ33" s="22"/>
      <c r="WFK33" s="22"/>
      <c r="WFL33" s="22"/>
      <c r="WFM33" s="22"/>
      <c r="WFN33" s="22"/>
      <c r="WFO33" s="22"/>
      <c r="WFP33" s="22"/>
      <c r="WFQ33" s="22"/>
      <c r="WFR33" s="22"/>
      <c r="WFS33" s="22"/>
      <c r="WFT33" s="22"/>
      <c r="WFU33" s="22"/>
      <c r="WFV33" s="22"/>
      <c r="WFW33" s="22"/>
      <c r="WFX33" s="22"/>
      <c r="WFY33" s="22"/>
      <c r="WFZ33" s="22"/>
      <c r="WGA33" s="22"/>
      <c r="WGB33" s="22"/>
      <c r="WGC33" s="22"/>
      <c r="WGD33" s="22"/>
      <c r="WGE33" s="22"/>
      <c r="WGF33" s="22"/>
      <c r="WGG33" s="22"/>
      <c r="WGH33" s="22"/>
      <c r="WGI33" s="22"/>
      <c r="WGJ33" s="22"/>
      <c r="WGK33" s="22"/>
      <c r="WGL33" s="22"/>
      <c r="WGM33" s="22"/>
      <c r="WGN33" s="22"/>
      <c r="WGO33" s="22"/>
      <c r="WGP33" s="22"/>
      <c r="WGQ33" s="22"/>
      <c r="WGR33" s="22"/>
      <c r="WGS33" s="22"/>
      <c r="WGT33" s="22"/>
      <c r="WGU33" s="22"/>
      <c r="WGV33" s="22"/>
      <c r="WGW33" s="22"/>
      <c r="WGX33" s="22"/>
      <c r="WGY33" s="22"/>
      <c r="WGZ33" s="22"/>
      <c r="WHA33" s="22"/>
      <c r="WHB33" s="22"/>
      <c r="WHC33" s="22"/>
      <c r="WHD33" s="22"/>
      <c r="WHE33" s="22"/>
      <c r="WHF33" s="22"/>
      <c r="WHG33" s="22"/>
      <c r="WHH33" s="22"/>
      <c r="WHI33" s="22"/>
      <c r="WHJ33" s="22"/>
      <c r="WHK33" s="22"/>
      <c r="WHL33" s="22"/>
      <c r="WHM33" s="22"/>
      <c r="WHN33" s="22"/>
      <c r="WHO33" s="22"/>
      <c r="WHP33" s="22"/>
      <c r="WHQ33" s="22"/>
      <c r="WHR33" s="22"/>
      <c r="WHS33" s="22"/>
      <c r="WHT33" s="22"/>
      <c r="WHU33" s="22"/>
      <c r="WHV33" s="22"/>
      <c r="WHW33" s="22"/>
      <c r="WHX33" s="22"/>
      <c r="WHY33" s="22"/>
      <c r="WHZ33" s="22"/>
      <c r="WIA33" s="22"/>
      <c r="WIB33" s="22"/>
      <c r="WIC33" s="22"/>
      <c r="WID33" s="22"/>
      <c r="WIE33" s="22"/>
      <c r="WIF33" s="22"/>
      <c r="WIG33" s="22"/>
      <c r="WIH33" s="22"/>
      <c r="WII33" s="22"/>
      <c r="WIJ33" s="22"/>
      <c r="WIK33" s="22"/>
      <c r="WIL33" s="22"/>
      <c r="WIM33" s="22"/>
      <c r="WIN33" s="22"/>
      <c r="WIO33" s="22"/>
      <c r="WIP33" s="22"/>
      <c r="WIQ33" s="22"/>
      <c r="WIR33" s="22"/>
      <c r="WIS33" s="22"/>
      <c r="WIT33" s="22"/>
      <c r="WIU33" s="22"/>
      <c r="WIV33" s="22"/>
      <c r="WIW33" s="22"/>
      <c r="WIX33" s="22"/>
      <c r="WIY33" s="22"/>
      <c r="WIZ33" s="22"/>
      <c r="WJA33" s="22"/>
      <c r="WJB33" s="22"/>
      <c r="WJC33" s="22"/>
      <c r="WJD33" s="22"/>
      <c r="WJE33" s="22"/>
      <c r="WJF33" s="22"/>
      <c r="WJG33" s="22"/>
      <c r="WJH33" s="22"/>
      <c r="WJI33" s="22"/>
      <c r="WJJ33" s="22"/>
      <c r="WJK33" s="22"/>
      <c r="WJL33" s="22"/>
      <c r="WJM33" s="22"/>
      <c r="WJN33" s="22"/>
      <c r="WJO33" s="22"/>
      <c r="WJP33" s="22"/>
      <c r="WJQ33" s="22"/>
      <c r="WJR33" s="22"/>
      <c r="WJS33" s="22"/>
      <c r="WJT33" s="22"/>
      <c r="WJU33" s="22"/>
      <c r="WJV33" s="22"/>
      <c r="WJW33" s="22"/>
      <c r="WJX33" s="22"/>
      <c r="WJY33" s="22"/>
      <c r="WJZ33" s="22"/>
      <c r="WKA33" s="22"/>
      <c r="WKB33" s="22"/>
      <c r="WKC33" s="22"/>
      <c r="WKD33" s="22"/>
      <c r="WKE33" s="22"/>
      <c r="WKF33" s="22"/>
      <c r="WKG33" s="22"/>
      <c r="WKH33" s="22"/>
      <c r="WKI33" s="22"/>
      <c r="WKJ33" s="22"/>
      <c r="WKK33" s="22"/>
      <c r="WKL33" s="22"/>
      <c r="WKM33" s="22"/>
      <c r="WKN33" s="22"/>
      <c r="WKO33" s="22"/>
      <c r="WKP33" s="22"/>
      <c r="WKQ33" s="22"/>
      <c r="WKR33" s="22"/>
      <c r="WKS33" s="22"/>
      <c r="WKT33" s="22"/>
      <c r="WKU33" s="22"/>
      <c r="WKV33" s="22"/>
      <c r="WKW33" s="22"/>
      <c r="WKX33" s="22"/>
      <c r="WKY33" s="22"/>
      <c r="WKZ33" s="22"/>
      <c r="WLA33" s="22"/>
      <c r="WLB33" s="22"/>
      <c r="WLC33" s="22"/>
      <c r="WLD33" s="22"/>
      <c r="WLE33" s="22"/>
      <c r="WLF33" s="22"/>
      <c r="WLG33" s="22"/>
      <c r="WLH33" s="22"/>
      <c r="WLI33" s="22"/>
      <c r="WLJ33" s="22"/>
      <c r="WLK33" s="22"/>
      <c r="WLL33" s="22"/>
      <c r="WLM33" s="22"/>
      <c r="WLN33" s="22"/>
      <c r="WLO33" s="22"/>
      <c r="WLP33" s="22"/>
      <c r="WLQ33" s="22"/>
      <c r="WLR33" s="22"/>
      <c r="WLS33" s="22"/>
      <c r="WLT33" s="22"/>
      <c r="WLU33" s="22"/>
      <c r="WLV33" s="22"/>
      <c r="WLW33" s="22"/>
      <c r="WLX33" s="22"/>
      <c r="WLY33" s="22"/>
      <c r="WLZ33" s="22"/>
      <c r="WMA33" s="22"/>
      <c r="WMB33" s="22"/>
      <c r="WMC33" s="22"/>
      <c r="WMD33" s="22"/>
      <c r="WME33" s="22"/>
      <c r="WMF33" s="22"/>
      <c r="WMG33" s="22"/>
      <c r="WMH33" s="22"/>
      <c r="WMI33" s="22"/>
      <c r="WMJ33" s="22"/>
      <c r="WMK33" s="22"/>
      <c r="WML33" s="22"/>
      <c r="WMM33" s="22"/>
      <c r="WMN33" s="22"/>
      <c r="WMO33" s="22"/>
      <c r="WMP33" s="22"/>
      <c r="WMQ33" s="22"/>
      <c r="WMR33" s="22"/>
      <c r="WMS33" s="22"/>
      <c r="WMT33" s="22"/>
      <c r="WMU33" s="22"/>
      <c r="WMV33" s="22"/>
      <c r="WMW33" s="22"/>
      <c r="WMX33" s="22"/>
      <c r="WMY33" s="22"/>
      <c r="WMZ33" s="22"/>
      <c r="WNA33" s="22"/>
      <c r="WNB33" s="22"/>
      <c r="WNC33" s="22"/>
      <c r="WND33" s="22"/>
      <c r="WNE33" s="22"/>
      <c r="WNF33" s="22"/>
      <c r="WNG33" s="22"/>
      <c r="WNH33" s="22"/>
      <c r="WNI33" s="22"/>
      <c r="WNJ33" s="22"/>
      <c r="WNK33" s="22"/>
      <c r="WNL33" s="22"/>
      <c r="WNM33" s="22"/>
      <c r="WNN33" s="22"/>
      <c r="WNO33" s="22"/>
      <c r="WNP33" s="22"/>
      <c r="WNQ33" s="22"/>
      <c r="WNR33" s="22"/>
      <c r="WNS33" s="22"/>
      <c r="WNT33" s="22"/>
      <c r="WNU33" s="22"/>
      <c r="WNV33" s="22"/>
      <c r="WNW33" s="22"/>
      <c r="WNX33" s="22"/>
      <c r="WNY33" s="22"/>
      <c r="WNZ33" s="22"/>
      <c r="WOA33" s="22"/>
      <c r="WOB33" s="22"/>
      <c r="WOC33" s="22"/>
      <c r="WOD33" s="22"/>
      <c r="WOE33" s="22"/>
      <c r="WOF33" s="22"/>
      <c r="WOG33" s="22"/>
      <c r="WOH33" s="22"/>
      <c r="WOI33" s="22"/>
      <c r="WOJ33" s="22"/>
      <c r="WOK33" s="22"/>
      <c r="WOL33" s="22"/>
      <c r="WOM33" s="22"/>
      <c r="WON33" s="22"/>
      <c r="WOO33" s="22"/>
      <c r="WOP33" s="22"/>
      <c r="WOQ33" s="22"/>
      <c r="WOR33" s="22"/>
      <c r="WOS33" s="22"/>
      <c r="WOT33" s="22"/>
      <c r="WOU33" s="22"/>
      <c r="WOV33" s="22"/>
      <c r="WOW33" s="22"/>
      <c r="WOX33" s="22"/>
      <c r="WOY33" s="22"/>
      <c r="WOZ33" s="22"/>
      <c r="WPA33" s="22"/>
      <c r="WPB33" s="22"/>
      <c r="WPC33" s="22"/>
      <c r="WPD33" s="22"/>
      <c r="WPE33" s="22"/>
      <c r="WPF33" s="22"/>
      <c r="WPG33" s="22"/>
      <c r="WPH33" s="22"/>
      <c r="WPI33" s="22"/>
      <c r="WPJ33" s="22"/>
      <c r="WPK33" s="22"/>
      <c r="WPL33" s="22"/>
      <c r="WPM33" s="22"/>
      <c r="WPN33" s="22"/>
      <c r="WPO33" s="22"/>
      <c r="WPP33" s="22"/>
      <c r="WPQ33" s="22"/>
      <c r="WPR33" s="22"/>
      <c r="WPS33" s="22"/>
      <c r="WPT33" s="22"/>
      <c r="WPU33" s="22"/>
      <c r="WPV33" s="22"/>
      <c r="WPW33" s="22"/>
      <c r="WPX33" s="22"/>
      <c r="WPY33" s="22"/>
      <c r="WPZ33" s="22"/>
      <c r="WQA33" s="22"/>
      <c r="WQB33" s="22"/>
      <c r="WQC33" s="22"/>
      <c r="WQD33" s="22"/>
      <c r="WQE33" s="22"/>
      <c r="WQF33" s="22"/>
      <c r="WQG33" s="22"/>
      <c r="WQH33" s="22"/>
      <c r="WQI33" s="22"/>
      <c r="WQJ33" s="22"/>
      <c r="WQK33" s="22"/>
      <c r="WQL33" s="22"/>
      <c r="WQM33" s="22"/>
      <c r="WQN33" s="22"/>
      <c r="WQO33" s="22"/>
      <c r="WQP33" s="22"/>
      <c r="WQQ33" s="22"/>
      <c r="WQR33" s="22"/>
      <c r="WQS33" s="22"/>
      <c r="WQT33" s="22"/>
      <c r="WQU33" s="22"/>
      <c r="WQV33" s="22"/>
      <c r="WQW33" s="22"/>
      <c r="WQX33" s="22"/>
      <c r="WQY33" s="22"/>
      <c r="WQZ33" s="22"/>
      <c r="WRA33" s="22"/>
      <c r="WRB33" s="22"/>
      <c r="WRC33" s="22"/>
      <c r="WRD33" s="22"/>
      <c r="WRE33" s="22"/>
      <c r="WRF33" s="22"/>
      <c r="WRG33" s="22"/>
      <c r="WRH33" s="22"/>
      <c r="WRI33" s="22"/>
      <c r="WRJ33" s="22"/>
      <c r="WRK33" s="22"/>
      <c r="WRL33" s="22"/>
      <c r="WRM33" s="22"/>
      <c r="WRN33" s="22"/>
      <c r="WRO33" s="22"/>
      <c r="WRP33" s="22"/>
      <c r="WRQ33" s="22"/>
      <c r="WRR33" s="22"/>
      <c r="WRS33" s="22"/>
      <c r="WRT33" s="22"/>
      <c r="WRU33" s="22"/>
      <c r="WRV33" s="22"/>
      <c r="WRW33" s="22"/>
      <c r="WRX33" s="22"/>
      <c r="WRY33" s="22"/>
      <c r="WRZ33" s="22"/>
      <c r="WSA33" s="22"/>
      <c r="WSB33" s="22"/>
      <c r="WSC33" s="22"/>
      <c r="WSD33" s="22"/>
      <c r="WSE33" s="22"/>
      <c r="WSF33" s="22"/>
      <c r="WSG33" s="22"/>
      <c r="WSH33" s="22"/>
      <c r="WSI33" s="22"/>
      <c r="WSJ33" s="22"/>
      <c r="WSK33" s="22"/>
      <c r="WSL33" s="22"/>
      <c r="WSM33" s="22"/>
      <c r="WSN33" s="22"/>
      <c r="WSO33" s="22"/>
      <c r="WSP33" s="22"/>
      <c r="WSQ33" s="22"/>
      <c r="WSR33" s="22"/>
      <c r="WSS33" s="22"/>
      <c r="WST33" s="22"/>
      <c r="WSU33" s="22"/>
      <c r="WSV33" s="22"/>
      <c r="WSW33" s="22"/>
      <c r="WSX33" s="22"/>
      <c r="WSY33" s="22"/>
      <c r="WSZ33" s="22"/>
      <c r="WTA33" s="22"/>
      <c r="WTB33" s="22"/>
      <c r="WTC33" s="22"/>
      <c r="WTD33" s="22"/>
      <c r="WTE33" s="22"/>
      <c r="WTF33" s="22"/>
      <c r="WTG33" s="22"/>
      <c r="WTH33" s="22"/>
      <c r="WTI33" s="22"/>
      <c r="WTJ33" s="22"/>
      <c r="WTK33" s="22"/>
      <c r="WTL33" s="22"/>
      <c r="WTM33" s="22"/>
      <c r="WTN33" s="22"/>
      <c r="WTO33" s="22"/>
      <c r="WTP33" s="22"/>
      <c r="WTQ33" s="22"/>
      <c r="WTR33" s="22"/>
      <c r="WTS33" s="22"/>
      <c r="WTT33" s="22"/>
      <c r="WTU33" s="22"/>
      <c r="WTV33" s="22"/>
      <c r="WTW33" s="22"/>
      <c r="WTX33" s="22"/>
      <c r="WTY33" s="22"/>
      <c r="WTZ33" s="22"/>
      <c r="WUA33" s="22"/>
      <c r="WUB33" s="22"/>
      <c r="WUC33" s="22"/>
      <c r="WUD33" s="22"/>
      <c r="WUE33" s="22"/>
      <c r="WUF33" s="22"/>
      <c r="WUG33" s="22"/>
      <c r="WUH33" s="22"/>
      <c r="WUI33" s="22"/>
      <c r="WUJ33" s="22"/>
      <c r="WUK33" s="22"/>
      <c r="WUL33" s="22"/>
      <c r="WUM33" s="22"/>
      <c r="WUN33" s="22"/>
      <c r="WUO33" s="22"/>
      <c r="WUP33" s="22"/>
      <c r="WUQ33" s="22"/>
      <c r="WUR33" s="22"/>
      <c r="WUS33" s="22"/>
      <c r="WUT33" s="22"/>
      <c r="WUU33" s="22"/>
      <c r="WUV33" s="22"/>
      <c r="WUW33" s="22"/>
      <c r="WUX33" s="22"/>
      <c r="WUY33" s="22"/>
      <c r="WUZ33" s="22"/>
      <c r="WVA33" s="22"/>
      <c r="WVB33" s="22"/>
      <c r="WVC33" s="22"/>
      <c r="WVD33" s="22"/>
      <c r="WVE33" s="22"/>
      <c r="WVF33" s="22"/>
      <c r="WVG33" s="22"/>
      <c r="WVH33" s="22"/>
      <c r="WVI33" s="22"/>
      <c r="WVJ33" s="22"/>
      <c r="WVK33" s="22"/>
      <c r="WVL33" s="22"/>
      <c r="WVM33" s="22"/>
      <c r="WVN33" s="22"/>
      <c r="WVO33" s="22"/>
      <c r="WVP33" s="22"/>
      <c r="WVQ33" s="22"/>
      <c r="WVR33" s="22"/>
      <c r="WVS33" s="22"/>
      <c r="WVT33" s="22"/>
      <c r="WVU33" s="22"/>
      <c r="WVV33" s="22"/>
      <c r="WVW33" s="22"/>
      <c r="WVX33" s="22"/>
      <c r="WVY33" s="22"/>
      <c r="WVZ33" s="22"/>
      <c r="WWA33" s="22"/>
      <c r="WWB33" s="22"/>
      <c r="WWC33" s="22"/>
      <c r="WWD33" s="22"/>
      <c r="WWE33" s="22"/>
      <c r="WWF33" s="22"/>
      <c r="WWG33" s="22"/>
      <c r="WWH33" s="22"/>
      <c r="WWI33" s="22"/>
      <c r="WWJ33" s="22"/>
      <c r="WWK33" s="22"/>
      <c r="WWL33" s="22"/>
      <c r="WWM33" s="22"/>
      <c r="WWN33" s="22"/>
      <c r="WWO33" s="22"/>
      <c r="WWP33" s="22"/>
      <c r="WWQ33" s="22"/>
      <c r="WWR33" s="22"/>
      <c r="WWS33" s="22"/>
      <c r="WWT33" s="22"/>
      <c r="WWU33" s="22"/>
      <c r="WWV33" s="22"/>
      <c r="WWW33" s="22"/>
      <c r="WWX33" s="22"/>
      <c r="WWY33" s="22"/>
      <c r="WWZ33" s="22"/>
      <c r="WXA33" s="22"/>
      <c r="WXB33" s="22"/>
      <c r="WXC33" s="22"/>
      <c r="WXD33" s="22"/>
      <c r="WXE33" s="22"/>
      <c r="WXF33" s="22"/>
      <c r="WXG33" s="22"/>
      <c r="WXH33" s="22"/>
      <c r="WXI33" s="22"/>
      <c r="WXJ33" s="22"/>
      <c r="WXK33" s="22"/>
      <c r="WXL33" s="22"/>
      <c r="WXM33" s="22"/>
      <c r="WXN33" s="22"/>
      <c r="WXO33" s="22"/>
      <c r="WXP33" s="22"/>
      <c r="WXQ33" s="22"/>
      <c r="WXR33" s="22"/>
      <c r="WXS33" s="22"/>
      <c r="WXT33" s="22"/>
      <c r="WXU33" s="22"/>
      <c r="WXV33" s="22"/>
      <c r="WXW33" s="22"/>
      <c r="WXX33" s="22"/>
      <c r="WXY33" s="22"/>
      <c r="WXZ33" s="22"/>
      <c r="WYA33" s="22"/>
      <c r="WYB33" s="22"/>
      <c r="WYC33" s="22"/>
      <c r="WYD33" s="22"/>
      <c r="WYE33" s="22"/>
      <c r="WYF33" s="22"/>
      <c r="WYG33" s="22"/>
      <c r="WYH33" s="22"/>
      <c r="WYI33" s="22"/>
      <c r="WYJ33" s="22"/>
      <c r="WYK33" s="22"/>
      <c r="WYL33" s="22"/>
      <c r="WYM33" s="22"/>
      <c r="WYN33" s="22"/>
      <c r="WYO33" s="22"/>
      <c r="WYP33" s="22"/>
      <c r="WYQ33" s="22"/>
      <c r="WYR33" s="22"/>
      <c r="WYS33" s="22"/>
      <c r="WYT33" s="22"/>
      <c r="WYU33" s="22"/>
      <c r="WYV33" s="22"/>
      <c r="WYW33" s="22"/>
      <c r="WYX33" s="22"/>
      <c r="WYY33" s="22"/>
      <c r="WYZ33" s="22"/>
      <c r="WZA33" s="22"/>
      <c r="WZB33" s="22"/>
      <c r="WZC33" s="22"/>
      <c r="WZD33" s="22"/>
      <c r="WZE33" s="22"/>
      <c r="WZF33" s="22"/>
      <c r="WZG33" s="22"/>
      <c r="WZH33" s="22"/>
      <c r="WZI33" s="22"/>
      <c r="WZJ33" s="22"/>
      <c r="WZK33" s="22"/>
      <c r="WZL33" s="22"/>
      <c r="WZM33" s="22"/>
      <c r="WZN33" s="22"/>
      <c r="WZO33" s="22"/>
      <c r="WZP33" s="22"/>
      <c r="WZQ33" s="22"/>
      <c r="WZR33" s="22"/>
      <c r="WZS33" s="22"/>
      <c r="WZT33" s="22"/>
      <c r="WZU33" s="22"/>
      <c r="WZV33" s="22"/>
      <c r="WZW33" s="22"/>
      <c r="WZX33" s="22"/>
      <c r="WZY33" s="22"/>
      <c r="WZZ33" s="22"/>
      <c r="XAA33" s="22"/>
      <c r="XAB33" s="22"/>
      <c r="XAC33" s="22"/>
      <c r="XAD33" s="22"/>
      <c r="XAE33" s="22"/>
      <c r="XAF33" s="22"/>
      <c r="XAG33" s="22"/>
      <c r="XAH33" s="22"/>
      <c r="XAI33" s="22"/>
      <c r="XAJ33" s="22"/>
      <c r="XAK33" s="22"/>
      <c r="XAL33" s="22"/>
      <c r="XAM33" s="22"/>
      <c r="XAN33" s="22"/>
      <c r="XAO33" s="22"/>
      <c r="XAP33" s="22"/>
      <c r="XAQ33" s="22"/>
      <c r="XAR33" s="22"/>
      <c r="XAS33" s="22"/>
      <c r="XAT33" s="22"/>
      <c r="XAU33" s="22"/>
      <c r="XAV33" s="22"/>
      <c r="XAW33" s="22"/>
      <c r="XAX33" s="22"/>
      <c r="XAY33" s="22"/>
      <c r="XAZ33" s="22"/>
      <c r="XBA33" s="22"/>
      <c r="XBB33" s="22"/>
      <c r="XBC33" s="22"/>
      <c r="XBD33" s="22"/>
      <c r="XBE33" s="22"/>
      <c r="XBF33" s="22"/>
      <c r="XBG33" s="22"/>
      <c r="XBH33" s="22"/>
      <c r="XBI33" s="22"/>
      <c r="XBJ33" s="22"/>
      <c r="XBK33" s="22"/>
      <c r="XBL33" s="22"/>
      <c r="XBM33" s="22"/>
      <c r="XBN33" s="22"/>
      <c r="XBO33" s="22"/>
      <c r="XBP33" s="22"/>
      <c r="XBQ33" s="22"/>
      <c r="XBR33" s="22"/>
      <c r="XBS33" s="22"/>
      <c r="XBT33" s="22"/>
      <c r="XBU33" s="22"/>
      <c r="XBV33" s="22"/>
      <c r="XBW33" s="22"/>
      <c r="XBX33" s="22"/>
      <c r="XBY33" s="22"/>
      <c r="XBZ33" s="22"/>
      <c r="XCA33" s="22"/>
      <c r="XCB33" s="22"/>
      <c r="XCC33" s="22"/>
      <c r="XCD33" s="22"/>
      <c r="XCE33" s="22"/>
      <c r="XCF33" s="22"/>
      <c r="XCG33" s="22"/>
      <c r="XCH33" s="22"/>
      <c r="XCI33" s="22"/>
      <c r="XCJ33" s="22"/>
      <c r="XCK33" s="22"/>
      <c r="XCL33" s="22"/>
      <c r="XCM33" s="22"/>
      <c r="XCN33" s="22"/>
      <c r="XCO33" s="22"/>
      <c r="XCP33" s="22"/>
      <c r="XCQ33" s="22"/>
      <c r="XCR33" s="22"/>
      <c r="XCS33" s="22"/>
      <c r="XCT33" s="22"/>
      <c r="XCU33" s="22"/>
      <c r="XCV33" s="22"/>
      <c r="XCW33" s="22"/>
      <c r="XCX33" s="22"/>
      <c r="XCY33" s="22"/>
      <c r="XCZ33" s="22"/>
      <c r="XDA33" s="22"/>
      <c r="XDB33" s="22"/>
      <c r="XDC33" s="22"/>
      <c r="XDD33" s="22"/>
      <c r="XDE33" s="22"/>
      <c r="XDF33" s="22"/>
      <c r="XDG33" s="22"/>
      <c r="XDH33" s="22"/>
      <c r="XDI33" s="22"/>
      <c r="XDJ33" s="22"/>
      <c r="XDK33" s="22"/>
      <c r="XDL33" s="22"/>
      <c r="XDM33" s="22"/>
      <c r="XDN33" s="22"/>
      <c r="XDO33" s="22"/>
      <c r="XDP33" s="22"/>
      <c r="XDQ33" s="22"/>
      <c r="XDR33" s="22"/>
      <c r="XDS33" s="22"/>
      <c r="XDT33" s="22"/>
      <c r="XDU33" s="22"/>
      <c r="XDV33" s="22"/>
      <c r="XDW33" s="22"/>
      <c r="XDX33" s="22"/>
      <c r="XDY33" s="22"/>
      <c r="XDZ33" s="22"/>
      <c r="XEA33" s="22"/>
      <c r="XEB33" s="22"/>
      <c r="XEC33" s="22"/>
      <c r="XED33" s="22"/>
      <c r="XEE33" s="22"/>
      <c r="XEF33" s="22"/>
      <c r="XEG33" s="22"/>
      <c r="XEH33" s="22"/>
      <c r="XEI33" s="22"/>
      <c r="XEJ33" s="22"/>
      <c r="XEK33" s="22"/>
      <c r="XEL33" s="22"/>
      <c r="XEM33" s="22"/>
      <c r="XEN33" s="22"/>
      <c r="XEO33" s="22"/>
      <c r="XEP33" s="22"/>
      <c r="XEQ33" s="22"/>
      <c r="XER33" s="22"/>
      <c r="XES33" s="22"/>
      <c r="XET33" s="22"/>
      <c r="XEU33" s="22"/>
      <c r="XEV33" s="22"/>
      <c r="XEW33" s="22"/>
      <c r="XEX33" s="22"/>
      <c r="XEY33" s="22"/>
      <c r="XEZ33" s="22"/>
      <c r="XFA33" s="22"/>
      <c r="XFB33" s="22"/>
      <c r="XFC33" s="22"/>
      <c r="XFD33" s="22"/>
    </row>
    <row r="34" spans="1:16384" s="14" customFormat="1">
      <c r="B34" s="14" t="s">
        <v>160</v>
      </c>
      <c r="C34" s="14" t="s">
        <v>214</v>
      </c>
      <c r="F34" s="94">
        <f>D24</f>
        <v>42736</v>
      </c>
      <c r="G34" s="94">
        <f>EDATE(F34,1)</f>
        <v>42767</v>
      </c>
      <c r="H34" s="94">
        <f t="shared" ref="H34:BS34" si="26">EDATE(G34,1)</f>
        <v>42795</v>
      </c>
      <c r="I34" s="94">
        <f t="shared" si="26"/>
        <v>42826</v>
      </c>
      <c r="J34" s="94">
        <f t="shared" si="26"/>
        <v>42856</v>
      </c>
      <c r="K34" s="94">
        <f t="shared" si="26"/>
        <v>42887</v>
      </c>
      <c r="L34" s="94">
        <f t="shared" si="26"/>
        <v>42917</v>
      </c>
      <c r="M34" s="94">
        <f t="shared" si="26"/>
        <v>42948</v>
      </c>
      <c r="N34" s="94">
        <f t="shared" si="26"/>
        <v>42979</v>
      </c>
      <c r="O34" s="94">
        <f t="shared" si="26"/>
        <v>43009</v>
      </c>
      <c r="P34" s="94">
        <f t="shared" si="26"/>
        <v>43040</v>
      </c>
      <c r="Q34" s="94">
        <f t="shared" si="26"/>
        <v>43070</v>
      </c>
      <c r="R34" s="94">
        <f t="shared" si="26"/>
        <v>43101</v>
      </c>
      <c r="S34" s="94">
        <f t="shared" si="26"/>
        <v>43132</v>
      </c>
      <c r="T34" s="94">
        <f t="shared" si="26"/>
        <v>43160</v>
      </c>
      <c r="U34" s="94">
        <f t="shared" si="26"/>
        <v>43191</v>
      </c>
      <c r="V34" s="94">
        <f t="shared" si="26"/>
        <v>43221</v>
      </c>
      <c r="W34" s="94">
        <f t="shared" si="26"/>
        <v>43252</v>
      </c>
      <c r="X34" s="94">
        <f t="shared" si="26"/>
        <v>43282</v>
      </c>
      <c r="Y34" s="94">
        <f t="shared" si="26"/>
        <v>43313</v>
      </c>
      <c r="Z34" s="94">
        <f t="shared" si="26"/>
        <v>43344</v>
      </c>
      <c r="AA34" s="94">
        <f t="shared" si="26"/>
        <v>43374</v>
      </c>
      <c r="AB34" s="94">
        <f t="shared" si="26"/>
        <v>43405</v>
      </c>
      <c r="AC34" s="94">
        <f t="shared" si="26"/>
        <v>43435</v>
      </c>
      <c r="AD34" s="94">
        <f t="shared" si="26"/>
        <v>43466</v>
      </c>
      <c r="AE34" s="94">
        <f t="shared" si="26"/>
        <v>43497</v>
      </c>
      <c r="AF34" s="94">
        <f t="shared" si="26"/>
        <v>43525</v>
      </c>
      <c r="AG34" s="94">
        <f t="shared" si="26"/>
        <v>43556</v>
      </c>
      <c r="AH34" s="94">
        <f t="shared" si="26"/>
        <v>43586</v>
      </c>
      <c r="AI34" s="94">
        <f t="shared" si="26"/>
        <v>43617</v>
      </c>
      <c r="AJ34" s="94">
        <f t="shared" si="26"/>
        <v>43647</v>
      </c>
      <c r="AK34" s="94">
        <f t="shared" si="26"/>
        <v>43678</v>
      </c>
      <c r="AL34" s="94">
        <f t="shared" si="26"/>
        <v>43709</v>
      </c>
      <c r="AM34" s="94">
        <f t="shared" si="26"/>
        <v>43739</v>
      </c>
      <c r="AN34" s="94">
        <f t="shared" si="26"/>
        <v>43770</v>
      </c>
      <c r="AO34" s="94">
        <f t="shared" si="26"/>
        <v>43800</v>
      </c>
      <c r="AP34" s="94">
        <f t="shared" si="26"/>
        <v>43831</v>
      </c>
      <c r="AQ34" s="94">
        <f t="shared" si="26"/>
        <v>43862</v>
      </c>
      <c r="AR34" s="94">
        <f t="shared" si="26"/>
        <v>43891</v>
      </c>
      <c r="AS34" s="94">
        <f t="shared" si="26"/>
        <v>43922</v>
      </c>
      <c r="AT34" s="94">
        <f t="shared" si="26"/>
        <v>43952</v>
      </c>
      <c r="AU34" s="94">
        <f t="shared" si="26"/>
        <v>43983</v>
      </c>
      <c r="AV34" s="94">
        <f t="shared" si="26"/>
        <v>44013</v>
      </c>
      <c r="AW34" s="94">
        <f t="shared" si="26"/>
        <v>44044</v>
      </c>
      <c r="AX34" s="94">
        <f t="shared" si="26"/>
        <v>44075</v>
      </c>
      <c r="AY34" s="94">
        <f t="shared" si="26"/>
        <v>44105</v>
      </c>
      <c r="AZ34" s="94">
        <f t="shared" si="26"/>
        <v>44136</v>
      </c>
      <c r="BA34" s="94">
        <f t="shared" si="26"/>
        <v>44166</v>
      </c>
      <c r="BB34" s="94">
        <f t="shared" si="26"/>
        <v>44197</v>
      </c>
      <c r="BC34" s="94">
        <f t="shared" si="26"/>
        <v>44228</v>
      </c>
      <c r="BD34" s="94">
        <f t="shared" si="26"/>
        <v>44256</v>
      </c>
      <c r="BE34" s="94">
        <f t="shared" si="26"/>
        <v>44287</v>
      </c>
      <c r="BF34" s="94">
        <f t="shared" si="26"/>
        <v>44317</v>
      </c>
      <c r="BG34" s="94">
        <f t="shared" si="26"/>
        <v>44348</v>
      </c>
      <c r="BH34" s="94">
        <f t="shared" si="26"/>
        <v>44378</v>
      </c>
      <c r="BI34" s="94">
        <f t="shared" si="26"/>
        <v>44409</v>
      </c>
      <c r="BJ34" s="94">
        <f t="shared" si="26"/>
        <v>44440</v>
      </c>
      <c r="BK34" s="94">
        <f t="shared" si="26"/>
        <v>44470</v>
      </c>
      <c r="BL34" s="94">
        <f t="shared" si="26"/>
        <v>44501</v>
      </c>
      <c r="BM34" s="94">
        <f t="shared" si="26"/>
        <v>44531</v>
      </c>
      <c r="BN34" s="94">
        <f t="shared" si="26"/>
        <v>44562</v>
      </c>
      <c r="BO34" s="94">
        <f t="shared" si="26"/>
        <v>44593</v>
      </c>
      <c r="BP34" s="94">
        <f t="shared" si="26"/>
        <v>44621</v>
      </c>
      <c r="BQ34" s="94">
        <f t="shared" si="26"/>
        <v>44652</v>
      </c>
      <c r="BR34" s="94">
        <f t="shared" si="26"/>
        <v>44682</v>
      </c>
      <c r="BS34" s="94">
        <f t="shared" si="26"/>
        <v>44713</v>
      </c>
      <c r="BT34" s="94">
        <f t="shared" ref="BT34:DZ34" si="27">EDATE(BS34,1)</f>
        <v>44743</v>
      </c>
      <c r="BU34" s="94">
        <f t="shared" si="27"/>
        <v>44774</v>
      </c>
      <c r="BV34" s="94">
        <f t="shared" si="27"/>
        <v>44805</v>
      </c>
      <c r="BW34" s="94">
        <f t="shared" si="27"/>
        <v>44835</v>
      </c>
      <c r="BX34" s="94">
        <f t="shared" si="27"/>
        <v>44866</v>
      </c>
      <c r="BY34" s="94">
        <f t="shared" si="27"/>
        <v>44896</v>
      </c>
      <c r="BZ34" s="94">
        <f t="shared" si="27"/>
        <v>44927</v>
      </c>
      <c r="CA34" s="94">
        <f t="shared" si="27"/>
        <v>44958</v>
      </c>
      <c r="CB34" s="94">
        <f t="shared" si="27"/>
        <v>44986</v>
      </c>
      <c r="CC34" s="94">
        <f t="shared" si="27"/>
        <v>45017</v>
      </c>
      <c r="CD34" s="94">
        <f t="shared" si="27"/>
        <v>45047</v>
      </c>
      <c r="CE34" s="94">
        <f t="shared" si="27"/>
        <v>45078</v>
      </c>
      <c r="CF34" s="94">
        <f t="shared" si="27"/>
        <v>45108</v>
      </c>
      <c r="CG34" s="94">
        <f t="shared" si="27"/>
        <v>45139</v>
      </c>
      <c r="CH34" s="94">
        <f t="shared" si="27"/>
        <v>45170</v>
      </c>
      <c r="CI34" s="94">
        <f t="shared" si="27"/>
        <v>45200</v>
      </c>
      <c r="CJ34" s="94">
        <f t="shared" si="27"/>
        <v>45231</v>
      </c>
      <c r="CK34" s="94">
        <f t="shared" si="27"/>
        <v>45261</v>
      </c>
      <c r="CL34" s="94">
        <f t="shared" si="27"/>
        <v>45292</v>
      </c>
      <c r="CM34" s="94">
        <f t="shared" si="27"/>
        <v>45323</v>
      </c>
      <c r="CN34" s="94">
        <f t="shared" si="27"/>
        <v>45352</v>
      </c>
      <c r="CO34" s="94">
        <f t="shared" si="27"/>
        <v>45383</v>
      </c>
      <c r="CP34" s="94">
        <f t="shared" si="27"/>
        <v>45413</v>
      </c>
      <c r="CQ34" s="94">
        <f t="shared" si="27"/>
        <v>45444</v>
      </c>
      <c r="CR34" s="94">
        <f t="shared" si="27"/>
        <v>45474</v>
      </c>
      <c r="CS34" s="94">
        <f t="shared" si="27"/>
        <v>45505</v>
      </c>
      <c r="CT34" s="94">
        <f t="shared" si="27"/>
        <v>45536</v>
      </c>
      <c r="CU34" s="94">
        <f t="shared" si="27"/>
        <v>45566</v>
      </c>
      <c r="CV34" s="94">
        <f t="shared" si="27"/>
        <v>45597</v>
      </c>
      <c r="CW34" s="94">
        <f t="shared" si="27"/>
        <v>45627</v>
      </c>
      <c r="CX34" s="94">
        <f t="shared" si="27"/>
        <v>45658</v>
      </c>
      <c r="CY34" s="94">
        <f t="shared" si="27"/>
        <v>45689</v>
      </c>
      <c r="CZ34" s="94">
        <f t="shared" si="27"/>
        <v>45717</v>
      </c>
      <c r="DA34" s="94">
        <f t="shared" si="27"/>
        <v>45748</v>
      </c>
      <c r="DB34" s="94">
        <f t="shared" si="27"/>
        <v>45778</v>
      </c>
      <c r="DC34" s="94">
        <f t="shared" si="27"/>
        <v>45809</v>
      </c>
      <c r="DD34" s="94">
        <f t="shared" si="27"/>
        <v>45839</v>
      </c>
      <c r="DE34" s="94">
        <f t="shared" si="27"/>
        <v>45870</v>
      </c>
      <c r="DF34" s="94">
        <f t="shared" si="27"/>
        <v>45901</v>
      </c>
      <c r="DG34" s="94">
        <f t="shared" si="27"/>
        <v>45931</v>
      </c>
      <c r="DH34" s="94">
        <f t="shared" si="27"/>
        <v>45962</v>
      </c>
      <c r="DI34" s="94">
        <f t="shared" si="27"/>
        <v>45992</v>
      </c>
      <c r="DJ34" s="94">
        <f t="shared" si="27"/>
        <v>46023</v>
      </c>
      <c r="DK34" s="94">
        <f t="shared" si="27"/>
        <v>46054</v>
      </c>
      <c r="DL34" s="94">
        <f t="shared" si="27"/>
        <v>46082</v>
      </c>
      <c r="DM34" s="94">
        <f t="shared" si="27"/>
        <v>46113</v>
      </c>
      <c r="DN34" s="94">
        <f t="shared" si="27"/>
        <v>46143</v>
      </c>
      <c r="DO34" s="94">
        <f t="shared" si="27"/>
        <v>46174</v>
      </c>
      <c r="DP34" s="94">
        <f t="shared" si="27"/>
        <v>46204</v>
      </c>
      <c r="DQ34" s="94">
        <f t="shared" si="27"/>
        <v>46235</v>
      </c>
      <c r="DR34" s="94">
        <f t="shared" si="27"/>
        <v>46266</v>
      </c>
      <c r="DS34" s="94">
        <f t="shared" si="27"/>
        <v>46296</v>
      </c>
      <c r="DT34" s="94">
        <f t="shared" si="27"/>
        <v>46327</v>
      </c>
      <c r="DU34" s="94">
        <f t="shared" si="27"/>
        <v>46357</v>
      </c>
      <c r="DV34" s="94">
        <f t="shared" si="27"/>
        <v>46388</v>
      </c>
      <c r="DW34" s="94">
        <f t="shared" si="27"/>
        <v>46419</v>
      </c>
      <c r="DX34" s="94">
        <f t="shared" si="27"/>
        <v>46447</v>
      </c>
      <c r="DY34" s="94">
        <f t="shared" si="27"/>
        <v>46478</v>
      </c>
      <c r="DZ34" s="94">
        <f t="shared" si="27"/>
        <v>46508</v>
      </c>
    </row>
    <row r="35" spans="1:16384" s="23" customFormat="1">
      <c r="C35" s="102" t="s">
        <v>223</v>
      </c>
      <c r="F35" s="22">
        <v>243055.55555555556</v>
      </c>
      <c r="G35" s="22">
        <v>243055.55555555556</v>
      </c>
      <c r="H35" s="22">
        <v>243055.55555555556</v>
      </c>
      <c r="I35" s="22">
        <v>243055.55555555556</v>
      </c>
      <c r="J35" s="22">
        <v>243055.55555555556</v>
      </c>
      <c r="K35" s="22">
        <v>243055.55555555556</v>
      </c>
      <c r="L35" s="22">
        <v>243055.55555555556</v>
      </c>
      <c r="M35" s="22">
        <v>243055.55555555556</v>
      </c>
      <c r="N35" s="22">
        <v>243055.55555555556</v>
      </c>
      <c r="O35" s="22">
        <v>243055.55555555556</v>
      </c>
      <c r="P35" s="22">
        <v>243055.55555555556</v>
      </c>
      <c r="Q35" s="22">
        <v>243055.55555555556</v>
      </c>
      <c r="R35" s="22">
        <v>243055.55555555556</v>
      </c>
      <c r="S35" s="22">
        <v>243055.55555555556</v>
      </c>
      <c r="T35" s="22">
        <v>243055.55555555556</v>
      </c>
      <c r="U35" s="22">
        <v>243055.55555555556</v>
      </c>
      <c r="V35" s="22">
        <v>243055.55555555556</v>
      </c>
      <c r="W35" s="22">
        <v>243055.55555555556</v>
      </c>
      <c r="X35" s="22">
        <v>243055.55555555556</v>
      </c>
      <c r="Y35" s="22">
        <v>243055.55555555556</v>
      </c>
      <c r="Z35" s="22">
        <v>243055.55555555556</v>
      </c>
      <c r="AA35" s="22">
        <v>243055.55555555556</v>
      </c>
      <c r="AB35" s="22">
        <v>243055.55555555556</v>
      </c>
      <c r="AC35" s="22">
        <v>243055.55555555556</v>
      </c>
      <c r="AD35" s="22">
        <v>243055.55555555556</v>
      </c>
      <c r="AE35" s="22">
        <v>243055.55555555556</v>
      </c>
      <c r="AF35" s="22">
        <v>243055.55555555556</v>
      </c>
      <c r="AG35" s="22">
        <v>243055.55555555556</v>
      </c>
      <c r="AH35" s="22">
        <v>243055.55555555556</v>
      </c>
      <c r="AI35" s="22">
        <v>243055.55555555556</v>
      </c>
      <c r="AJ35" s="22">
        <v>243055.55555555556</v>
      </c>
      <c r="AK35" s="22">
        <v>243055.55555555556</v>
      </c>
      <c r="AL35" s="22">
        <v>243055.55555555556</v>
      </c>
      <c r="AM35" s="22">
        <v>243055.55555555556</v>
      </c>
      <c r="AN35" s="22">
        <v>243055.55555555556</v>
      </c>
      <c r="AO35" s="22">
        <v>243055.55555554852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0</v>
      </c>
      <c r="DJ35" s="22">
        <v>0</v>
      </c>
      <c r="DK35" s="22">
        <v>0</v>
      </c>
      <c r="DL35" s="22">
        <v>0</v>
      </c>
      <c r="DM35" s="22">
        <v>0</v>
      </c>
      <c r="DN35" s="22">
        <v>0</v>
      </c>
      <c r="DO35" s="22">
        <v>0</v>
      </c>
      <c r="DP35" s="22">
        <v>0</v>
      </c>
      <c r="DQ35" s="22">
        <v>0</v>
      </c>
      <c r="DR35" s="22">
        <v>0</v>
      </c>
      <c r="DS35" s="22">
        <v>0</v>
      </c>
      <c r="DT35" s="22">
        <v>0</v>
      </c>
      <c r="DU35" s="22">
        <v>0</v>
      </c>
      <c r="DV35" s="22">
        <v>0</v>
      </c>
      <c r="DW35" s="22">
        <v>0</v>
      </c>
      <c r="DX35" s="22">
        <v>0</v>
      </c>
      <c r="DY35" s="22">
        <v>0</v>
      </c>
      <c r="DZ35" s="22">
        <v>0</v>
      </c>
    </row>
    <row r="36" spans="1:16384">
      <c r="C36" s="100" t="s">
        <v>218</v>
      </c>
      <c r="F36" s="22">
        <f t="shared" ref="F36:AK36" si="28">IFERROR(VLOOKUP(F$12,$D30:$E32,2,FALSE),0)</f>
        <v>111111</v>
      </c>
      <c r="G36" s="22">
        <f t="shared" si="28"/>
        <v>0</v>
      </c>
      <c r="H36" s="22">
        <f t="shared" si="28"/>
        <v>0</v>
      </c>
      <c r="I36" s="22">
        <f t="shared" si="28"/>
        <v>0</v>
      </c>
      <c r="J36" s="22">
        <f t="shared" si="28"/>
        <v>0</v>
      </c>
      <c r="K36" s="22">
        <f t="shared" si="28"/>
        <v>0</v>
      </c>
      <c r="L36" s="22">
        <f t="shared" si="28"/>
        <v>0</v>
      </c>
      <c r="M36" s="22">
        <f t="shared" si="28"/>
        <v>0</v>
      </c>
      <c r="N36" s="22">
        <f t="shared" si="28"/>
        <v>0</v>
      </c>
      <c r="O36" s="22">
        <f t="shared" si="28"/>
        <v>0</v>
      </c>
      <c r="P36" s="22">
        <f t="shared" si="28"/>
        <v>0</v>
      </c>
      <c r="Q36" s="22">
        <f t="shared" si="28"/>
        <v>0</v>
      </c>
      <c r="R36" s="22">
        <f t="shared" si="28"/>
        <v>0</v>
      </c>
      <c r="S36" s="22">
        <f t="shared" si="28"/>
        <v>0</v>
      </c>
      <c r="T36" s="22">
        <f t="shared" si="28"/>
        <v>0</v>
      </c>
      <c r="U36" s="22">
        <f t="shared" si="28"/>
        <v>0</v>
      </c>
      <c r="V36" s="22">
        <f t="shared" si="28"/>
        <v>0</v>
      </c>
      <c r="W36" s="22">
        <f t="shared" si="28"/>
        <v>0</v>
      </c>
      <c r="X36" s="22">
        <f t="shared" si="28"/>
        <v>0</v>
      </c>
      <c r="Y36" s="22">
        <f t="shared" si="28"/>
        <v>0</v>
      </c>
      <c r="Z36" s="22">
        <f t="shared" si="28"/>
        <v>0</v>
      </c>
      <c r="AA36" s="22">
        <f t="shared" si="28"/>
        <v>0</v>
      </c>
      <c r="AB36" s="22">
        <f t="shared" si="28"/>
        <v>0</v>
      </c>
      <c r="AC36" s="22">
        <f t="shared" si="28"/>
        <v>0</v>
      </c>
      <c r="AD36" s="22">
        <f t="shared" si="28"/>
        <v>0</v>
      </c>
      <c r="AE36" s="22">
        <f t="shared" si="28"/>
        <v>0</v>
      </c>
      <c r="AF36" s="22">
        <f t="shared" si="28"/>
        <v>0</v>
      </c>
      <c r="AG36" s="22">
        <f t="shared" si="28"/>
        <v>0</v>
      </c>
      <c r="AH36" s="22">
        <f t="shared" si="28"/>
        <v>0</v>
      </c>
      <c r="AI36" s="22">
        <f t="shared" si="28"/>
        <v>0</v>
      </c>
      <c r="AJ36" s="22">
        <f t="shared" si="28"/>
        <v>0</v>
      </c>
      <c r="AK36" s="22">
        <f t="shared" si="28"/>
        <v>0</v>
      </c>
      <c r="AL36" s="22">
        <f t="shared" ref="AL36:BQ36" si="29">IFERROR(VLOOKUP(AL$12,$D30:$E32,2,FALSE),0)</f>
        <v>0</v>
      </c>
      <c r="AM36" s="22">
        <f t="shared" si="29"/>
        <v>0</v>
      </c>
      <c r="AN36" s="22">
        <f t="shared" si="29"/>
        <v>0</v>
      </c>
      <c r="AO36" s="22">
        <f t="shared" si="29"/>
        <v>8638889</v>
      </c>
      <c r="AP36" s="22">
        <f t="shared" si="29"/>
        <v>0</v>
      </c>
      <c r="AQ36" s="22">
        <f t="shared" si="29"/>
        <v>0</v>
      </c>
      <c r="AR36" s="22">
        <f t="shared" si="29"/>
        <v>0</v>
      </c>
      <c r="AS36" s="22">
        <f t="shared" si="29"/>
        <v>0</v>
      </c>
      <c r="AT36" s="22">
        <f t="shared" si="29"/>
        <v>0</v>
      </c>
      <c r="AU36" s="22">
        <f t="shared" si="29"/>
        <v>0</v>
      </c>
      <c r="AV36" s="22">
        <f t="shared" si="29"/>
        <v>0</v>
      </c>
      <c r="AW36" s="22">
        <f t="shared" si="29"/>
        <v>0</v>
      </c>
      <c r="AX36" s="22">
        <f t="shared" si="29"/>
        <v>0</v>
      </c>
      <c r="AY36" s="22">
        <f t="shared" si="29"/>
        <v>0</v>
      </c>
      <c r="AZ36" s="22">
        <f t="shared" si="29"/>
        <v>0</v>
      </c>
      <c r="BA36" s="22">
        <f t="shared" si="29"/>
        <v>0</v>
      </c>
      <c r="BB36" s="22">
        <f t="shared" si="29"/>
        <v>0</v>
      </c>
      <c r="BC36" s="22">
        <f t="shared" si="29"/>
        <v>0</v>
      </c>
      <c r="BD36" s="22">
        <f t="shared" si="29"/>
        <v>0</v>
      </c>
      <c r="BE36" s="22">
        <f t="shared" si="29"/>
        <v>0</v>
      </c>
      <c r="BF36" s="22">
        <f t="shared" si="29"/>
        <v>0</v>
      </c>
      <c r="BG36" s="22">
        <f t="shared" si="29"/>
        <v>0</v>
      </c>
      <c r="BH36" s="22">
        <f t="shared" si="29"/>
        <v>0</v>
      </c>
      <c r="BI36" s="22">
        <f t="shared" si="29"/>
        <v>0</v>
      </c>
      <c r="BJ36" s="22">
        <f t="shared" si="29"/>
        <v>0</v>
      </c>
      <c r="BK36" s="22">
        <f t="shared" si="29"/>
        <v>0</v>
      </c>
      <c r="BL36" s="22">
        <f t="shared" si="29"/>
        <v>0</v>
      </c>
      <c r="BM36" s="22">
        <f t="shared" si="29"/>
        <v>0</v>
      </c>
      <c r="BN36" s="22">
        <f t="shared" si="29"/>
        <v>0</v>
      </c>
      <c r="BO36" s="22">
        <f t="shared" si="29"/>
        <v>0</v>
      </c>
      <c r="BP36" s="22">
        <f t="shared" si="29"/>
        <v>0</v>
      </c>
      <c r="BQ36" s="22">
        <f t="shared" si="29"/>
        <v>0</v>
      </c>
      <c r="BR36" s="22">
        <f t="shared" ref="BR36:CW36" si="30">IFERROR(VLOOKUP(BR$12,$D30:$E32,2,FALSE),0)</f>
        <v>0</v>
      </c>
      <c r="BS36" s="22">
        <f t="shared" si="30"/>
        <v>0</v>
      </c>
      <c r="BT36" s="22">
        <f t="shared" si="30"/>
        <v>0</v>
      </c>
      <c r="BU36" s="22">
        <f t="shared" si="30"/>
        <v>0</v>
      </c>
      <c r="BV36" s="22">
        <f t="shared" si="30"/>
        <v>0</v>
      </c>
      <c r="BW36" s="22">
        <f t="shared" si="30"/>
        <v>0</v>
      </c>
      <c r="BX36" s="22">
        <f t="shared" si="30"/>
        <v>0</v>
      </c>
      <c r="BY36" s="22">
        <f t="shared" si="30"/>
        <v>0</v>
      </c>
      <c r="BZ36" s="22">
        <f t="shared" si="30"/>
        <v>0</v>
      </c>
      <c r="CA36" s="22">
        <f t="shared" si="30"/>
        <v>0</v>
      </c>
      <c r="CB36" s="22">
        <f t="shared" si="30"/>
        <v>0</v>
      </c>
      <c r="CC36" s="22">
        <f t="shared" si="30"/>
        <v>0</v>
      </c>
      <c r="CD36" s="22">
        <f t="shared" si="30"/>
        <v>0</v>
      </c>
      <c r="CE36" s="22">
        <f t="shared" si="30"/>
        <v>0</v>
      </c>
      <c r="CF36" s="22">
        <f t="shared" si="30"/>
        <v>0</v>
      </c>
      <c r="CG36" s="22">
        <f t="shared" si="30"/>
        <v>0</v>
      </c>
      <c r="CH36" s="22">
        <f t="shared" si="30"/>
        <v>0</v>
      </c>
      <c r="CI36" s="22">
        <f t="shared" si="30"/>
        <v>0</v>
      </c>
      <c r="CJ36" s="22">
        <f t="shared" si="30"/>
        <v>0</v>
      </c>
      <c r="CK36" s="22">
        <f t="shared" si="30"/>
        <v>0</v>
      </c>
      <c r="CL36" s="22">
        <f t="shared" si="30"/>
        <v>0</v>
      </c>
      <c r="CM36" s="22">
        <f t="shared" si="30"/>
        <v>0</v>
      </c>
      <c r="CN36" s="22">
        <f t="shared" si="30"/>
        <v>0</v>
      </c>
      <c r="CO36" s="22">
        <f t="shared" si="30"/>
        <v>0</v>
      </c>
      <c r="CP36" s="22">
        <f t="shared" si="30"/>
        <v>0</v>
      </c>
      <c r="CQ36" s="22">
        <f t="shared" si="30"/>
        <v>0</v>
      </c>
      <c r="CR36" s="22">
        <f t="shared" si="30"/>
        <v>0</v>
      </c>
      <c r="CS36" s="22">
        <f t="shared" si="30"/>
        <v>0</v>
      </c>
      <c r="CT36" s="22">
        <f t="shared" si="30"/>
        <v>0</v>
      </c>
      <c r="CU36" s="22">
        <f t="shared" si="30"/>
        <v>0</v>
      </c>
      <c r="CV36" s="22">
        <f t="shared" si="30"/>
        <v>0</v>
      </c>
      <c r="CW36" s="22">
        <f t="shared" si="30"/>
        <v>0</v>
      </c>
      <c r="CX36" s="22">
        <f t="shared" ref="CX36:DZ36" si="31">IFERROR(VLOOKUP(CX$12,$D30:$E32,2,FALSE),0)</f>
        <v>0</v>
      </c>
      <c r="CY36" s="22">
        <f t="shared" si="31"/>
        <v>0</v>
      </c>
      <c r="CZ36" s="22">
        <f t="shared" si="31"/>
        <v>0</v>
      </c>
      <c r="DA36" s="22">
        <f t="shared" si="31"/>
        <v>0</v>
      </c>
      <c r="DB36" s="22">
        <f t="shared" si="31"/>
        <v>0</v>
      </c>
      <c r="DC36" s="22">
        <f t="shared" si="31"/>
        <v>0</v>
      </c>
      <c r="DD36" s="22">
        <f t="shared" si="31"/>
        <v>0</v>
      </c>
      <c r="DE36" s="22">
        <f t="shared" si="31"/>
        <v>0</v>
      </c>
      <c r="DF36" s="22">
        <f t="shared" si="31"/>
        <v>0</v>
      </c>
      <c r="DG36" s="22">
        <f t="shared" si="31"/>
        <v>0</v>
      </c>
      <c r="DH36" s="22">
        <f t="shared" si="31"/>
        <v>0</v>
      </c>
      <c r="DI36" s="22">
        <f t="shared" si="31"/>
        <v>0</v>
      </c>
      <c r="DJ36" s="22">
        <f t="shared" si="31"/>
        <v>0</v>
      </c>
      <c r="DK36" s="22">
        <f t="shared" si="31"/>
        <v>0</v>
      </c>
      <c r="DL36" s="22">
        <f t="shared" si="31"/>
        <v>0</v>
      </c>
      <c r="DM36" s="22">
        <f t="shared" si="31"/>
        <v>0</v>
      </c>
      <c r="DN36" s="22">
        <f t="shared" si="31"/>
        <v>0</v>
      </c>
      <c r="DO36" s="22">
        <f t="shared" si="31"/>
        <v>0</v>
      </c>
      <c r="DP36" s="22">
        <f t="shared" si="31"/>
        <v>0</v>
      </c>
      <c r="DQ36" s="22">
        <f t="shared" si="31"/>
        <v>0</v>
      </c>
      <c r="DR36" s="22">
        <f t="shared" si="31"/>
        <v>0</v>
      </c>
      <c r="DS36" s="22">
        <f t="shared" si="31"/>
        <v>0</v>
      </c>
      <c r="DT36" s="22">
        <f t="shared" si="31"/>
        <v>0</v>
      </c>
      <c r="DU36" s="22">
        <f t="shared" si="31"/>
        <v>0</v>
      </c>
      <c r="DV36" s="22">
        <f t="shared" si="31"/>
        <v>0</v>
      </c>
      <c r="DW36" s="22">
        <f t="shared" si="31"/>
        <v>0</v>
      </c>
      <c r="DX36" s="22">
        <f t="shared" si="31"/>
        <v>0</v>
      </c>
      <c r="DY36" s="22">
        <f t="shared" si="31"/>
        <v>0</v>
      </c>
      <c r="DZ36" s="22">
        <f t="shared" si="31"/>
        <v>0</v>
      </c>
    </row>
    <row r="37" spans="1:16384" s="23" customFormat="1">
      <c r="C37" s="100" t="s">
        <v>354</v>
      </c>
      <c r="F37" s="15">
        <f>SUM($F$35:F35)-SUM($E$36:E36)</f>
        <v>243055.55555555556</v>
      </c>
      <c r="G37" s="15">
        <f>SUM($F$35:G35)-SUM($E$36:F36)</f>
        <v>375000.11111111112</v>
      </c>
      <c r="H37" s="15">
        <f>SUM($F$35:H35)-SUM($E$36:G36)</f>
        <v>618055.66666666674</v>
      </c>
      <c r="I37" s="15">
        <f>SUM($F$35:I35)-SUM($E$36:H36)</f>
        <v>861111.22222222225</v>
      </c>
      <c r="J37" s="15">
        <f>SUM($F$35:J35)-SUM($E$36:I36)</f>
        <v>1104166.7777777778</v>
      </c>
      <c r="K37" s="15">
        <f>SUM($F$35:K35)-SUM($E$36:J36)</f>
        <v>1347222.3333333333</v>
      </c>
      <c r="L37" s="15">
        <f>SUM($F$35:L35)-SUM($E$36:K36)</f>
        <v>1590277.8888888888</v>
      </c>
      <c r="M37" s="15">
        <f>SUM($F$35:M35)-SUM($E$36:L36)</f>
        <v>1833333.4444444443</v>
      </c>
      <c r="N37" s="15">
        <f>SUM($F$35:N35)-SUM($E$36:M36)</f>
        <v>2076389</v>
      </c>
      <c r="O37" s="15">
        <f>SUM($F$35:O35)-SUM($E$36:N36)</f>
        <v>2319444.5555555555</v>
      </c>
      <c r="P37" s="15">
        <f>SUM($F$35:P35)-SUM($E$36:O36)</f>
        <v>2562500.111111111</v>
      </c>
      <c r="Q37" s="15">
        <f>SUM($F$35:Q35)-SUM($E$36:P36)</f>
        <v>2805555.6666666665</v>
      </c>
      <c r="R37" s="15">
        <f>SUM($F$35:R35)-SUM($E$36:Q36)</f>
        <v>3048611.222222222</v>
      </c>
      <c r="S37" s="15">
        <f>SUM($F$35:S35)-SUM($E$36:R36)</f>
        <v>3291666.7777777775</v>
      </c>
      <c r="T37" s="15">
        <f>SUM($F$35:T35)-SUM($E$36:S36)</f>
        <v>3534722.333333333</v>
      </c>
      <c r="U37" s="15">
        <f>SUM($F$35:U35)-SUM($E$36:T36)</f>
        <v>3777777.8888888885</v>
      </c>
      <c r="V37" s="15">
        <f>SUM($F$35:V35)-SUM($E$36:U36)</f>
        <v>4020833.444444444</v>
      </c>
      <c r="W37" s="15">
        <f>SUM($F$35:W35)-SUM($E$36:V36)</f>
        <v>4263889</v>
      </c>
      <c r="X37" s="15">
        <f>SUM($F$35:X35)-SUM($E$36:W36)</f>
        <v>4506944.555555556</v>
      </c>
      <c r="Y37" s="15">
        <f>SUM($F$35:Y35)-SUM($E$36:X36)</f>
        <v>4750000.1111111119</v>
      </c>
      <c r="Z37" s="15">
        <f>SUM($F$35:Z35)-SUM($E$36:Y36)</f>
        <v>4993055.6666666679</v>
      </c>
      <c r="AA37" s="15">
        <f>SUM($F$35:AA35)-SUM($E$36:Z36)</f>
        <v>5236111.2222222239</v>
      </c>
      <c r="AB37" s="15">
        <f>SUM($F$35:AB35)-SUM($E$36:AA36)</f>
        <v>5479166.7777777798</v>
      </c>
      <c r="AC37" s="15">
        <f>SUM($F$35:AC35)-SUM($E$36:AB36)</f>
        <v>5722222.3333333358</v>
      </c>
      <c r="AD37" s="15">
        <f>SUM($F$35:AD35)-SUM($E$36:AC36)</f>
        <v>5965277.8888888918</v>
      </c>
      <c r="AE37" s="15">
        <f>SUM($F$35:AE35)-SUM($E$36:AD36)</f>
        <v>6208333.4444444478</v>
      </c>
      <c r="AF37" s="15">
        <f>SUM($F$35:AF35)-SUM($E$36:AE36)</f>
        <v>6451389.0000000037</v>
      </c>
      <c r="AG37" s="15">
        <f>SUM($F$35:AG35)-SUM($E$36:AF36)</f>
        <v>6694444.5555555597</v>
      </c>
      <c r="AH37" s="15">
        <f>SUM($F$35:AH35)-SUM($E$36:AG36)</f>
        <v>6937500.1111111157</v>
      </c>
      <c r="AI37" s="15">
        <f>SUM($F$35:AI35)-SUM($E$36:AH36)</f>
        <v>7180555.6666666716</v>
      </c>
      <c r="AJ37" s="15">
        <f>SUM($F$35:AJ35)-SUM($E$36:AI36)</f>
        <v>7423611.2222222276</v>
      </c>
      <c r="AK37" s="15">
        <f>SUM($F$35:AK35)-SUM($E$36:AJ36)</f>
        <v>7666666.7777777836</v>
      </c>
      <c r="AL37" s="15">
        <f>SUM($F$35:AL35)-SUM($E$36:AK36)</f>
        <v>7909722.3333333395</v>
      </c>
      <c r="AM37" s="15">
        <f>SUM($F$35:AM35)-SUM($E$36:AL36)</f>
        <v>8152777.8888888955</v>
      </c>
      <c r="AN37" s="15">
        <f>SUM($F$35:AN35)-SUM($E$36:AM36)</f>
        <v>8395833.4444444515</v>
      </c>
      <c r="AO37" s="15">
        <f>SUM($F$35:AO35)-SUM($E$36:AN36)</f>
        <v>8638889</v>
      </c>
      <c r="AP37" s="15">
        <f>SUM($F$35:AP35)-SUM($E$36:AO36)</f>
        <v>0</v>
      </c>
      <c r="AQ37" s="15">
        <f>SUM($F$35:AQ35)-SUM($E$36:AP36)</f>
        <v>0</v>
      </c>
      <c r="AR37" s="15">
        <f>SUM($F$35:AR35)-SUM($E$36:AQ36)</f>
        <v>0</v>
      </c>
      <c r="AS37" s="15">
        <f>SUM($F$35:AS35)-SUM($E$36:AR36)</f>
        <v>0</v>
      </c>
      <c r="AT37" s="15">
        <f>SUM($F$35:AT35)-SUM($E$36:AS36)</f>
        <v>0</v>
      </c>
      <c r="AU37" s="15">
        <f>SUM($F$35:AU35)-SUM($E$36:AT36)</f>
        <v>0</v>
      </c>
      <c r="AV37" s="15">
        <f>SUM($F$35:AV35)-SUM($E$36:AU36)</f>
        <v>0</v>
      </c>
      <c r="AW37" s="15">
        <f>SUM($F$35:AW35)-SUM($E$36:AV36)</f>
        <v>0</v>
      </c>
      <c r="AX37" s="15">
        <f>SUM($F$35:AX35)-SUM($E$36:AW36)</f>
        <v>0</v>
      </c>
      <c r="AY37" s="15">
        <f>SUM($F$35:AY35)-SUM($E$36:AX36)</f>
        <v>0</v>
      </c>
      <c r="AZ37" s="15">
        <f>SUM($F$35:AZ35)-SUM($E$36:AY36)</f>
        <v>0</v>
      </c>
      <c r="BA37" s="15">
        <f>SUM($F$35:BA35)-SUM($E$36:AZ36)</f>
        <v>0</v>
      </c>
      <c r="BB37" s="15">
        <f>SUM($F$35:BB35)-SUM($E$36:BA36)</f>
        <v>0</v>
      </c>
      <c r="BC37" s="15">
        <f>SUM($F$35:BC35)-SUM($E$36:BB36)</f>
        <v>0</v>
      </c>
      <c r="BD37" s="15">
        <f>SUM($F$35:BD35)-SUM($E$36:BC36)</f>
        <v>0</v>
      </c>
      <c r="BE37" s="15">
        <f>SUM($F$35:BE35)-SUM($E$36:BD36)</f>
        <v>0</v>
      </c>
      <c r="BF37" s="15">
        <f>SUM($F$35:BF35)-SUM($E$36:BE36)</f>
        <v>0</v>
      </c>
      <c r="BG37" s="15">
        <f>SUM($F$35:BG35)-SUM($E$36:BF36)</f>
        <v>0</v>
      </c>
      <c r="BH37" s="15">
        <f>SUM($F$35:BH35)-SUM($E$36:BG36)</f>
        <v>0</v>
      </c>
      <c r="BI37" s="15">
        <f>SUM($F$35:BI35)-SUM($E$36:BH36)</f>
        <v>0</v>
      </c>
      <c r="BJ37" s="15">
        <f>SUM($F$35:BJ35)-SUM($E$36:BI36)</f>
        <v>0</v>
      </c>
      <c r="BK37" s="15">
        <f>SUM($F$35:BK35)-SUM($E$36:BJ36)</f>
        <v>0</v>
      </c>
      <c r="BL37" s="15">
        <f>SUM($F$35:BL35)-SUM($E$36:BK36)</f>
        <v>0</v>
      </c>
      <c r="BM37" s="15">
        <f>SUM($F$35:BM35)-SUM($E$36:BL36)</f>
        <v>0</v>
      </c>
      <c r="BN37" s="15">
        <f>SUM($F$35:BN35)-SUM($E$36:BM36)</f>
        <v>0</v>
      </c>
      <c r="BO37" s="15">
        <f>SUM($F$35:BO35)-SUM($E$36:BN36)</f>
        <v>0</v>
      </c>
      <c r="BP37" s="15">
        <f>SUM($F$35:BP35)-SUM($E$36:BO36)</f>
        <v>0</v>
      </c>
      <c r="BQ37" s="15">
        <f>SUM($F$35:BQ35)-SUM($E$36:BP36)</f>
        <v>0</v>
      </c>
      <c r="BR37" s="15">
        <f>SUM($F$35:BR35)-SUM($E$36:BQ36)</f>
        <v>0</v>
      </c>
      <c r="BS37" s="15">
        <f>SUM($F$35:BS35)-SUM($E$36:BR36)</f>
        <v>0</v>
      </c>
      <c r="BT37" s="15">
        <f>SUM($F$35:BT35)-SUM($E$36:BS36)</f>
        <v>0</v>
      </c>
      <c r="BU37" s="15">
        <f>SUM($F$35:BU35)-SUM($E$36:BT36)</f>
        <v>0</v>
      </c>
      <c r="BV37" s="15">
        <f>SUM($F$35:BV35)-SUM($E$36:BU36)</f>
        <v>0</v>
      </c>
      <c r="BW37" s="15">
        <f>SUM($F$35:BW35)-SUM($E$36:BV36)</f>
        <v>0</v>
      </c>
      <c r="BX37" s="15">
        <f>SUM($F$35:BX35)-SUM($E$36:BW36)</f>
        <v>0</v>
      </c>
      <c r="BY37" s="15">
        <f>SUM($F$35:BY35)-SUM($E$36:BX36)</f>
        <v>0</v>
      </c>
      <c r="BZ37" s="15">
        <f>SUM($F$35:BZ35)-SUM($E$36:BY36)</f>
        <v>0</v>
      </c>
      <c r="CA37" s="15">
        <f>SUM($F$35:CA35)-SUM($E$36:BZ36)</f>
        <v>0</v>
      </c>
      <c r="CB37" s="15">
        <f>SUM($F$35:CB35)-SUM($E$36:CA36)</f>
        <v>0</v>
      </c>
      <c r="CC37" s="15">
        <f>SUM($F$35:CC35)-SUM($E$36:CB36)</f>
        <v>0</v>
      </c>
      <c r="CD37" s="15">
        <f>SUM($F$35:CD35)-SUM($E$36:CC36)</f>
        <v>0</v>
      </c>
      <c r="CE37" s="15">
        <f>SUM($F$35:CE35)-SUM($E$36:CD36)</f>
        <v>0</v>
      </c>
      <c r="CF37" s="15">
        <f>SUM($F$35:CF35)-SUM($E$36:CE36)</f>
        <v>0</v>
      </c>
      <c r="CG37" s="15">
        <f>SUM($F$35:CG35)-SUM($E$36:CF36)</f>
        <v>0</v>
      </c>
      <c r="CH37" s="15">
        <f>SUM($F$35:CH35)-SUM($E$36:CG36)</f>
        <v>0</v>
      </c>
      <c r="CI37" s="15">
        <f>SUM($F$35:CI35)-SUM($E$36:CH36)</f>
        <v>0</v>
      </c>
      <c r="CJ37" s="15">
        <f>SUM($F$35:CJ35)-SUM($E$36:CI36)</f>
        <v>0</v>
      </c>
      <c r="CK37" s="15">
        <f>SUM($F$35:CK35)-SUM($E$36:CJ36)</f>
        <v>0</v>
      </c>
      <c r="CL37" s="15">
        <f>SUM($F$35:CL35)-SUM($E$36:CK36)</f>
        <v>0</v>
      </c>
      <c r="CM37" s="15">
        <f>SUM($F$35:CM35)-SUM($E$36:CL36)</f>
        <v>0</v>
      </c>
      <c r="CN37" s="15">
        <f>SUM($F$35:CN35)-SUM($E$36:CM36)</f>
        <v>0</v>
      </c>
      <c r="CO37" s="15">
        <f>SUM($F$35:CO35)-SUM($E$36:CN36)</f>
        <v>0</v>
      </c>
      <c r="CP37" s="15">
        <f>SUM($F$35:CP35)-SUM($E$36:CO36)</f>
        <v>0</v>
      </c>
      <c r="CQ37" s="15">
        <f>SUM($F$35:CQ35)-SUM($E$36:CP36)</f>
        <v>0</v>
      </c>
      <c r="CR37" s="15">
        <f>SUM($F$35:CR35)-SUM($E$36:CQ36)</f>
        <v>0</v>
      </c>
      <c r="CS37" s="15">
        <f>SUM($F$35:CS35)-SUM($E$36:CR36)</f>
        <v>0</v>
      </c>
      <c r="CT37" s="15">
        <f>SUM($F$35:CT35)-SUM($E$36:CS36)</f>
        <v>0</v>
      </c>
      <c r="CU37" s="15">
        <f>SUM($F$35:CU35)-SUM($E$36:CT36)</f>
        <v>0</v>
      </c>
      <c r="CV37" s="15">
        <f>SUM($F$35:CV35)-SUM($E$36:CU36)</f>
        <v>0</v>
      </c>
      <c r="CW37" s="15">
        <f>SUM($F$35:CW35)-SUM($E$36:CV36)</f>
        <v>0</v>
      </c>
      <c r="CX37" s="15">
        <f>SUM($F$35:CX35)-SUM($E$36:CW36)</f>
        <v>0</v>
      </c>
      <c r="CY37" s="15">
        <f>SUM($F$35:CY35)-SUM($E$36:CX36)</f>
        <v>0</v>
      </c>
      <c r="CZ37" s="15">
        <f>SUM($F$35:CZ35)-SUM($E$36:CY36)</f>
        <v>0</v>
      </c>
      <c r="DA37" s="15">
        <f>SUM($F$35:DA35)-SUM($E$36:CZ36)</f>
        <v>0</v>
      </c>
      <c r="DB37" s="15">
        <f>SUM($F$35:DB35)-SUM($E$36:DA36)</f>
        <v>0</v>
      </c>
      <c r="DC37" s="15">
        <f>SUM($F$35:DC35)-SUM($E$36:DB36)</f>
        <v>0</v>
      </c>
      <c r="DD37" s="15">
        <f>SUM($F$35:DD35)-SUM($E$36:DC36)</f>
        <v>0</v>
      </c>
      <c r="DE37" s="15">
        <f>SUM($F$35:DE35)-SUM($E$36:DD36)</f>
        <v>0</v>
      </c>
      <c r="DF37" s="15">
        <f>SUM($F$35:DF35)-SUM($E$36:DE36)</f>
        <v>0</v>
      </c>
      <c r="DG37" s="15">
        <f>SUM($F$35:DG35)-SUM($E$36:DF36)</f>
        <v>0</v>
      </c>
      <c r="DH37" s="15">
        <f>SUM($F$35:DH35)-SUM($E$36:DG36)</f>
        <v>0</v>
      </c>
      <c r="DI37" s="15">
        <f>SUM($F$35:DI35)-SUM($E$36:DH36)</f>
        <v>0</v>
      </c>
      <c r="DJ37" s="15">
        <f>SUM($F$35:DJ35)-SUM($E$36:DI36)</f>
        <v>0</v>
      </c>
      <c r="DK37" s="15">
        <f>SUM($F$35:DK35)-SUM($E$36:DJ36)</f>
        <v>0</v>
      </c>
      <c r="DL37" s="15">
        <f>SUM($F$35:DL35)-SUM($E$36:DK36)</f>
        <v>0</v>
      </c>
      <c r="DM37" s="15">
        <f>SUM($F$35:DM35)-SUM($E$36:DL36)</f>
        <v>0</v>
      </c>
      <c r="DN37" s="15">
        <f>SUM($F$35:DN35)-SUM($E$36:DM36)</f>
        <v>0</v>
      </c>
      <c r="DO37" s="15">
        <f>SUM($F$35:DO35)-SUM($E$36:DN36)</f>
        <v>0</v>
      </c>
      <c r="DP37" s="15">
        <f>SUM($F$35:DP35)-SUM($E$36:DO36)</f>
        <v>0</v>
      </c>
      <c r="DQ37" s="15">
        <f>SUM($F$35:DQ35)-SUM($E$36:DP36)</f>
        <v>0</v>
      </c>
      <c r="DR37" s="15">
        <f>SUM($F$35:DR35)-SUM($E$36:DQ36)</f>
        <v>0</v>
      </c>
      <c r="DS37" s="15">
        <f>SUM($F$35:DS35)-SUM($E$36:DR36)</f>
        <v>0</v>
      </c>
      <c r="DT37" s="15">
        <f>SUM($F$35:DT35)-SUM($E$36:DS36)</f>
        <v>0</v>
      </c>
      <c r="DU37" s="15">
        <f>SUM($F$35:DU35)-SUM($E$36:DT36)</f>
        <v>0</v>
      </c>
      <c r="DV37" s="15">
        <f>SUM($F$35:DV35)-SUM($E$36:DU36)</f>
        <v>0</v>
      </c>
      <c r="DW37" s="15">
        <f>SUM($F$35:DW35)-SUM($E$36:DV36)</f>
        <v>0</v>
      </c>
      <c r="DX37" s="15">
        <f>SUM($F$35:DX35)-SUM($E$36:DW36)</f>
        <v>0</v>
      </c>
      <c r="DY37" s="15">
        <f>SUM($F$35:DY35)-SUM($E$36:DX36)</f>
        <v>0</v>
      </c>
      <c r="DZ37" s="15">
        <f>SUM($F$35:DZ35)-SUM($E$36:DY36)</f>
        <v>0</v>
      </c>
    </row>
    <row r="38" spans="1:16384" s="23" customFormat="1">
      <c r="C38" s="100" t="s">
        <v>355</v>
      </c>
      <c r="F38" s="15">
        <f>F37-F36</f>
        <v>131944.55555555556</v>
      </c>
      <c r="G38" s="15">
        <f t="shared" ref="G38:BR38" si="32">G37-G36</f>
        <v>375000.11111111112</v>
      </c>
      <c r="H38" s="15">
        <f t="shared" si="32"/>
        <v>618055.66666666674</v>
      </c>
      <c r="I38" s="15">
        <f t="shared" si="32"/>
        <v>861111.22222222225</v>
      </c>
      <c r="J38" s="15">
        <f t="shared" si="32"/>
        <v>1104166.7777777778</v>
      </c>
      <c r="K38" s="15">
        <f t="shared" si="32"/>
        <v>1347222.3333333333</v>
      </c>
      <c r="L38" s="15">
        <f t="shared" si="32"/>
        <v>1590277.8888888888</v>
      </c>
      <c r="M38" s="15">
        <f t="shared" si="32"/>
        <v>1833333.4444444443</v>
      </c>
      <c r="N38" s="15">
        <f t="shared" si="32"/>
        <v>2076389</v>
      </c>
      <c r="O38" s="15">
        <f t="shared" si="32"/>
        <v>2319444.5555555555</v>
      </c>
      <c r="P38" s="15">
        <f t="shared" si="32"/>
        <v>2562500.111111111</v>
      </c>
      <c r="Q38" s="15">
        <f t="shared" si="32"/>
        <v>2805555.6666666665</v>
      </c>
      <c r="R38" s="15">
        <f t="shared" si="32"/>
        <v>3048611.222222222</v>
      </c>
      <c r="S38" s="15">
        <f t="shared" si="32"/>
        <v>3291666.7777777775</v>
      </c>
      <c r="T38" s="15">
        <f t="shared" si="32"/>
        <v>3534722.333333333</v>
      </c>
      <c r="U38" s="15">
        <f t="shared" si="32"/>
        <v>3777777.8888888885</v>
      </c>
      <c r="V38" s="15">
        <f t="shared" si="32"/>
        <v>4020833.444444444</v>
      </c>
      <c r="W38" s="15">
        <f t="shared" si="32"/>
        <v>4263889</v>
      </c>
      <c r="X38" s="15">
        <f t="shared" si="32"/>
        <v>4506944.555555556</v>
      </c>
      <c r="Y38" s="15">
        <f t="shared" si="32"/>
        <v>4750000.1111111119</v>
      </c>
      <c r="Z38" s="15">
        <f t="shared" si="32"/>
        <v>4993055.6666666679</v>
      </c>
      <c r="AA38" s="15">
        <f t="shared" si="32"/>
        <v>5236111.2222222239</v>
      </c>
      <c r="AB38" s="15">
        <f t="shared" si="32"/>
        <v>5479166.7777777798</v>
      </c>
      <c r="AC38" s="15">
        <f t="shared" si="32"/>
        <v>5722222.3333333358</v>
      </c>
      <c r="AD38" s="15">
        <f t="shared" si="32"/>
        <v>5965277.8888888918</v>
      </c>
      <c r="AE38" s="15">
        <f t="shared" si="32"/>
        <v>6208333.4444444478</v>
      </c>
      <c r="AF38" s="15">
        <f t="shared" si="32"/>
        <v>6451389.0000000037</v>
      </c>
      <c r="AG38" s="15">
        <f t="shared" si="32"/>
        <v>6694444.5555555597</v>
      </c>
      <c r="AH38" s="15">
        <f t="shared" si="32"/>
        <v>6937500.1111111157</v>
      </c>
      <c r="AI38" s="15">
        <f t="shared" si="32"/>
        <v>7180555.6666666716</v>
      </c>
      <c r="AJ38" s="15">
        <f t="shared" si="32"/>
        <v>7423611.2222222276</v>
      </c>
      <c r="AK38" s="15">
        <f t="shared" si="32"/>
        <v>7666666.7777777836</v>
      </c>
      <c r="AL38" s="15">
        <f t="shared" si="32"/>
        <v>7909722.3333333395</v>
      </c>
      <c r="AM38" s="15">
        <f t="shared" si="32"/>
        <v>8152777.8888888955</v>
      </c>
      <c r="AN38" s="15">
        <f t="shared" si="32"/>
        <v>8395833.4444444515</v>
      </c>
      <c r="AO38" s="15">
        <f t="shared" si="32"/>
        <v>0</v>
      </c>
      <c r="AP38" s="15">
        <f t="shared" si="32"/>
        <v>0</v>
      </c>
      <c r="AQ38" s="15">
        <f t="shared" si="32"/>
        <v>0</v>
      </c>
      <c r="AR38" s="15">
        <f t="shared" si="32"/>
        <v>0</v>
      </c>
      <c r="AS38" s="15">
        <f t="shared" si="32"/>
        <v>0</v>
      </c>
      <c r="AT38" s="15">
        <f t="shared" si="32"/>
        <v>0</v>
      </c>
      <c r="AU38" s="15">
        <f t="shared" si="32"/>
        <v>0</v>
      </c>
      <c r="AV38" s="15">
        <f t="shared" si="32"/>
        <v>0</v>
      </c>
      <c r="AW38" s="15">
        <f t="shared" si="32"/>
        <v>0</v>
      </c>
      <c r="AX38" s="15">
        <f t="shared" si="32"/>
        <v>0</v>
      </c>
      <c r="AY38" s="15">
        <f t="shared" si="32"/>
        <v>0</v>
      </c>
      <c r="AZ38" s="15">
        <f t="shared" si="32"/>
        <v>0</v>
      </c>
      <c r="BA38" s="15">
        <f t="shared" si="32"/>
        <v>0</v>
      </c>
      <c r="BB38" s="15">
        <f t="shared" si="32"/>
        <v>0</v>
      </c>
      <c r="BC38" s="15">
        <f t="shared" si="32"/>
        <v>0</v>
      </c>
      <c r="BD38" s="15">
        <f t="shared" si="32"/>
        <v>0</v>
      </c>
      <c r="BE38" s="15">
        <f t="shared" si="32"/>
        <v>0</v>
      </c>
      <c r="BF38" s="15">
        <f t="shared" si="32"/>
        <v>0</v>
      </c>
      <c r="BG38" s="15">
        <f t="shared" si="32"/>
        <v>0</v>
      </c>
      <c r="BH38" s="15">
        <f t="shared" si="32"/>
        <v>0</v>
      </c>
      <c r="BI38" s="15">
        <f t="shared" si="32"/>
        <v>0</v>
      </c>
      <c r="BJ38" s="15">
        <f t="shared" si="32"/>
        <v>0</v>
      </c>
      <c r="BK38" s="15">
        <f t="shared" si="32"/>
        <v>0</v>
      </c>
      <c r="BL38" s="15">
        <f t="shared" si="32"/>
        <v>0</v>
      </c>
      <c r="BM38" s="15">
        <f t="shared" si="32"/>
        <v>0</v>
      </c>
      <c r="BN38" s="15">
        <f t="shared" si="32"/>
        <v>0</v>
      </c>
      <c r="BO38" s="15">
        <f t="shared" si="32"/>
        <v>0</v>
      </c>
      <c r="BP38" s="15">
        <f t="shared" si="32"/>
        <v>0</v>
      </c>
      <c r="BQ38" s="15">
        <f t="shared" si="32"/>
        <v>0</v>
      </c>
      <c r="BR38" s="15">
        <f t="shared" si="32"/>
        <v>0</v>
      </c>
      <c r="BS38" s="15">
        <f t="shared" ref="BS38:DZ38" si="33">BS37-BS36</f>
        <v>0</v>
      </c>
      <c r="BT38" s="15">
        <f t="shared" si="33"/>
        <v>0</v>
      </c>
      <c r="BU38" s="15">
        <f t="shared" si="33"/>
        <v>0</v>
      </c>
      <c r="BV38" s="15">
        <f t="shared" si="33"/>
        <v>0</v>
      </c>
      <c r="BW38" s="15">
        <f t="shared" si="33"/>
        <v>0</v>
      </c>
      <c r="BX38" s="15">
        <f t="shared" si="33"/>
        <v>0</v>
      </c>
      <c r="BY38" s="15">
        <f t="shared" si="33"/>
        <v>0</v>
      </c>
      <c r="BZ38" s="15">
        <f t="shared" si="33"/>
        <v>0</v>
      </c>
      <c r="CA38" s="15">
        <f t="shared" si="33"/>
        <v>0</v>
      </c>
      <c r="CB38" s="15">
        <f t="shared" si="33"/>
        <v>0</v>
      </c>
      <c r="CC38" s="15">
        <f t="shared" si="33"/>
        <v>0</v>
      </c>
      <c r="CD38" s="15">
        <f t="shared" si="33"/>
        <v>0</v>
      </c>
      <c r="CE38" s="15">
        <f t="shared" si="33"/>
        <v>0</v>
      </c>
      <c r="CF38" s="15">
        <f t="shared" si="33"/>
        <v>0</v>
      </c>
      <c r="CG38" s="15">
        <f t="shared" si="33"/>
        <v>0</v>
      </c>
      <c r="CH38" s="15">
        <f t="shared" si="33"/>
        <v>0</v>
      </c>
      <c r="CI38" s="15">
        <f t="shared" si="33"/>
        <v>0</v>
      </c>
      <c r="CJ38" s="15">
        <f t="shared" si="33"/>
        <v>0</v>
      </c>
      <c r="CK38" s="15">
        <f t="shared" si="33"/>
        <v>0</v>
      </c>
      <c r="CL38" s="15">
        <f t="shared" si="33"/>
        <v>0</v>
      </c>
      <c r="CM38" s="15">
        <f t="shared" si="33"/>
        <v>0</v>
      </c>
      <c r="CN38" s="15">
        <f t="shared" si="33"/>
        <v>0</v>
      </c>
      <c r="CO38" s="15">
        <f t="shared" si="33"/>
        <v>0</v>
      </c>
      <c r="CP38" s="15">
        <f t="shared" si="33"/>
        <v>0</v>
      </c>
      <c r="CQ38" s="15">
        <f t="shared" si="33"/>
        <v>0</v>
      </c>
      <c r="CR38" s="15">
        <f t="shared" si="33"/>
        <v>0</v>
      </c>
      <c r="CS38" s="15">
        <f t="shared" si="33"/>
        <v>0</v>
      </c>
      <c r="CT38" s="15">
        <f t="shared" si="33"/>
        <v>0</v>
      </c>
      <c r="CU38" s="15">
        <f t="shared" si="33"/>
        <v>0</v>
      </c>
      <c r="CV38" s="15">
        <f t="shared" si="33"/>
        <v>0</v>
      </c>
      <c r="CW38" s="15">
        <f t="shared" si="33"/>
        <v>0</v>
      </c>
      <c r="CX38" s="15">
        <f t="shared" si="33"/>
        <v>0</v>
      </c>
      <c r="CY38" s="15">
        <f t="shared" si="33"/>
        <v>0</v>
      </c>
      <c r="CZ38" s="15">
        <f t="shared" si="33"/>
        <v>0</v>
      </c>
      <c r="DA38" s="15">
        <f t="shared" si="33"/>
        <v>0</v>
      </c>
      <c r="DB38" s="15">
        <f t="shared" si="33"/>
        <v>0</v>
      </c>
      <c r="DC38" s="15">
        <f t="shared" si="33"/>
        <v>0</v>
      </c>
      <c r="DD38" s="15">
        <f t="shared" si="33"/>
        <v>0</v>
      </c>
      <c r="DE38" s="15">
        <f t="shared" si="33"/>
        <v>0</v>
      </c>
      <c r="DF38" s="15">
        <f t="shared" si="33"/>
        <v>0</v>
      </c>
      <c r="DG38" s="15">
        <f t="shared" si="33"/>
        <v>0</v>
      </c>
      <c r="DH38" s="15">
        <f t="shared" si="33"/>
        <v>0</v>
      </c>
      <c r="DI38" s="15">
        <f t="shared" si="33"/>
        <v>0</v>
      </c>
      <c r="DJ38" s="15">
        <f t="shared" si="33"/>
        <v>0</v>
      </c>
      <c r="DK38" s="15">
        <f t="shared" si="33"/>
        <v>0</v>
      </c>
      <c r="DL38" s="15">
        <f t="shared" si="33"/>
        <v>0</v>
      </c>
      <c r="DM38" s="15">
        <f t="shared" si="33"/>
        <v>0</v>
      </c>
      <c r="DN38" s="15">
        <f t="shared" si="33"/>
        <v>0</v>
      </c>
      <c r="DO38" s="15">
        <f t="shared" si="33"/>
        <v>0</v>
      </c>
      <c r="DP38" s="15">
        <f t="shared" si="33"/>
        <v>0</v>
      </c>
      <c r="DQ38" s="15">
        <f t="shared" si="33"/>
        <v>0</v>
      </c>
      <c r="DR38" s="15">
        <f t="shared" si="33"/>
        <v>0</v>
      </c>
      <c r="DS38" s="15">
        <f t="shared" si="33"/>
        <v>0</v>
      </c>
      <c r="DT38" s="15">
        <f t="shared" si="33"/>
        <v>0</v>
      </c>
      <c r="DU38" s="15">
        <f t="shared" si="33"/>
        <v>0</v>
      </c>
      <c r="DV38" s="15">
        <f t="shared" si="33"/>
        <v>0</v>
      </c>
      <c r="DW38" s="15">
        <f t="shared" si="33"/>
        <v>0</v>
      </c>
      <c r="DX38" s="15">
        <f t="shared" si="33"/>
        <v>0</v>
      </c>
      <c r="DY38" s="15">
        <f t="shared" si="33"/>
        <v>0</v>
      </c>
      <c r="DZ38" s="15">
        <f t="shared" si="33"/>
        <v>0</v>
      </c>
    </row>
    <row r="39" spans="1:16384" s="23" customFormat="1">
      <c r="C39" s="101" t="s">
        <v>222</v>
      </c>
      <c r="F39" s="23">
        <f>0</f>
        <v>0</v>
      </c>
      <c r="G39" s="23">
        <f>0</f>
        <v>0</v>
      </c>
      <c r="H39" s="23">
        <f>0</f>
        <v>0</v>
      </c>
      <c r="I39" s="23">
        <f>0</f>
        <v>0</v>
      </c>
      <c r="J39" s="23">
        <f>0</f>
        <v>0</v>
      </c>
      <c r="K39" s="23">
        <f>0</f>
        <v>0</v>
      </c>
      <c r="L39" s="23">
        <f>0</f>
        <v>0</v>
      </c>
      <c r="M39" s="23">
        <f>0</f>
        <v>0</v>
      </c>
      <c r="N39" s="23">
        <f>0</f>
        <v>0</v>
      </c>
      <c r="O39" s="23">
        <f>0</f>
        <v>0</v>
      </c>
      <c r="P39" s="23">
        <f>0</f>
        <v>0</v>
      </c>
      <c r="Q39" s="23">
        <f>0</f>
        <v>0</v>
      </c>
      <c r="R39" s="23">
        <f>0</f>
        <v>0</v>
      </c>
      <c r="S39" s="23">
        <f>0</f>
        <v>0</v>
      </c>
      <c r="T39" s="23">
        <f>0</f>
        <v>0</v>
      </c>
      <c r="U39" s="23">
        <f>0</f>
        <v>0</v>
      </c>
      <c r="V39" s="23">
        <f>0</f>
        <v>0</v>
      </c>
      <c r="W39" s="23">
        <f>0</f>
        <v>0</v>
      </c>
      <c r="X39" s="23">
        <f>0</f>
        <v>0</v>
      </c>
      <c r="Y39" s="23">
        <f>0</f>
        <v>0</v>
      </c>
      <c r="Z39" s="23">
        <f>0</f>
        <v>0</v>
      </c>
      <c r="AA39" s="23">
        <f>0</f>
        <v>0</v>
      </c>
      <c r="AB39" s="23">
        <f>0</f>
        <v>0</v>
      </c>
      <c r="AC39" s="23">
        <f>0</f>
        <v>0</v>
      </c>
      <c r="AD39" s="23">
        <f>0</f>
        <v>0</v>
      </c>
      <c r="AE39" s="23">
        <f>0</f>
        <v>0</v>
      </c>
      <c r="AF39" s="23">
        <f>0</f>
        <v>0</v>
      </c>
      <c r="AG39" s="23">
        <f>0</f>
        <v>0</v>
      </c>
      <c r="AH39" s="23">
        <f>0</f>
        <v>0</v>
      </c>
      <c r="AI39" s="23">
        <f>0</f>
        <v>0</v>
      </c>
      <c r="AJ39" s="23">
        <f>0</f>
        <v>0</v>
      </c>
      <c r="AK39" s="23">
        <f>0</f>
        <v>0</v>
      </c>
      <c r="AL39" s="23">
        <f>0</f>
        <v>0</v>
      </c>
      <c r="AM39" s="23">
        <f>0</f>
        <v>0</v>
      </c>
      <c r="AN39" s="23">
        <f>0</f>
        <v>0</v>
      </c>
      <c r="AO39" s="23">
        <f>0</f>
        <v>0</v>
      </c>
      <c r="AP39" s="23">
        <f>0</f>
        <v>0</v>
      </c>
      <c r="AQ39" s="23">
        <f>0</f>
        <v>0</v>
      </c>
      <c r="AR39" s="23">
        <f>0</f>
        <v>0</v>
      </c>
      <c r="AS39" s="23">
        <f>0</f>
        <v>0</v>
      </c>
      <c r="AT39" s="23">
        <f>0</f>
        <v>0</v>
      </c>
      <c r="AU39" s="23">
        <f>0</f>
        <v>0</v>
      </c>
      <c r="AV39" s="23">
        <f>0</f>
        <v>0</v>
      </c>
      <c r="AW39" s="23">
        <f>0</f>
        <v>0</v>
      </c>
      <c r="AX39" s="23">
        <f>0</f>
        <v>0</v>
      </c>
      <c r="AY39" s="23">
        <f>0</f>
        <v>0</v>
      </c>
      <c r="AZ39" s="23">
        <f>0</f>
        <v>0</v>
      </c>
      <c r="BA39" s="23">
        <f>0</f>
        <v>0</v>
      </c>
      <c r="BB39" s="23">
        <f>0</f>
        <v>0</v>
      </c>
      <c r="BC39" s="23">
        <f>0</f>
        <v>0</v>
      </c>
      <c r="BD39" s="23">
        <f>0</f>
        <v>0</v>
      </c>
      <c r="BE39" s="23">
        <f>0</f>
        <v>0</v>
      </c>
      <c r="BF39" s="23">
        <f>0</f>
        <v>0</v>
      </c>
      <c r="BG39" s="23">
        <f>0</f>
        <v>0</v>
      </c>
      <c r="BH39" s="23">
        <f>0</f>
        <v>0</v>
      </c>
      <c r="BI39" s="23">
        <f>0</f>
        <v>0</v>
      </c>
      <c r="BJ39" s="23">
        <f>0</f>
        <v>0</v>
      </c>
      <c r="BK39" s="23">
        <f>0</f>
        <v>0</v>
      </c>
      <c r="BL39" s="23">
        <f>0</f>
        <v>0</v>
      </c>
      <c r="BM39" s="23">
        <f>0</f>
        <v>0</v>
      </c>
      <c r="BN39" s="23">
        <f>0</f>
        <v>0</v>
      </c>
      <c r="BO39" s="23">
        <f>0</f>
        <v>0</v>
      </c>
      <c r="BP39" s="23">
        <f>0</f>
        <v>0</v>
      </c>
      <c r="BQ39" s="23">
        <f>0</f>
        <v>0</v>
      </c>
      <c r="BR39" s="23">
        <f>0</f>
        <v>0</v>
      </c>
      <c r="BS39" s="23">
        <f>0</f>
        <v>0</v>
      </c>
      <c r="BT39" s="23">
        <f>0</f>
        <v>0</v>
      </c>
      <c r="BU39" s="23">
        <f>0</f>
        <v>0</v>
      </c>
      <c r="BV39" s="23">
        <f>0</f>
        <v>0</v>
      </c>
      <c r="BW39" s="23">
        <f>0</f>
        <v>0</v>
      </c>
      <c r="BX39" s="23">
        <f>0</f>
        <v>0</v>
      </c>
      <c r="BY39" s="23">
        <f>0</f>
        <v>0</v>
      </c>
      <c r="BZ39" s="23">
        <f>0</f>
        <v>0</v>
      </c>
      <c r="CA39" s="23">
        <f>0</f>
        <v>0</v>
      </c>
      <c r="CB39" s="23">
        <f>0</f>
        <v>0</v>
      </c>
      <c r="CC39" s="23">
        <f>0</f>
        <v>0</v>
      </c>
      <c r="CD39" s="23">
        <f>0</f>
        <v>0</v>
      </c>
      <c r="CE39" s="23">
        <f>0</f>
        <v>0</v>
      </c>
      <c r="CF39" s="23">
        <f>0</f>
        <v>0</v>
      </c>
      <c r="CG39" s="23">
        <f>0</f>
        <v>0</v>
      </c>
      <c r="CH39" s="23">
        <f>0</f>
        <v>0</v>
      </c>
      <c r="CI39" s="23">
        <f>0</f>
        <v>0</v>
      </c>
      <c r="CJ39" s="23">
        <f>0</f>
        <v>0</v>
      </c>
      <c r="CK39" s="23">
        <f>0</f>
        <v>0</v>
      </c>
      <c r="CL39" s="23">
        <f>0</f>
        <v>0</v>
      </c>
      <c r="CM39" s="23">
        <f>0</f>
        <v>0</v>
      </c>
      <c r="CN39" s="23">
        <f>0</f>
        <v>0</v>
      </c>
      <c r="CO39" s="23">
        <f>0</f>
        <v>0</v>
      </c>
      <c r="CP39" s="23">
        <f>0</f>
        <v>0</v>
      </c>
      <c r="CQ39" s="23">
        <f>0</f>
        <v>0</v>
      </c>
      <c r="CR39" s="23">
        <f>0</f>
        <v>0</v>
      </c>
      <c r="CS39" s="23">
        <f>0</f>
        <v>0</v>
      </c>
      <c r="CT39" s="23">
        <f>0</f>
        <v>0</v>
      </c>
      <c r="CU39" s="23">
        <f>0</f>
        <v>0</v>
      </c>
      <c r="CV39" s="23">
        <f>0</f>
        <v>0</v>
      </c>
      <c r="CW39" s="23">
        <f>0</f>
        <v>0</v>
      </c>
      <c r="CX39" s="23">
        <f>0</f>
        <v>0</v>
      </c>
      <c r="CY39" s="23">
        <f>0</f>
        <v>0</v>
      </c>
      <c r="CZ39" s="23">
        <f>0</f>
        <v>0</v>
      </c>
      <c r="DA39" s="23">
        <f>0</f>
        <v>0</v>
      </c>
      <c r="DB39" s="23">
        <f>0</f>
        <v>0</v>
      </c>
      <c r="DC39" s="23">
        <f>0</f>
        <v>0</v>
      </c>
      <c r="DD39" s="23">
        <f>0</f>
        <v>0</v>
      </c>
      <c r="DE39" s="23">
        <f>0</f>
        <v>0</v>
      </c>
      <c r="DF39" s="23">
        <f>0</f>
        <v>0</v>
      </c>
      <c r="DG39" s="23">
        <f>0</f>
        <v>0</v>
      </c>
      <c r="DH39" s="23">
        <f>0</f>
        <v>0</v>
      </c>
      <c r="DI39" s="23">
        <f>0</f>
        <v>0</v>
      </c>
      <c r="DJ39" s="23">
        <f>0</f>
        <v>0</v>
      </c>
      <c r="DK39" s="23">
        <f>0</f>
        <v>0</v>
      </c>
      <c r="DL39" s="23">
        <f>0</f>
        <v>0</v>
      </c>
      <c r="DM39" s="23">
        <f>0</f>
        <v>0</v>
      </c>
      <c r="DN39" s="23">
        <f>0</f>
        <v>0</v>
      </c>
      <c r="DO39" s="23">
        <f>0</f>
        <v>0</v>
      </c>
      <c r="DP39" s="23">
        <f>0</f>
        <v>0</v>
      </c>
      <c r="DQ39" s="23">
        <f>0</f>
        <v>0</v>
      </c>
      <c r="DR39" s="23">
        <f>0</f>
        <v>0</v>
      </c>
      <c r="DS39" s="23">
        <f>0</f>
        <v>0</v>
      </c>
      <c r="DT39" s="23">
        <f>0</f>
        <v>0</v>
      </c>
      <c r="DU39" s="23">
        <f>0</f>
        <v>0</v>
      </c>
      <c r="DV39" s="23">
        <f>0</f>
        <v>0</v>
      </c>
      <c r="DW39" s="23">
        <f>0</f>
        <v>0</v>
      </c>
      <c r="DX39" s="23">
        <f>0</f>
        <v>0</v>
      </c>
      <c r="DY39" s="23">
        <f>0</f>
        <v>0</v>
      </c>
      <c r="DZ39" s="23">
        <f>0</f>
        <v>0</v>
      </c>
    </row>
    <row r="40" spans="1:16384" s="23" customFormat="1">
      <c r="C40" s="101" t="s">
        <v>221</v>
      </c>
      <c r="F40" s="22">
        <f t="shared" ref="F40:BQ40" si="34">F37*$D27/12</f>
        <v>1012.7314814814816</v>
      </c>
      <c r="G40" s="22">
        <f t="shared" si="34"/>
        <v>1562.500462962963</v>
      </c>
      <c r="H40" s="22">
        <f t="shared" si="34"/>
        <v>2575.2319444444452</v>
      </c>
      <c r="I40" s="22">
        <f t="shared" si="34"/>
        <v>3587.963425925926</v>
      </c>
      <c r="J40" s="22">
        <f t="shared" si="34"/>
        <v>4600.6949074074073</v>
      </c>
      <c r="K40" s="22">
        <f t="shared" si="34"/>
        <v>5613.4263888888891</v>
      </c>
      <c r="L40" s="22">
        <f t="shared" si="34"/>
        <v>6626.1578703703708</v>
      </c>
      <c r="M40" s="22">
        <f t="shared" si="34"/>
        <v>7638.8893518518516</v>
      </c>
      <c r="N40" s="22">
        <f t="shared" si="34"/>
        <v>8651.6208333333343</v>
      </c>
      <c r="O40" s="22">
        <f t="shared" si="34"/>
        <v>9664.3523148148142</v>
      </c>
      <c r="P40" s="22">
        <f t="shared" si="34"/>
        <v>10677.083796296296</v>
      </c>
      <c r="Q40" s="22">
        <f t="shared" si="34"/>
        <v>11689.815277777778</v>
      </c>
      <c r="R40" s="22">
        <f t="shared" si="34"/>
        <v>12702.546759259259</v>
      </c>
      <c r="S40" s="22">
        <f t="shared" si="34"/>
        <v>13715.278240740741</v>
      </c>
      <c r="T40" s="22">
        <f t="shared" si="34"/>
        <v>14728.009722222223</v>
      </c>
      <c r="U40" s="22">
        <f t="shared" si="34"/>
        <v>15740.741203703705</v>
      </c>
      <c r="V40" s="22">
        <f t="shared" si="34"/>
        <v>16753.472685185185</v>
      </c>
      <c r="W40" s="22">
        <f t="shared" si="34"/>
        <v>17766.204166666666</v>
      </c>
      <c r="X40" s="22">
        <f t="shared" si="34"/>
        <v>18778.935648148152</v>
      </c>
      <c r="Y40" s="22">
        <f t="shared" si="34"/>
        <v>19791.667129629634</v>
      </c>
      <c r="Z40" s="22">
        <f t="shared" si="34"/>
        <v>20804.398611111119</v>
      </c>
      <c r="AA40" s="22">
        <f t="shared" si="34"/>
        <v>21817.130092592601</v>
      </c>
      <c r="AB40" s="22">
        <f t="shared" si="34"/>
        <v>22829.861574074082</v>
      </c>
      <c r="AC40" s="22">
        <f t="shared" si="34"/>
        <v>23842.593055555568</v>
      </c>
      <c r="AD40" s="22">
        <f t="shared" si="34"/>
        <v>24855.324537037053</v>
      </c>
      <c r="AE40" s="22">
        <f t="shared" si="34"/>
        <v>25868.056018518531</v>
      </c>
      <c r="AF40" s="22">
        <f t="shared" si="34"/>
        <v>26880.787500000017</v>
      </c>
      <c r="AG40" s="22">
        <f t="shared" si="34"/>
        <v>27893.518981481498</v>
      </c>
      <c r="AH40" s="22">
        <f t="shared" si="34"/>
        <v>28906.250462962984</v>
      </c>
      <c r="AI40" s="22">
        <f t="shared" si="34"/>
        <v>29918.981944444469</v>
      </c>
      <c r="AJ40" s="22">
        <f t="shared" si="34"/>
        <v>30931.713425925951</v>
      </c>
      <c r="AK40" s="22">
        <f t="shared" si="34"/>
        <v>31944.444907407433</v>
      </c>
      <c r="AL40" s="22">
        <f t="shared" si="34"/>
        <v>32957.176388888918</v>
      </c>
      <c r="AM40" s="22">
        <f>AM37*$D27/12</f>
        <v>33969.9078703704</v>
      </c>
      <c r="AN40" s="22">
        <f t="shared" si="34"/>
        <v>34982.639351851882</v>
      </c>
      <c r="AO40" s="22">
        <f t="shared" si="34"/>
        <v>35995.370833333334</v>
      </c>
      <c r="AP40" s="22">
        <f t="shared" si="34"/>
        <v>0</v>
      </c>
      <c r="AQ40" s="22">
        <f t="shared" si="34"/>
        <v>0</v>
      </c>
      <c r="AR40" s="22">
        <f t="shared" si="34"/>
        <v>0</v>
      </c>
      <c r="AS40" s="22">
        <f t="shared" si="34"/>
        <v>0</v>
      </c>
      <c r="AT40" s="22">
        <f t="shared" si="34"/>
        <v>0</v>
      </c>
      <c r="AU40" s="22">
        <f t="shared" si="34"/>
        <v>0</v>
      </c>
      <c r="AV40" s="22">
        <f t="shared" si="34"/>
        <v>0</v>
      </c>
      <c r="AW40" s="22">
        <f t="shared" si="34"/>
        <v>0</v>
      </c>
      <c r="AX40" s="22">
        <f t="shared" si="34"/>
        <v>0</v>
      </c>
      <c r="AY40" s="22">
        <f t="shared" si="34"/>
        <v>0</v>
      </c>
      <c r="AZ40" s="22">
        <f t="shared" si="34"/>
        <v>0</v>
      </c>
      <c r="BA40" s="22">
        <f t="shared" si="34"/>
        <v>0</v>
      </c>
      <c r="BB40" s="22">
        <f t="shared" si="34"/>
        <v>0</v>
      </c>
      <c r="BC40" s="22">
        <f t="shared" si="34"/>
        <v>0</v>
      </c>
      <c r="BD40" s="22">
        <f t="shared" si="34"/>
        <v>0</v>
      </c>
      <c r="BE40" s="22">
        <f t="shared" si="34"/>
        <v>0</v>
      </c>
      <c r="BF40" s="22">
        <f t="shared" si="34"/>
        <v>0</v>
      </c>
      <c r="BG40" s="22">
        <f t="shared" si="34"/>
        <v>0</v>
      </c>
      <c r="BH40" s="22">
        <f t="shared" si="34"/>
        <v>0</v>
      </c>
      <c r="BI40" s="22">
        <f t="shared" si="34"/>
        <v>0</v>
      </c>
      <c r="BJ40" s="22">
        <f t="shared" si="34"/>
        <v>0</v>
      </c>
      <c r="BK40" s="22">
        <f t="shared" si="34"/>
        <v>0</v>
      </c>
      <c r="BL40" s="22">
        <f t="shared" si="34"/>
        <v>0</v>
      </c>
      <c r="BM40" s="22">
        <f t="shared" si="34"/>
        <v>0</v>
      </c>
      <c r="BN40" s="22">
        <f t="shared" si="34"/>
        <v>0</v>
      </c>
      <c r="BO40" s="22">
        <f t="shared" si="34"/>
        <v>0</v>
      </c>
      <c r="BP40" s="22">
        <f t="shared" si="34"/>
        <v>0</v>
      </c>
      <c r="BQ40" s="22">
        <f t="shared" si="34"/>
        <v>0</v>
      </c>
      <c r="BR40" s="22">
        <f t="shared" ref="BR40:DZ40" si="35">BR37*$D27/12</f>
        <v>0</v>
      </c>
      <c r="BS40" s="22">
        <f t="shared" si="35"/>
        <v>0</v>
      </c>
      <c r="BT40" s="22">
        <f t="shared" si="35"/>
        <v>0</v>
      </c>
      <c r="BU40" s="22">
        <f t="shared" si="35"/>
        <v>0</v>
      </c>
      <c r="BV40" s="22">
        <f t="shared" si="35"/>
        <v>0</v>
      </c>
      <c r="BW40" s="22">
        <f t="shared" si="35"/>
        <v>0</v>
      </c>
      <c r="BX40" s="22">
        <f t="shared" si="35"/>
        <v>0</v>
      </c>
      <c r="BY40" s="22">
        <f t="shared" si="35"/>
        <v>0</v>
      </c>
      <c r="BZ40" s="22">
        <f t="shared" si="35"/>
        <v>0</v>
      </c>
      <c r="CA40" s="22">
        <f t="shared" si="35"/>
        <v>0</v>
      </c>
      <c r="CB40" s="22">
        <f t="shared" si="35"/>
        <v>0</v>
      </c>
      <c r="CC40" s="22">
        <f t="shared" si="35"/>
        <v>0</v>
      </c>
      <c r="CD40" s="22">
        <f t="shared" si="35"/>
        <v>0</v>
      </c>
      <c r="CE40" s="22">
        <f t="shared" si="35"/>
        <v>0</v>
      </c>
      <c r="CF40" s="22">
        <f t="shared" si="35"/>
        <v>0</v>
      </c>
      <c r="CG40" s="22">
        <f t="shared" si="35"/>
        <v>0</v>
      </c>
      <c r="CH40" s="22">
        <f t="shared" si="35"/>
        <v>0</v>
      </c>
      <c r="CI40" s="22">
        <f t="shared" si="35"/>
        <v>0</v>
      </c>
      <c r="CJ40" s="22">
        <f t="shared" si="35"/>
        <v>0</v>
      </c>
      <c r="CK40" s="22">
        <f t="shared" si="35"/>
        <v>0</v>
      </c>
      <c r="CL40" s="22">
        <f t="shared" si="35"/>
        <v>0</v>
      </c>
      <c r="CM40" s="22">
        <f t="shared" si="35"/>
        <v>0</v>
      </c>
      <c r="CN40" s="22">
        <f t="shared" si="35"/>
        <v>0</v>
      </c>
      <c r="CO40" s="22">
        <f t="shared" si="35"/>
        <v>0</v>
      </c>
      <c r="CP40" s="22">
        <f t="shared" si="35"/>
        <v>0</v>
      </c>
      <c r="CQ40" s="22">
        <f t="shared" si="35"/>
        <v>0</v>
      </c>
      <c r="CR40" s="22">
        <f t="shared" si="35"/>
        <v>0</v>
      </c>
      <c r="CS40" s="22">
        <f t="shared" si="35"/>
        <v>0</v>
      </c>
      <c r="CT40" s="22">
        <f t="shared" si="35"/>
        <v>0</v>
      </c>
      <c r="CU40" s="22">
        <f t="shared" si="35"/>
        <v>0</v>
      </c>
      <c r="CV40" s="22">
        <f t="shared" si="35"/>
        <v>0</v>
      </c>
      <c r="CW40" s="22">
        <f t="shared" si="35"/>
        <v>0</v>
      </c>
      <c r="CX40" s="22">
        <f t="shared" si="35"/>
        <v>0</v>
      </c>
      <c r="CY40" s="22">
        <f t="shared" si="35"/>
        <v>0</v>
      </c>
      <c r="CZ40" s="22">
        <f t="shared" si="35"/>
        <v>0</v>
      </c>
      <c r="DA40" s="22">
        <f t="shared" si="35"/>
        <v>0</v>
      </c>
      <c r="DB40" s="22">
        <f t="shared" si="35"/>
        <v>0</v>
      </c>
      <c r="DC40" s="22">
        <f t="shared" si="35"/>
        <v>0</v>
      </c>
      <c r="DD40" s="22">
        <f t="shared" si="35"/>
        <v>0</v>
      </c>
      <c r="DE40" s="22">
        <f t="shared" si="35"/>
        <v>0</v>
      </c>
      <c r="DF40" s="22">
        <f t="shared" si="35"/>
        <v>0</v>
      </c>
      <c r="DG40" s="22">
        <f t="shared" si="35"/>
        <v>0</v>
      </c>
      <c r="DH40" s="22">
        <f t="shared" si="35"/>
        <v>0</v>
      </c>
      <c r="DI40" s="22">
        <f t="shared" si="35"/>
        <v>0</v>
      </c>
      <c r="DJ40" s="22">
        <f t="shared" si="35"/>
        <v>0</v>
      </c>
      <c r="DK40" s="22">
        <f t="shared" si="35"/>
        <v>0</v>
      </c>
      <c r="DL40" s="22">
        <f t="shared" si="35"/>
        <v>0</v>
      </c>
      <c r="DM40" s="22">
        <f t="shared" si="35"/>
        <v>0</v>
      </c>
      <c r="DN40" s="22">
        <f t="shared" si="35"/>
        <v>0</v>
      </c>
      <c r="DO40" s="22">
        <f t="shared" si="35"/>
        <v>0</v>
      </c>
      <c r="DP40" s="22">
        <f t="shared" si="35"/>
        <v>0</v>
      </c>
      <c r="DQ40" s="22">
        <f t="shared" si="35"/>
        <v>0</v>
      </c>
      <c r="DR40" s="22">
        <f t="shared" si="35"/>
        <v>0</v>
      </c>
      <c r="DS40" s="22">
        <f t="shared" si="35"/>
        <v>0</v>
      </c>
      <c r="DT40" s="22">
        <f t="shared" si="35"/>
        <v>0</v>
      </c>
      <c r="DU40" s="22">
        <f t="shared" si="35"/>
        <v>0</v>
      </c>
      <c r="DV40" s="22">
        <f t="shared" si="35"/>
        <v>0</v>
      </c>
      <c r="DW40" s="22">
        <f t="shared" si="35"/>
        <v>0</v>
      </c>
      <c r="DX40" s="22">
        <f t="shared" si="35"/>
        <v>0</v>
      </c>
      <c r="DY40" s="22">
        <f t="shared" si="35"/>
        <v>0</v>
      </c>
      <c r="DZ40" s="22">
        <f t="shared" si="35"/>
        <v>0</v>
      </c>
    </row>
    <row r="42" spans="1:16384" s="23" customFormat="1">
      <c r="B42" s="102" t="s">
        <v>91</v>
      </c>
      <c r="C42" s="101" t="s">
        <v>357</v>
      </c>
      <c r="F42" s="16">
        <f t="shared" ref="F42:AK42" si="36">F35-F36</f>
        <v>131944.55555555556</v>
      </c>
      <c r="G42" s="16">
        <f t="shared" si="36"/>
        <v>243055.55555555556</v>
      </c>
      <c r="H42" s="16">
        <f t="shared" si="36"/>
        <v>243055.55555555556</v>
      </c>
      <c r="I42" s="16">
        <f t="shared" si="36"/>
        <v>243055.55555555556</v>
      </c>
      <c r="J42" s="16">
        <f t="shared" si="36"/>
        <v>243055.55555555556</v>
      </c>
      <c r="K42" s="16">
        <f t="shared" si="36"/>
        <v>243055.55555555556</v>
      </c>
      <c r="L42" s="16">
        <f t="shared" si="36"/>
        <v>243055.55555555556</v>
      </c>
      <c r="M42" s="16">
        <f t="shared" si="36"/>
        <v>243055.55555555556</v>
      </c>
      <c r="N42" s="16">
        <f t="shared" si="36"/>
        <v>243055.55555555556</v>
      </c>
      <c r="O42" s="16">
        <f t="shared" si="36"/>
        <v>243055.55555555556</v>
      </c>
      <c r="P42" s="16">
        <f t="shared" si="36"/>
        <v>243055.55555555556</v>
      </c>
      <c r="Q42" s="16">
        <f t="shared" si="36"/>
        <v>243055.55555555556</v>
      </c>
      <c r="R42" s="16">
        <f t="shared" si="36"/>
        <v>243055.55555555556</v>
      </c>
      <c r="S42" s="16">
        <f t="shared" si="36"/>
        <v>243055.55555555556</v>
      </c>
      <c r="T42" s="16">
        <f t="shared" si="36"/>
        <v>243055.55555555556</v>
      </c>
      <c r="U42" s="16">
        <f t="shared" si="36"/>
        <v>243055.55555555556</v>
      </c>
      <c r="V42" s="16">
        <f t="shared" si="36"/>
        <v>243055.55555555556</v>
      </c>
      <c r="W42" s="16">
        <f t="shared" si="36"/>
        <v>243055.55555555556</v>
      </c>
      <c r="X42" s="16">
        <f t="shared" si="36"/>
        <v>243055.55555555556</v>
      </c>
      <c r="Y42" s="16">
        <f t="shared" si="36"/>
        <v>243055.55555555556</v>
      </c>
      <c r="Z42" s="16">
        <f t="shared" si="36"/>
        <v>243055.55555555556</v>
      </c>
      <c r="AA42" s="16">
        <f t="shared" si="36"/>
        <v>243055.55555555556</v>
      </c>
      <c r="AB42" s="16">
        <f t="shared" si="36"/>
        <v>243055.55555555556</v>
      </c>
      <c r="AC42" s="16">
        <f t="shared" si="36"/>
        <v>243055.55555555556</v>
      </c>
      <c r="AD42" s="16">
        <f t="shared" si="36"/>
        <v>243055.55555555556</v>
      </c>
      <c r="AE42" s="16">
        <f t="shared" si="36"/>
        <v>243055.55555555556</v>
      </c>
      <c r="AF42" s="16">
        <f t="shared" si="36"/>
        <v>243055.55555555556</v>
      </c>
      <c r="AG42" s="16">
        <f t="shared" si="36"/>
        <v>243055.55555555556</v>
      </c>
      <c r="AH42" s="16">
        <f t="shared" si="36"/>
        <v>243055.55555555556</v>
      </c>
      <c r="AI42" s="16">
        <f t="shared" si="36"/>
        <v>243055.55555555556</v>
      </c>
      <c r="AJ42" s="16">
        <f t="shared" si="36"/>
        <v>243055.55555555556</v>
      </c>
      <c r="AK42" s="16">
        <f t="shared" si="36"/>
        <v>243055.55555555556</v>
      </c>
      <c r="AL42" s="16">
        <f t="shared" ref="AL42:BQ42" si="37">AL35-AL36</f>
        <v>243055.55555555556</v>
      </c>
      <c r="AM42" s="16">
        <f t="shared" si="37"/>
        <v>243055.55555555556</v>
      </c>
      <c r="AN42" s="16">
        <f t="shared" si="37"/>
        <v>243055.55555555556</v>
      </c>
      <c r="AO42" s="16">
        <f t="shared" si="37"/>
        <v>-8395833.4444444515</v>
      </c>
      <c r="AP42" s="16">
        <f t="shared" si="37"/>
        <v>0</v>
      </c>
      <c r="AQ42" s="16">
        <f t="shared" si="37"/>
        <v>0</v>
      </c>
      <c r="AR42" s="16">
        <f t="shared" si="37"/>
        <v>0</v>
      </c>
      <c r="AS42" s="16">
        <f t="shared" si="37"/>
        <v>0</v>
      </c>
      <c r="AT42" s="16">
        <f t="shared" si="37"/>
        <v>0</v>
      </c>
      <c r="AU42" s="16">
        <f t="shared" si="37"/>
        <v>0</v>
      </c>
      <c r="AV42" s="16">
        <f t="shared" si="37"/>
        <v>0</v>
      </c>
      <c r="AW42" s="16">
        <f t="shared" si="37"/>
        <v>0</v>
      </c>
      <c r="AX42" s="16">
        <f t="shared" si="37"/>
        <v>0</v>
      </c>
      <c r="AY42" s="16">
        <f t="shared" si="37"/>
        <v>0</v>
      </c>
      <c r="AZ42" s="16">
        <f t="shared" si="37"/>
        <v>0</v>
      </c>
      <c r="BA42" s="16">
        <f t="shared" si="37"/>
        <v>0</v>
      </c>
      <c r="BB42" s="16">
        <f t="shared" si="37"/>
        <v>0</v>
      </c>
      <c r="BC42" s="16">
        <f t="shared" si="37"/>
        <v>0</v>
      </c>
      <c r="BD42" s="16">
        <f t="shared" si="37"/>
        <v>0</v>
      </c>
      <c r="BE42" s="16">
        <f t="shared" si="37"/>
        <v>0</v>
      </c>
      <c r="BF42" s="16">
        <f t="shared" si="37"/>
        <v>0</v>
      </c>
      <c r="BG42" s="16">
        <f t="shared" si="37"/>
        <v>0</v>
      </c>
      <c r="BH42" s="16">
        <f t="shared" si="37"/>
        <v>0</v>
      </c>
      <c r="BI42" s="16">
        <f t="shared" si="37"/>
        <v>0</v>
      </c>
      <c r="BJ42" s="16">
        <f t="shared" si="37"/>
        <v>0</v>
      </c>
      <c r="BK42" s="16">
        <f t="shared" si="37"/>
        <v>0</v>
      </c>
      <c r="BL42" s="16">
        <f t="shared" si="37"/>
        <v>0</v>
      </c>
      <c r="BM42" s="16">
        <f t="shared" si="37"/>
        <v>0</v>
      </c>
      <c r="BN42" s="16">
        <f t="shared" si="37"/>
        <v>0</v>
      </c>
      <c r="BO42" s="16">
        <f t="shared" si="37"/>
        <v>0</v>
      </c>
      <c r="BP42" s="16">
        <f t="shared" si="37"/>
        <v>0</v>
      </c>
      <c r="BQ42" s="16">
        <f t="shared" si="37"/>
        <v>0</v>
      </c>
      <c r="BR42" s="16">
        <f t="shared" ref="BR42:CW42" si="38">BR35-BR36</f>
        <v>0</v>
      </c>
      <c r="BS42" s="16">
        <f t="shared" si="38"/>
        <v>0</v>
      </c>
      <c r="BT42" s="16">
        <f t="shared" si="38"/>
        <v>0</v>
      </c>
      <c r="BU42" s="16">
        <f t="shared" si="38"/>
        <v>0</v>
      </c>
      <c r="BV42" s="16">
        <f t="shared" si="38"/>
        <v>0</v>
      </c>
      <c r="BW42" s="16">
        <f t="shared" si="38"/>
        <v>0</v>
      </c>
      <c r="BX42" s="16">
        <f t="shared" si="38"/>
        <v>0</v>
      </c>
      <c r="BY42" s="16">
        <f t="shared" si="38"/>
        <v>0</v>
      </c>
      <c r="BZ42" s="16">
        <f t="shared" si="38"/>
        <v>0</v>
      </c>
      <c r="CA42" s="16">
        <f t="shared" si="38"/>
        <v>0</v>
      </c>
      <c r="CB42" s="16">
        <f t="shared" si="38"/>
        <v>0</v>
      </c>
      <c r="CC42" s="16">
        <f t="shared" si="38"/>
        <v>0</v>
      </c>
      <c r="CD42" s="16">
        <f t="shared" si="38"/>
        <v>0</v>
      </c>
      <c r="CE42" s="16">
        <f t="shared" si="38"/>
        <v>0</v>
      </c>
      <c r="CF42" s="16">
        <f t="shared" si="38"/>
        <v>0</v>
      </c>
      <c r="CG42" s="16">
        <f t="shared" si="38"/>
        <v>0</v>
      </c>
      <c r="CH42" s="16">
        <f t="shared" si="38"/>
        <v>0</v>
      </c>
      <c r="CI42" s="16">
        <f t="shared" si="38"/>
        <v>0</v>
      </c>
      <c r="CJ42" s="16">
        <f t="shared" si="38"/>
        <v>0</v>
      </c>
      <c r="CK42" s="16">
        <f t="shared" si="38"/>
        <v>0</v>
      </c>
      <c r="CL42" s="16">
        <f t="shared" si="38"/>
        <v>0</v>
      </c>
      <c r="CM42" s="16">
        <f t="shared" si="38"/>
        <v>0</v>
      </c>
      <c r="CN42" s="16">
        <f t="shared" si="38"/>
        <v>0</v>
      </c>
      <c r="CO42" s="16">
        <f t="shared" si="38"/>
        <v>0</v>
      </c>
      <c r="CP42" s="16">
        <f t="shared" si="38"/>
        <v>0</v>
      </c>
      <c r="CQ42" s="16">
        <f t="shared" si="38"/>
        <v>0</v>
      </c>
      <c r="CR42" s="16">
        <f t="shared" si="38"/>
        <v>0</v>
      </c>
      <c r="CS42" s="16">
        <f t="shared" si="38"/>
        <v>0</v>
      </c>
      <c r="CT42" s="16">
        <f t="shared" si="38"/>
        <v>0</v>
      </c>
      <c r="CU42" s="16">
        <f t="shared" si="38"/>
        <v>0</v>
      </c>
      <c r="CV42" s="16">
        <f t="shared" si="38"/>
        <v>0</v>
      </c>
      <c r="CW42" s="16">
        <f t="shared" si="38"/>
        <v>0</v>
      </c>
      <c r="CX42" s="16">
        <f t="shared" ref="CX42:DZ42" si="39">CX35-CX36</f>
        <v>0</v>
      </c>
      <c r="CY42" s="16">
        <f t="shared" si="39"/>
        <v>0</v>
      </c>
      <c r="CZ42" s="16">
        <f t="shared" si="39"/>
        <v>0</v>
      </c>
      <c r="DA42" s="16">
        <f t="shared" si="39"/>
        <v>0</v>
      </c>
      <c r="DB42" s="16">
        <f t="shared" si="39"/>
        <v>0</v>
      </c>
      <c r="DC42" s="16">
        <f t="shared" si="39"/>
        <v>0</v>
      </c>
      <c r="DD42" s="16">
        <f t="shared" si="39"/>
        <v>0</v>
      </c>
      <c r="DE42" s="16">
        <f t="shared" si="39"/>
        <v>0</v>
      </c>
      <c r="DF42" s="16">
        <f t="shared" si="39"/>
        <v>0</v>
      </c>
      <c r="DG42" s="16">
        <f t="shared" si="39"/>
        <v>0</v>
      </c>
      <c r="DH42" s="16">
        <f t="shared" si="39"/>
        <v>0</v>
      </c>
      <c r="DI42" s="16">
        <f t="shared" si="39"/>
        <v>0</v>
      </c>
      <c r="DJ42" s="16">
        <f t="shared" si="39"/>
        <v>0</v>
      </c>
      <c r="DK42" s="16">
        <f t="shared" si="39"/>
        <v>0</v>
      </c>
      <c r="DL42" s="16">
        <f t="shared" si="39"/>
        <v>0</v>
      </c>
      <c r="DM42" s="16">
        <f t="shared" si="39"/>
        <v>0</v>
      </c>
      <c r="DN42" s="16">
        <f t="shared" si="39"/>
        <v>0</v>
      </c>
      <c r="DO42" s="16">
        <f t="shared" si="39"/>
        <v>0</v>
      </c>
      <c r="DP42" s="16">
        <f t="shared" si="39"/>
        <v>0</v>
      </c>
      <c r="DQ42" s="16">
        <f t="shared" si="39"/>
        <v>0</v>
      </c>
      <c r="DR42" s="16">
        <f t="shared" si="39"/>
        <v>0</v>
      </c>
      <c r="DS42" s="16">
        <f t="shared" si="39"/>
        <v>0</v>
      </c>
      <c r="DT42" s="16">
        <f t="shared" si="39"/>
        <v>0</v>
      </c>
      <c r="DU42" s="16">
        <f t="shared" si="39"/>
        <v>0</v>
      </c>
      <c r="DV42" s="16">
        <f t="shared" si="39"/>
        <v>0</v>
      </c>
      <c r="DW42" s="16">
        <f t="shared" si="39"/>
        <v>0</v>
      </c>
      <c r="DX42" s="16">
        <f t="shared" si="39"/>
        <v>0</v>
      </c>
      <c r="DY42" s="16">
        <f t="shared" si="39"/>
        <v>0</v>
      </c>
      <c r="DZ42" s="16">
        <f t="shared" si="39"/>
        <v>0</v>
      </c>
    </row>
    <row r="43" spans="1:16384" s="23" customFormat="1">
      <c r="C43" s="101" t="s">
        <v>66</v>
      </c>
      <c r="F43" s="16">
        <f>F40</f>
        <v>1012.7314814814816</v>
      </c>
      <c r="G43" s="16">
        <f t="shared" ref="G43:BR43" si="40">G40</f>
        <v>1562.500462962963</v>
      </c>
      <c r="H43" s="16">
        <f t="shared" si="40"/>
        <v>2575.2319444444452</v>
      </c>
      <c r="I43" s="16">
        <f t="shared" si="40"/>
        <v>3587.963425925926</v>
      </c>
      <c r="J43" s="16">
        <f t="shared" si="40"/>
        <v>4600.6949074074073</v>
      </c>
      <c r="K43" s="16">
        <f t="shared" si="40"/>
        <v>5613.4263888888891</v>
      </c>
      <c r="L43" s="16">
        <f t="shared" si="40"/>
        <v>6626.1578703703708</v>
      </c>
      <c r="M43" s="16">
        <f t="shared" si="40"/>
        <v>7638.8893518518516</v>
      </c>
      <c r="N43" s="16">
        <f t="shared" si="40"/>
        <v>8651.6208333333343</v>
      </c>
      <c r="O43" s="16">
        <f t="shared" si="40"/>
        <v>9664.3523148148142</v>
      </c>
      <c r="P43" s="16">
        <f t="shared" si="40"/>
        <v>10677.083796296296</v>
      </c>
      <c r="Q43" s="16">
        <f t="shared" si="40"/>
        <v>11689.815277777778</v>
      </c>
      <c r="R43" s="16">
        <f t="shared" si="40"/>
        <v>12702.546759259259</v>
      </c>
      <c r="S43" s="16">
        <f t="shared" si="40"/>
        <v>13715.278240740741</v>
      </c>
      <c r="T43" s="16">
        <f t="shared" si="40"/>
        <v>14728.009722222223</v>
      </c>
      <c r="U43" s="16">
        <f t="shared" si="40"/>
        <v>15740.741203703705</v>
      </c>
      <c r="V43" s="16">
        <f t="shared" si="40"/>
        <v>16753.472685185185</v>
      </c>
      <c r="W43" s="16">
        <f t="shared" si="40"/>
        <v>17766.204166666666</v>
      </c>
      <c r="X43" s="16">
        <f t="shared" si="40"/>
        <v>18778.935648148152</v>
      </c>
      <c r="Y43" s="16">
        <f t="shared" si="40"/>
        <v>19791.667129629634</v>
      </c>
      <c r="Z43" s="16">
        <f t="shared" si="40"/>
        <v>20804.398611111119</v>
      </c>
      <c r="AA43" s="16">
        <f t="shared" si="40"/>
        <v>21817.130092592601</v>
      </c>
      <c r="AB43" s="16">
        <f t="shared" si="40"/>
        <v>22829.861574074082</v>
      </c>
      <c r="AC43" s="16">
        <f t="shared" si="40"/>
        <v>23842.593055555568</v>
      </c>
      <c r="AD43" s="16">
        <f t="shared" si="40"/>
        <v>24855.324537037053</v>
      </c>
      <c r="AE43" s="16">
        <f t="shared" si="40"/>
        <v>25868.056018518531</v>
      </c>
      <c r="AF43" s="16">
        <f t="shared" si="40"/>
        <v>26880.787500000017</v>
      </c>
      <c r="AG43" s="16">
        <f t="shared" si="40"/>
        <v>27893.518981481498</v>
      </c>
      <c r="AH43" s="16">
        <f t="shared" si="40"/>
        <v>28906.250462962984</v>
      </c>
      <c r="AI43" s="16">
        <f t="shared" si="40"/>
        <v>29918.981944444469</v>
      </c>
      <c r="AJ43" s="16">
        <f t="shared" si="40"/>
        <v>30931.713425925951</v>
      </c>
      <c r="AK43" s="16">
        <f t="shared" si="40"/>
        <v>31944.444907407433</v>
      </c>
      <c r="AL43" s="16">
        <f t="shared" si="40"/>
        <v>32957.176388888918</v>
      </c>
      <c r="AM43" s="16">
        <f t="shared" si="40"/>
        <v>33969.9078703704</v>
      </c>
      <c r="AN43" s="16">
        <f t="shared" si="40"/>
        <v>34982.639351851882</v>
      </c>
      <c r="AO43" s="16">
        <f t="shared" si="40"/>
        <v>35995.370833333334</v>
      </c>
      <c r="AP43" s="16">
        <f t="shared" si="40"/>
        <v>0</v>
      </c>
      <c r="AQ43" s="16">
        <f t="shared" si="40"/>
        <v>0</v>
      </c>
      <c r="AR43" s="16">
        <f t="shared" si="40"/>
        <v>0</v>
      </c>
      <c r="AS43" s="16">
        <f t="shared" si="40"/>
        <v>0</v>
      </c>
      <c r="AT43" s="16">
        <f t="shared" si="40"/>
        <v>0</v>
      </c>
      <c r="AU43" s="16">
        <f t="shared" si="40"/>
        <v>0</v>
      </c>
      <c r="AV43" s="16">
        <f t="shared" si="40"/>
        <v>0</v>
      </c>
      <c r="AW43" s="16">
        <f t="shared" si="40"/>
        <v>0</v>
      </c>
      <c r="AX43" s="16">
        <f t="shared" si="40"/>
        <v>0</v>
      </c>
      <c r="AY43" s="16">
        <f t="shared" si="40"/>
        <v>0</v>
      </c>
      <c r="AZ43" s="16">
        <f t="shared" si="40"/>
        <v>0</v>
      </c>
      <c r="BA43" s="16">
        <f t="shared" si="40"/>
        <v>0</v>
      </c>
      <c r="BB43" s="16">
        <f t="shared" si="40"/>
        <v>0</v>
      </c>
      <c r="BC43" s="16">
        <f t="shared" si="40"/>
        <v>0</v>
      </c>
      <c r="BD43" s="16">
        <f t="shared" si="40"/>
        <v>0</v>
      </c>
      <c r="BE43" s="16">
        <f t="shared" si="40"/>
        <v>0</v>
      </c>
      <c r="BF43" s="16">
        <f t="shared" si="40"/>
        <v>0</v>
      </c>
      <c r="BG43" s="16">
        <f t="shared" si="40"/>
        <v>0</v>
      </c>
      <c r="BH43" s="16">
        <f t="shared" si="40"/>
        <v>0</v>
      </c>
      <c r="BI43" s="16">
        <f t="shared" si="40"/>
        <v>0</v>
      </c>
      <c r="BJ43" s="16">
        <f t="shared" si="40"/>
        <v>0</v>
      </c>
      <c r="BK43" s="16">
        <f t="shared" si="40"/>
        <v>0</v>
      </c>
      <c r="BL43" s="16">
        <f t="shared" si="40"/>
        <v>0</v>
      </c>
      <c r="BM43" s="16">
        <f t="shared" si="40"/>
        <v>0</v>
      </c>
      <c r="BN43" s="16">
        <f t="shared" si="40"/>
        <v>0</v>
      </c>
      <c r="BO43" s="16">
        <f t="shared" si="40"/>
        <v>0</v>
      </c>
      <c r="BP43" s="16">
        <f t="shared" si="40"/>
        <v>0</v>
      </c>
      <c r="BQ43" s="16">
        <f t="shared" si="40"/>
        <v>0</v>
      </c>
      <c r="BR43" s="16">
        <f t="shared" si="40"/>
        <v>0</v>
      </c>
      <c r="BS43" s="16">
        <f t="shared" ref="BS43:DZ43" si="41">BS40</f>
        <v>0</v>
      </c>
      <c r="BT43" s="16">
        <f t="shared" si="41"/>
        <v>0</v>
      </c>
      <c r="BU43" s="16">
        <f t="shared" si="41"/>
        <v>0</v>
      </c>
      <c r="BV43" s="16">
        <f t="shared" si="41"/>
        <v>0</v>
      </c>
      <c r="BW43" s="16">
        <f t="shared" si="41"/>
        <v>0</v>
      </c>
      <c r="BX43" s="16">
        <f t="shared" si="41"/>
        <v>0</v>
      </c>
      <c r="BY43" s="16">
        <f t="shared" si="41"/>
        <v>0</v>
      </c>
      <c r="BZ43" s="16">
        <f t="shared" si="41"/>
        <v>0</v>
      </c>
      <c r="CA43" s="16">
        <f t="shared" si="41"/>
        <v>0</v>
      </c>
      <c r="CB43" s="16">
        <f t="shared" si="41"/>
        <v>0</v>
      </c>
      <c r="CC43" s="16">
        <f t="shared" si="41"/>
        <v>0</v>
      </c>
      <c r="CD43" s="16">
        <f t="shared" si="41"/>
        <v>0</v>
      </c>
      <c r="CE43" s="16">
        <f t="shared" si="41"/>
        <v>0</v>
      </c>
      <c r="CF43" s="16">
        <f t="shared" si="41"/>
        <v>0</v>
      </c>
      <c r="CG43" s="16">
        <f t="shared" si="41"/>
        <v>0</v>
      </c>
      <c r="CH43" s="16">
        <f t="shared" si="41"/>
        <v>0</v>
      </c>
      <c r="CI43" s="16">
        <f t="shared" si="41"/>
        <v>0</v>
      </c>
      <c r="CJ43" s="16">
        <f t="shared" si="41"/>
        <v>0</v>
      </c>
      <c r="CK43" s="16">
        <f t="shared" si="41"/>
        <v>0</v>
      </c>
      <c r="CL43" s="16">
        <f t="shared" si="41"/>
        <v>0</v>
      </c>
      <c r="CM43" s="16">
        <f t="shared" si="41"/>
        <v>0</v>
      </c>
      <c r="CN43" s="16">
        <f t="shared" si="41"/>
        <v>0</v>
      </c>
      <c r="CO43" s="16">
        <f t="shared" si="41"/>
        <v>0</v>
      </c>
      <c r="CP43" s="16">
        <f t="shared" si="41"/>
        <v>0</v>
      </c>
      <c r="CQ43" s="16">
        <f t="shared" si="41"/>
        <v>0</v>
      </c>
      <c r="CR43" s="16">
        <f t="shared" si="41"/>
        <v>0</v>
      </c>
      <c r="CS43" s="16">
        <f t="shared" si="41"/>
        <v>0</v>
      </c>
      <c r="CT43" s="16">
        <f t="shared" si="41"/>
        <v>0</v>
      </c>
      <c r="CU43" s="16">
        <f t="shared" si="41"/>
        <v>0</v>
      </c>
      <c r="CV43" s="16">
        <f t="shared" si="41"/>
        <v>0</v>
      </c>
      <c r="CW43" s="16">
        <f t="shared" si="41"/>
        <v>0</v>
      </c>
      <c r="CX43" s="16">
        <f t="shared" si="41"/>
        <v>0</v>
      </c>
      <c r="CY43" s="16">
        <f t="shared" si="41"/>
        <v>0</v>
      </c>
      <c r="CZ43" s="16">
        <f t="shared" si="41"/>
        <v>0</v>
      </c>
      <c r="DA43" s="16">
        <f t="shared" si="41"/>
        <v>0</v>
      </c>
      <c r="DB43" s="16">
        <f t="shared" si="41"/>
        <v>0</v>
      </c>
      <c r="DC43" s="16">
        <f t="shared" si="41"/>
        <v>0</v>
      </c>
      <c r="DD43" s="16">
        <f t="shared" si="41"/>
        <v>0</v>
      </c>
      <c r="DE43" s="16">
        <f t="shared" si="41"/>
        <v>0</v>
      </c>
      <c r="DF43" s="16">
        <f t="shared" si="41"/>
        <v>0</v>
      </c>
      <c r="DG43" s="16">
        <f t="shared" si="41"/>
        <v>0</v>
      </c>
      <c r="DH43" s="16">
        <f t="shared" si="41"/>
        <v>0</v>
      </c>
      <c r="DI43" s="16">
        <f t="shared" si="41"/>
        <v>0</v>
      </c>
      <c r="DJ43" s="16">
        <f t="shared" si="41"/>
        <v>0</v>
      </c>
      <c r="DK43" s="16">
        <f t="shared" si="41"/>
        <v>0</v>
      </c>
      <c r="DL43" s="16">
        <f t="shared" si="41"/>
        <v>0</v>
      </c>
      <c r="DM43" s="16">
        <f t="shared" si="41"/>
        <v>0</v>
      </c>
      <c r="DN43" s="16">
        <f t="shared" si="41"/>
        <v>0</v>
      </c>
      <c r="DO43" s="16">
        <f t="shared" si="41"/>
        <v>0</v>
      </c>
      <c r="DP43" s="16">
        <f t="shared" si="41"/>
        <v>0</v>
      </c>
      <c r="DQ43" s="16">
        <f t="shared" si="41"/>
        <v>0</v>
      </c>
      <c r="DR43" s="16">
        <f t="shared" si="41"/>
        <v>0</v>
      </c>
      <c r="DS43" s="16">
        <f t="shared" si="41"/>
        <v>0</v>
      </c>
      <c r="DT43" s="16">
        <f t="shared" si="41"/>
        <v>0</v>
      </c>
      <c r="DU43" s="16">
        <f t="shared" si="41"/>
        <v>0</v>
      </c>
      <c r="DV43" s="16">
        <f t="shared" si="41"/>
        <v>0</v>
      </c>
      <c r="DW43" s="16">
        <f t="shared" si="41"/>
        <v>0</v>
      </c>
      <c r="DX43" s="16">
        <f t="shared" si="41"/>
        <v>0</v>
      </c>
      <c r="DY43" s="16">
        <f t="shared" si="41"/>
        <v>0</v>
      </c>
      <c r="DZ43" s="16">
        <f t="shared" si="41"/>
        <v>0</v>
      </c>
    </row>
    <row r="44" spans="1:16384" s="23" customFormat="1">
      <c r="C44" s="101" t="s">
        <v>358</v>
      </c>
      <c r="F44" s="16">
        <f t="shared" ref="F44:AK44" si="42">F42-F43</f>
        <v>130931.82407407409</v>
      </c>
      <c r="G44" s="16">
        <f t="shared" si="42"/>
        <v>241493.05509259261</v>
      </c>
      <c r="H44" s="16">
        <f t="shared" si="42"/>
        <v>240480.32361111112</v>
      </c>
      <c r="I44" s="16">
        <f t="shared" si="42"/>
        <v>239467.59212962963</v>
      </c>
      <c r="J44" s="16">
        <f t="shared" si="42"/>
        <v>238454.86064814817</v>
      </c>
      <c r="K44" s="16">
        <f t="shared" si="42"/>
        <v>237442.12916666668</v>
      </c>
      <c r="L44" s="16">
        <f t="shared" si="42"/>
        <v>236429.39768518519</v>
      </c>
      <c r="M44" s="16">
        <f t="shared" si="42"/>
        <v>235416.6662037037</v>
      </c>
      <c r="N44" s="16">
        <f t="shared" si="42"/>
        <v>234403.93472222221</v>
      </c>
      <c r="O44" s="16">
        <f t="shared" si="42"/>
        <v>233391.20324074075</v>
      </c>
      <c r="P44" s="16">
        <f t="shared" si="42"/>
        <v>232378.47175925926</v>
      </c>
      <c r="Q44" s="16">
        <f t="shared" si="42"/>
        <v>231365.74027777778</v>
      </c>
      <c r="R44" s="16">
        <f t="shared" si="42"/>
        <v>230353.00879629632</v>
      </c>
      <c r="S44" s="16">
        <f t="shared" si="42"/>
        <v>229340.27731481483</v>
      </c>
      <c r="T44" s="16">
        <f t="shared" si="42"/>
        <v>228327.54583333334</v>
      </c>
      <c r="U44" s="16">
        <f t="shared" si="42"/>
        <v>227314.81435185185</v>
      </c>
      <c r="V44" s="16">
        <f t="shared" si="42"/>
        <v>226302.08287037039</v>
      </c>
      <c r="W44" s="16">
        <f t="shared" si="42"/>
        <v>225289.3513888889</v>
      </c>
      <c r="X44" s="16">
        <f t="shared" si="42"/>
        <v>224276.61990740741</v>
      </c>
      <c r="Y44" s="16">
        <f t="shared" si="42"/>
        <v>223263.88842592592</v>
      </c>
      <c r="Z44" s="16">
        <f t="shared" si="42"/>
        <v>222251.15694444443</v>
      </c>
      <c r="AA44" s="16">
        <f t="shared" si="42"/>
        <v>221238.42546296297</v>
      </c>
      <c r="AB44" s="16">
        <f t="shared" si="42"/>
        <v>220225.69398148148</v>
      </c>
      <c r="AC44" s="16">
        <f t="shared" si="42"/>
        <v>219212.96249999999</v>
      </c>
      <c r="AD44" s="16">
        <f t="shared" si="42"/>
        <v>218200.23101851851</v>
      </c>
      <c r="AE44" s="16">
        <f t="shared" si="42"/>
        <v>217187.49953703705</v>
      </c>
      <c r="AF44" s="16">
        <f t="shared" si="42"/>
        <v>216174.76805555556</v>
      </c>
      <c r="AG44" s="16">
        <f t="shared" si="42"/>
        <v>215162.03657407407</v>
      </c>
      <c r="AH44" s="16">
        <f t="shared" si="42"/>
        <v>214149.30509259258</v>
      </c>
      <c r="AI44" s="16">
        <f t="shared" si="42"/>
        <v>213136.57361111109</v>
      </c>
      <c r="AJ44" s="16">
        <f t="shared" si="42"/>
        <v>212123.8421296296</v>
      </c>
      <c r="AK44" s="16">
        <f t="shared" si="42"/>
        <v>211111.11064814814</v>
      </c>
      <c r="AL44" s="16">
        <f t="shared" ref="AL44:BQ44" si="43">AL42-AL43</f>
        <v>210098.37916666665</v>
      </c>
      <c r="AM44" s="16">
        <f t="shared" si="43"/>
        <v>209085.64768518516</v>
      </c>
      <c r="AN44" s="16">
        <f t="shared" si="43"/>
        <v>208072.91620370367</v>
      </c>
      <c r="AO44" s="16">
        <f t="shared" si="43"/>
        <v>-8431828.8152777851</v>
      </c>
      <c r="AP44" s="16">
        <f t="shared" si="43"/>
        <v>0</v>
      </c>
      <c r="AQ44" s="16">
        <f t="shared" si="43"/>
        <v>0</v>
      </c>
      <c r="AR44" s="16">
        <f t="shared" si="43"/>
        <v>0</v>
      </c>
      <c r="AS44" s="16">
        <f t="shared" si="43"/>
        <v>0</v>
      </c>
      <c r="AT44" s="16">
        <f t="shared" si="43"/>
        <v>0</v>
      </c>
      <c r="AU44" s="16">
        <f t="shared" si="43"/>
        <v>0</v>
      </c>
      <c r="AV44" s="16">
        <f t="shared" si="43"/>
        <v>0</v>
      </c>
      <c r="AW44" s="16">
        <f t="shared" si="43"/>
        <v>0</v>
      </c>
      <c r="AX44" s="16">
        <f t="shared" si="43"/>
        <v>0</v>
      </c>
      <c r="AY44" s="16">
        <f t="shared" si="43"/>
        <v>0</v>
      </c>
      <c r="AZ44" s="16">
        <f t="shared" si="43"/>
        <v>0</v>
      </c>
      <c r="BA44" s="16">
        <f t="shared" si="43"/>
        <v>0</v>
      </c>
      <c r="BB44" s="16">
        <f t="shared" si="43"/>
        <v>0</v>
      </c>
      <c r="BC44" s="16">
        <f t="shared" si="43"/>
        <v>0</v>
      </c>
      <c r="BD44" s="16">
        <f t="shared" si="43"/>
        <v>0</v>
      </c>
      <c r="BE44" s="16">
        <f t="shared" si="43"/>
        <v>0</v>
      </c>
      <c r="BF44" s="16">
        <f t="shared" si="43"/>
        <v>0</v>
      </c>
      <c r="BG44" s="16">
        <f t="shared" si="43"/>
        <v>0</v>
      </c>
      <c r="BH44" s="16">
        <f t="shared" si="43"/>
        <v>0</v>
      </c>
      <c r="BI44" s="16">
        <f t="shared" si="43"/>
        <v>0</v>
      </c>
      <c r="BJ44" s="16">
        <f t="shared" si="43"/>
        <v>0</v>
      </c>
      <c r="BK44" s="16">
        <f t="shared" si="43"/>
        <v>0</v>
      </c>
      <c r="BL44" s="16">
        <f t="shared" si="43"/>
        <v>0</v>
      </c>
      <c r="BM44" s="16">
        <f t="shared" si="43"/>
        <v>0</v>
      </c>
      <c r="BN44" s="16">
        <f t="shared" si="43"/>
        <v>0</v>
      </c>
      <c r="BO44" s="16">
        <f t="shared" si="43"/>
        <v>0</v>
      </c>
      <c r="BP44" s="16">
        <f t="shared" si="43"/>
        <v>0</v>
      </c>
      <c r="BQ44" s="16">
        <f t="shared" si="43"/>
        <v>0</v>
      </c>
      <c r="BR44" s="16">
        <f t="shared" ref="BR44:CW44" si="44">BR42-BR43</f>
        <v>0</v>
      </c>
      <c r="BS44" s="16">
        <f t="shared" si="44"/>
        <v>0</v>
      </c>
      <c r="BT44" s="16">
        <f t="shared" si="44"/>
        <v>0</v>
      </c>
      <c r="BU44" s="16">
        <f t="shared" si="44"/>
        <v>0</v>
      </c>
      <c r="BV44" s="16">
        <f t="shared" si="44"/>
        <v>0</v>
      </c>
      <c r="BW44" s="16">
        <f t="shared" si="44"/>
        <v>0</v>
      </c>
      <c r="BX44" s="16">
        <f t="shared" si="44"/>
        <v>0</v>
      </c>
      <c r="BY44" s="16">
        <f t="shared" si="44"/>
        <v>0</v>
      </c>
      <c r="BZ44" s="16">
        <f t="shared" si="44"/>
        <v>0</v>
      </c>
      <c r="CA44" s="16">
        <f t="shared" si="44"/>
        <v>0</v>
      </c>
      <c r="CB44" s="16">
        <f t="shared" si="44"/>
        <v>0</v>
      </c>
      <c r="CC44" s="16">
        <f t="shared" si="44"/>
        <v>0</v>
      </c>
      <c r="CD44" s="16">
        <f t="shared" si="44"/>
        <v>0</v>
      </c>
      <c r="CE44" s="16">
        <f t="shared" si="44"/>
        <v>0</v>
      </c>
      <c r="CF44" s="16">
        <f t="shared" si="44"/>
        <v>0</v>
      </c>
      <c r="CG44" s="16">
        <f t="shared" si="44"/>
        <v>0</v>
      </c>
      <c r="CH44" s="16">
        <f t="shared" si="44"/>
        <v>0</v>
      </c>
      <c r="CI44" s="16">
        <f t="shared" si="44"/>
        <v>0</v>
      </c>
      <c r="CJ44" s="16">
        <f t="shared" si="44"/>
        <v>0</v>
      </c>
      <c r="CK44" s="16">
        <f t="shared" si="44"/>
        <v>0</v>
      </c>
      <c r="CL44" s="16">
        <f t="shared" si="44"/>
        <v>0</v>
      </c>
      <c r="CM44" s="16">
        <f t="shared" si="44"/>
        <v>0</v>
      </c>
      <c r="CN44" s="16">
        <f t="shared" si="44"/>
        <v>0</v>
      </c>
      <c r="CO44" s="16">
        <f t="shared" si="44"/>
        <v>0</v>
      </c>
      <c r="CP44" s="16">
        <f t="shared" si="44"/>
        <v>0</v>
      </c>
      <c r="CQ44" s="16">
        <f t="shared" si="44"/>
        <v>0</v>
      </c>
      <c r="CR44" s="16">
        <f t="shared" si="44"/>
        <v>0</v>
      </c>
      <c r="CS44" s="16">
        <f t="shared" si="44"/>
        <v>0</v>
      </c>
      <c r="CT44" s="16">
        <f t="shared" si="44"/>
        <v>0</v>
      </c>
      <c r="CU44" s="16">
        <f t="shared" si="44"/>
        <v>0</v>
      </c>
      <c r="CV44" s="16">
        <f t="shared" si="44"/>
        <v>0</v>
      </c>
      <c r="CW44" s="16">
        <f t="shared" si="44"/>
        <v>0</v>
      </c>
      <c r="CX44" s="16">
        <f t="shared" ref="CX44:DZ44" si="45">CX42-CX43</f>
        <v>0</v>
      </c>
      <c r="CY44" s="16">
        <f t="shared" si="45"/>
        <v>0</v>
      </c>
      <c r="CZ44" s="16">
        <f t="shared" si="45"/>
        <v>0</v>
      </c>
      <c r="DA44" s="16">
        <f t="shared" si="45"/>
        <v>0</v>
      </c>
      <c r="DB44" s="16">
        <f t="shared" si="45"/>
        <v>0</v>
      </c>
      <c r="DC44" s="16">
        <f t="shared" si="45"/>
        <v>0</v>
      </c>
      <c r="DD44" s="16">
        <f t="shared" si="45"/>
        <v>0</v>
      </c>
      <c r="DE44" s="16">
        <f t="shared" si="45"/>
        <v>0</v>
      </c>
      <c r="DF44" s="16">
        <f t="shared" si="45"/>
        <v>0</v>
      </c>
      <c r="DG44" s="16">
        <f t="shared" si="45"/>
        <v>0</v>
      </c>
      <c r="DH44" s="16">
        <f t="shared" si="45"/>
        <v>0</v>
      </c>
      <c r="DI44" s="16">
        <f t="shared" si="45"/>
        <v>0</v>
      </c>
      <c r="DJ44" s="16">
        <f t="shared" si="45"/>
        <v>0</v>
      </c>
      <c r="DK44" s="16">
        <f t="shared" si="45"/>
        <v>0</v>
      </c>
      <c r="DL44" s="16">
        <f t="shared" si="45"/>
        <v>0</v>
      </c>
      <c r="DM44" s="16">
        <f t="shared" si="45"/>
        <v>0</v>
      </c>
      <c r="DN44" s="16">
        <f t="shared" si="45"/>
        <v>0</v>
      </c>
      <c r="DO44" s="16">
        <f t="shared" si="45"/>
        <v>0</v>
      </c>
      <c r="DP44" s="16">
        <f t="shared" si="45"/>
        <v>0</v>
      </c>
      <c r="DQ44" s="16">
        <f t="shared" si="45"/>
        <v>0</v>
      </c>
      <c r="DR44" s="16">
        <f t="shared" si="45"/>
        <v>0</v>
      </c>
      <c r="DS44" s="16">
        <f t="shared" si="45"/>
        <v>0</v>
      </c>
      <c r="DT44" s="16">
        <f t="shared" si="45"/>
        <v>0</v>
      </c>
      <c r="DU44" s="16">
        <f t="shared" si="45"/>
        <v>0</v>
      </c>
      <c r="DV44" s="16">
        <f t="shared" si="45"/>
        <v>0</v>
      </c>
      <c r="DW44" s="16">
        <f t="shared" si="45"/>
        <v>0</v>
      </c>
      <c r="DX44" s="16">
        <f t="shared" si="45"/>
        <v>0</v>
      </c>
      <c r="DY44" s="16">
        <f t="shared" si="45"/>
        <v>0</v>
      </c>
      <c r="DZ44" s="16">
        <f t="shared" si="45"/>
        <v>0</v>
      </c>
    </row>
    <row r="46" spans="1:16384" s="106" customFormat="1">
      <c r="A46" s="106" t="s">
        <v>225</v>
      </c>
      <c r="C46" s="107"/>
    </row>
    <row r="47" spans="1:16384" s="14" customFormat="1">
      <c r="A47" s="14" t="s">
        <v>318</v>
      </c>
      <c r="B47" s="14" t="s">
        <v>92</v>
      </c>
      <c r="C47" s="14" t="s">
        <v>211</v>
      </c>
      <c r="D47" s="92">
        <v>42736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</row>
    <row r="48" spans="1:16384" s="14" customFormat="1">
      <c r="C48" s="14" t="s">
        <v>212</v>
      </c>
      <c r="D48" s="92">
        <v>43800</v>
      </c>
      <c r="F48" s="13"/>
      <c r="G48" s="3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</row>
    <row r="49" spans="1:207" s="14" customFormat="1">
      <c r="D49" s="104">
        <f>DATEDIF(D47,D48,"m")+1</f>
        <v>36</v>
      </c>
      <c r="F49" s="13"/>
      <c r="G49" s="3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</row>
    <row r="50" spans="1:207" s="14" customFormat="1">
      <c r="C50" s="14" t="s">
        <v>207</v>
      </c>
      <c r="D50" s="135">
        <v>12500000</v>
      </c>
      <c r="F50" s="13"/>
      <c r="G50" s="3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1:207" s="14" customFormat="1">
      <c r="C51" s="14" t="s">
        <v>213</v>
      </c>
      <c r="D51" s="135">
        <v>8750000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</row>
    <row r="52" spans="1:207" s="14" customFormat="1">
      <c r="C52" s="1" t="s">
        <v>41</v>
      </c>
      <c r="D52" s="95" t="s">
        <v>42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</row>
    <row r="53" spans="1:207" s="14" customFormat="1">
      <c r="C53" s="19"/>
      <c r="D53" s="9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</row>
    <row r="54" spans="1:207" s="14" customFormat="1">
      <c r="B54" s="14" t="s">
        <v>91</v>
      </c>
      <c r="C54" s="14" t="s">
        <v>214</v>
      </c>
      <c r="F54" s="94">
        <f>D47</f>
        <v>42736</v>
      </c>
      <c r="G54" s="94">
        <f>EDATE(F54,1)</f>
        <v>42767</v>
      </c>
      <c r="H54" s="94">
        <f t="shared" ref="H54:BS54" si="46">EDATE(G54,1)</f>
        <v>42795</v>
      </c>
      <c r="I54" s="94">
        <f t="shared" si="46"/>
        <v>42826</v>
      </c>
      <c r="J54" s="94">
        <f t="shared" si="46"/>
        <v>42856</v>
      </c>
      <c r="K54" s="94">
        <f t="shared" si="46"/>
        <v>42887</v>
      </c>
      <c r="L54" s="94">
        <f t="shared" si="46"/>
        <v>42917</v>
      </c>
      <c r="M54" s="94">
        <f t="shared" si="46"/>
        <v>42948</v>
      </c>
      <c r="N54" s="94">
        <f t="shared" si="46"/>
        <v>42979</v>
      </c>
      <c r="O54" s="94">
        <f t="shared" si="46"/>
        <v>43009</v>
      </c>
      <c r="P54" s="94">
        <f t="shared" si="46"/>
        <v>43040</v>
      </c>
      <c r="Q54" s="94">
        <f t="shared" si="46"/>
        <v>43070</v>
      </c>
      <c r="R54" s="94">
        <f t="shared" si="46"/>
        <v>43101</v>
      </c>
      <c r="S54" s="94">
        <f t="shared" si="46"/>
        <v>43132</v>
      </c>
      <c r="T54" s="94">
        <f t="shared" si="46"/>
        <v>43160</v>
      </c>
      <c r="U54" s="94">
        <f t="shared" si="46"/>
        <v>43191</v>
      </c>
      <c r="V54" s="94">
        <f t="shared" si="46"/>
        <v>43221</v>
      </c>
      <c r="W54" s="94">
        <f t="shared" si="46"/>
        <v>43252</v>
      </c>
      <c r="X54" s="94">
        <f t="shared" si="46"/>
        <v>43282</v>
      </c>
      <c r="Y54" s="94">
        <f t="shared" si="46"/>
        <v>43313</v>
      </c>
      <c r="Z54" s="94">
        <f t="shared" si="46"/>
        <v>43344</v>
      </c>
      <c r="AA54" s="94">
        <f t="shared" si="46"/>
        <v>43374</v>
      </c>
      <c r="AB54" s="94">
        <f t="shared" si="46"/>
        <v>43405</v>
      </c>
      <c r="AC54" s="94">
        <f t="shared" si="46"/>
        <v>43435</v>
      </c>
      <c r="AD54" s="94">
        <f t="shared" si="46"/>
        <v>43466</v>
      </c>
      <c r="AE54" s="94">
        <f t="shared" si="46"/>
        <v>43497</v>
      </c>
      <c r="AF54" s="94">
        <f t="shared" si="46"/>
        <v>43525</v>
      </c>
      <c r="AG54" s="94">
        <f t="shared" si="46"/>
        <v>43556</v>
      </c>
      <c r="AH54" s="94">
        <f t="shared" si="46"/>
        <v>43586</v>
      </c>
      <c r="AI54" s="94">
        <f t="shared" si="46"/>
        <v>43617</v>
      </c>
      <c r="AJ54" s="94">
        <f t="shared" si="46"/>
        <v>43647</v>
      </c>
      <c r="AK54" s="94">
        <f t="shared" si="46"/>
        <v>43678</v>
      </c>
      <c r="AL54" s="94">
        <f t="shared" si="46"/>
        <v>43709</v>
      </c>
      <c r="AM54" s="94">
        <f t="shared" si="46"/>
        <v>43739</v>
      </c>
      <c r="AN54" s="94">
        <f t="shared" si="46"/>
        <v>43770</v>
      </c>
      <c r="AO54" s="94">
        <f t="shared" si="46"/>
        <v>43800</v>
      </c>
      <c r="AP54" s="94">
        <f t="shared" si="46"/>
        <v>43831</v>
      </c>
      <c r="AQ54" s="94">
        <f t="shared" si="46"/>
        <v>43862</v>
      </c>
      <c r="AR54" s="94">
        <f t="shared" si="46"/>
        <v>43891</v>
      </c>
      <c r="AS54" s="94">
        <f t="shared" si="46"/>
        <v>43922</v>
      </c>
      <c r="AT54" s="94">
        <f t="shared" si="46"/>
        <v>43952</v>
      </c>
      <c r="AU54" s="94">
        <f t="shared" si="46"/>
        <v>43983</v>
      </c>
      <c r="AV54" s="94">
        <f t="shared" si="46"/>
        <v>44013</v>
      </c>
      <c r="AW54" s="94">
        <f t="shared" si="46"/>
        <v>44044</v>
      </c>
      <c r="AX54" s="94">
        <f t="shared" si="46"/>
        <v>44075</v>
      </c>
      <c r="AY54" s="94">
        <f t="shared" si="46"/>
        <v>44105</v>
      </c>
      <c r="AZ54" s="94">
        <f t="shared" si="46"/>
        <v>44136</v>
      </c>
      <c r="BA54" s="94">
        <f t="shared" si="46"/>
        <v>44166</v>
      </c>
      <c r="BB54" s="94">
        <f t="shared" si="46"/>
        <v>44197</v>
      </c>
      <c r="BC54" s="94">
        <f t="shared" si="46"/>
        <v>44228</v>
      </c>
      <c r="BD54" s="94">
        <f t="shared" si="46"/>
        <v>44256</v>
      </c>
      <c r="BE54" s="94">
        <f t="shared" si="46"/>
        <v>44287</v>
      </c>
      <c r="BF54" s="94">
        <f t="shared" si="46"/>
        <v>44317</v>
      </c>
      <c r="BG54" s="94">
        <f t="shared" si="46"/>
        <v>44348</v>
      </c>
      <c r="BH54" s="94">
        <f t="shared" si="46"/>
        <v>44378</v>
      </c>
      <c r="BI54" s="94">
        <f t="shared" si="46"/>
        <v>44409</v>
      </c>
      <c r="BJ54" s="94">
        <f t="shared" si="46"/>
        <v>44440</v>
      </c>
      <c r="BK54" s="94">
        <f t="shared" si="46"/>
        <v>44470</v>
      </c>
      <c r="BL54" s="94">
        <f t="shared" si="46"/>
        <v>44501</v>
      </c>
      <c r="BM54" s="94">
        <f t="shared" si="46"/>
        <v>44531</v>
      </c>
      <c r="BN54" s="94">
        <f t="shared" si="46"/>
        <v>44562</v>
      </c>
      <c r="BO54" s="94">
        <f t="shared" si="46"/>
        <v>44593</v>
      </c>
      <c r="BP54" s="94">
        <f t="shared" si="46"/>
        <v>44621</v>
      </c>
      <c r="BQ54" s="94">
        <f t="shared" si="46"/>
        <v>44652</v>
      </c>
      <c r="BR54" s="94">
        <f t="shared" si="46"/>
        <v>44682</v>
      </c>
      <c r="BS54" s="94">
        <f t="shared" si="46"/>
        <v>44713</v>
      </c>
      <c r="BT54" s="94">
        <f t="shared" ref="BT54:DZ54" si="47">EDATE(BS54,1)</f>
        <v>44743</v>
      </c>
      <c r="BU54" s="94">
        <f t="shared" si="47"/>
        <v>44774</v>
      </c>
      <c r="BV54" s="94">
        <f t="shared" si="47"/>
        <v>44805</v>
      </c>
      <c r="BW54" s="94">
        <f t="shared" si="47"/>
        <v>44835</v>
      </c>
      <c r="BX54" s="94">
        <f t="shared" si="47"/>
        <v>44866</v>
      </c>
      <c r="BY54" s="94">
        <f t="shared" si="47"/>
        <v>44896</v>
      </c>
      <c r="BZ54" s="94">
        <f t="shared" si="47"/>
        <v>44927</v>
      </c>
      <c r="CA54" s="94">
        <f t="shared" si="47"/>
        <v>44958</v>
      </c>
      <c r="CB54" s="94">
        <f t="shared" si="47"/>
        <v>44986</v>
      </c>
      <c r="CC54" s="94">
        <f t="shared" si="47"/>
        <v>45017</v>
      </c>
      <c r="CD54" s="94">
        <f t="shared" si="47"/>
        <v>45047</v>
      </c>
      <c r="CE54" s="94">
        <f t="shared" si="47"/>
        <v>45078</v>
      </c>
      <c r="CF54" s="94">
        <f t="shared" si="47"/>
        <v>45108</v>
      </c>
      <c r="CG54" s="94">
        <f t="shared" si="47"/>
        <v>45139</v>
      </c>
      <c r="CH54" s="94">
        <f t="shared" si="47"/>
        <v>45170</v>
      </c>
      <c r="CI54" s="94">
        <f t="shared" si="47"/>
        <v>45200</v>
      </c>
      <c r="CJ54" s="94">
        <f t="shared" si="47"/>
        <v>45231</v>
      </c>
      <c r="CK54" s="94">
        <f t="shared" si="47"/>
        <v>45261</v>
      </c>
      <c r="CL54" s="94">
        <f t="shared" si="47"/>
        <v>45292</v>
      </c>
      <c r="CM54" s="94">
        <f t="shared" si="47"/>
        <v>45323</v>
      </c>
      <c r="CN54" s="94">
        <f t="shared" si="47"/>
        <v>45352</v>
      </c>
      <c r="CO54" s="94">
        <f t="shared" si="47"/>
        <v>45383</v>
      </c>
      <c r="CP54" s="94">
        <f t="shared" si="47"/>
        <v>45413</v>
      </c>
      <c r="CQ54" s="94">
        <f t="shared" si="47"/>
        <v>45444</v>
      </c>
      <c r="CR54" s="94">
        <f t="shared" si="47"/>
        <v>45474</v>
      </c>
      <c r="CS54" s="94">
        <f t="shared" si="47"/>
        <v>45505</v>
      </c>
      <c r="CT54" s="94">
        <f t="shared" si="47"/>
        <v>45536</v>
      </c>
      <c r="CU54" s="94">
        <f t="shared" si="47"/>
        <v>45566</v>
      </c>
      <c r="CV54" s="94">
        <f t="shared" si="47"/>
        <v>45597</v>
      </c>
      <c r="CW54" s="94">
        <f t="shared" si="47"/>
        <v>45627</v>
      </c>
      <c r="CX54" s="94">
        <f t="shared" si="47"/>
        <v>45658</v>
      </c>
      <c r="CY54" s="94">
        <f t="shared" si="47"/>
        <v>45689</v>
      </c>
      <c r="CZ54" s="94">
        <f t="shared" si="47"/>
        <v>45717</v>
      </c>
      <c r="DA54" s="94">
        <f t="shared" si="47"/>
        <v>45748</v>
      </c>
      <c r="DB54" s="94">
        <f t="shared" si="47"/>
        <v>45778</v>
      </c>
      <c r="DC54" s="94">
        <f t="shared" si="47"/>
        <v>45809</v>
      </c>
      <c r="DD54" s="94">
        <f t="shared" si="47"/>
        <v>45839</v>
      </c>
      <c r="DE54" s="94">
        <f t="shared" si="47"/>
        <v>45870</v>
      </c>
      <c r="DF54" s="94">
        <f t="shared" si="47"/>
        <v>45901</v>
      </c>
      <c r="DG54" s="94">
        <f t="shared" si="47"/>
        <v>45931</v>
      </c>
      <c r="DH54" s="94">
        <f t="shared" si="47"/>
        <v>45962</v>
      </c>
      <c r="DI54" s="94">
        <f t="shared" si="47"/>
        <v>45992</v>
      </c>
      <c r="DJ54" s="94">
        <f t="shared" si="47"/>
        <v>46023</v>
      </c>
      <c r="DK54" s="94">
        <f t="shared" si="47"/>
        <v>46054</v>
      </c>
      <c r="DL54" s="94">
        <f t="shared" si="47"/>
        <v>46082</v>
      </c>
      <c r="DM54" s="94">
        <f t="shared" si="47"/>
        <v>46113</v>
      </c>
      <c r="DN54" s="94">
        <f t="shared" si="47"/>
        <v>46143</v>
      </c>
      <c r="DO54" s="94">
        <f t="shared" si="47"/>
        <v>46174</v>
      </c>
      <c r="DP54" s="94">
        <f t="shared" si="47"/>
        <v>46204</v>
      </c>
      <c r="DQ54" s="94">
        <f t="shared" si="47"/>
        <v>46235</v>
      </c>
      <c r="DR54" s="94">
        <f t="shared" si="47"/>
        <v>46266</v>
      </c>
      <c r="DS54" s="94">
        <f t="shared" si="47"/>
        <v>46296</v>
      </c>
      <c r="DT54" s="94">
        <f t="shared" si="47"/>
        <v>46327</v>
      </c>
      <c r="DU54" s="94">
        <f t="shared" si="47"/>
        <v>46357</v>
      </c>
      <c r="DV54" s="94">
        <f t="shared" si="47"/>
        <v>46388</v>
      </c>
      <c r="DW54" s="94">
        <f t="shared" si="47"/>
        <v>46419</v>
      </c>
      <c r="DX54" s="94">
        <f t="shared" si="47"/>
        <v>46447</v>
      </c>
      <c r="DY54" s="94">
        <f t="shared" si="47"/>
        <v>46478</v>
      </c>
      <c r="DZ54" s="94">
        <f t="shared" si="47"/>
        <v>46508</v>
      </c>
    </row>
    <row r="55" spans="1:207" s="14" customFormat="1">
      <c r="C55" s="14" t="s">
        <v>360</v>
      </c>
      <c r="F55" s="23">
        <f>IF(F54&lt;$D47,0,MIN($D50/$D49,E57))</f>
        <v>347222.22222222225</v>
      </c>
      <c r="G55" s="23">
        <f t="shared" ref="G55:O55" si="48">IF(G54&lt;$D47,0,MIN($D50/$D49,F57))</f>
        <v>347222.22222222225</v>
      </c>
      <c r="H55" s="23">
        <f t="shared" si="48"/>
        <v>347222.22222222225</v>
      </c>
      <c r="I55" s="23">
        <f t="shared" si="48"/>
        <v>347222.22222222225</v>
      </c>
      <c r="J55" s="23">
        <f t="shared" si="48"/>
        <v>347222.22222222225</v>
      </c>
      <c r="K55" s="23">
        <f t="shared" si="48"/>
        <v>347222.22222222225</v>
      </c>
      <c r="L55" s="23">
        <f t="shared" si="48"/>
        <v>347222.22222222225</v>
      </c>
      <c r="M55" s="23">
        <f t="shared" si="48"/>
        <v>347222.22222222225</v>
      </c>
      <c r="N55" s="23">
        <f t="shared" si="48"/>
        <v>347222.22222222225</v>
      </c>
      <c r="O55" s="23">
        <f t="shared" si="48"/>
        <v>347222.22222222225</v>
      </c>
      <c r="P55" s="23">
        <f t="shared" ref="P55:AU55" si="49">IF(P54&lt;$D47,0,MIN($D50/$D49,O57))</f>
        <v>277777.77777777798</v>
      </c>
      <c r="Q55" s="23">
        <f t="shared" si="49"/>
        <v>0</v>
      </c>
      <c r="R55" s="23">
        <f t="shared" si="49"/>
        <v>0</v>
      </c>
      <c r="S55" s="23">
        <f t="shared" si="49"/>
        <v>0</v>
      </c>
      <c r="T55" s="23">
        <f t="shared" si="49"/>
        <v>0</v>
      </c>
      <c r="U55" s="23">
        <f t="shared" si="49"/>
        <v>0</v>
      </c>
      <c r="V55" s="23">
        <f t="shared" si="49"/>
        <v>0</v>
      </c>
      <c r="W55" s="23">
        <f t="shared" si="49"/>
        <v>0</v>
      </c>
      <c r="X55" s="23">
        <f t="shared" si="49"/>
        <v>0</v>
      </c>
      <c r="Y55" s="23">
        <f t="shared" si="49"/>
        <v>0</v>
      </c>
      <c r="Z55" s="23">
        <f t="shared" si="49"/>
        <v>0</v>
      </c>
      <c r="AA55" s="23">
        <f t="shared" si="49"/>
        <v>0</v>
      </c>
      <c r="AB55" s="23">
        <f t="shared" si="49"/>
        <v>0</v>
      </c>
      <c r="AC55" s="23">
        <f t="shared" si="49"/>
        <v>0</v>
      </c>
      <c r="AD55" s="23">
        <f t="shared" si="49"/>
        <v>0</v>
      </c>
      <c r="AE55" s="23">
        <f t="shared" si="49"/>
        <v>0</v>
      </c>
      <c r="AF55" s="23">
        <f t="shared" si="49"/>
        <v>0</v>
      </c>
      <c r="AG55" s="23">
        <f t="shared" si="49"/>
        <v>0</v>
      </c>
      <c r="AH55" s="23">
        <f t="shared" si="49"/>
        <v>0</v>
      </c>
      <c r="AI55" s="23">
        <f t="shared" si="49"/>
        <v>0</v>
      </c>
      <c r="AJ55" s="23">
        <f t="shared" si="49"/>
        <v>0</v>
      </c>
      <c r="AK55" s="23">
        <f t="shared" si="49"/>
        <v>0</v>
      </c>
      <c r="AL55" s="23">
        <f t="shared" si="49"/>
        <v>0</v>
      </c>
      <c r="AM55" s="23">
        <f t="shared" si="49"/>
        <v>0</v>
      </c>
      <c r="AN55" s="23">
        <f t="shared" si="49"/>
        <v>0</v>
      </c>
      <c r="AO55" s="23">
        <f t="shared" si="49"/>
        <v>0</v>
      </c>
      <c r="AP55" s="23">
        <f t="shared" si="49"/>
        <v>0</v>
      </c>
      <c r="AQ55" s="23">
        <f t="shared" si="49"/>
        <v>0</v>
      </c>
      <c r="AR55" s="23">
        <f t="shared" si="49"/>
        <v>0</v>
      </c>
      <c r="AS55" s="23">
        <f t="shared" si="49"/>
        <v>0</v>
      </c>
      <c r="AT55" s="23">
        <f t="shared" si="49"/>
        <v>0</v>
      </c>
      <c r="AU55" s="23">
        <f t="shared" si="49"/>
        <v>0</v>
      </c>
      <c r="AV55" s="23">
        <f t="shared" ref="AV55:CA55" si="50">IF(AV54&lt;$D47,0,MIN($D50/$D49,AU57))</f>
        <v>0</v>
      </c>
      <c r="AW55" s="23">
        <f t="shared" si="50"/>
        <v>0</v>
      </c>
      <c r="AX55" s="23">
        <f t="shared" si="50"/>
        <v>0</v>
      </c>
      <c r="AY55" s="23">
        <f t="shared" si="50"/>
        <v>0</v>
      </c>
      <c r="AZ55" s="23">
        <f t="shared" si="50"/>
        <v>0</v>
      </c>
      <c r="BA55" s="23">
        <f t="shared" si="50"/>
        <v>0</v>
      </c>
      <c r="BB55" s="23">
        <f t="shared" si="50"/>
        <v>0</v>
      </c>
      <c r="BC55" s="23">
        <f t="shared" si="50"/>
        <v>0</v>
      </c>
      <c r="BD55" s="23">
        <f t="shared" si="50"/>
        <v>0</v>
      </c>
      <c r="BE55" s="23">
        <f t="shared" si="50"/>
        <v>0</v>
      </c>
      <c r="BF55" s="23">
        <f t="shared" si="50"/>
        <v>0</v>
      </c>
      <c r="BG55" s="23">
        <f t="shared" si="50"/>
        <v>0</v>
      </c>
      <c r="BH55" s="23">
        <f t="shared" si="50"/>
        <v>0</v>
      </c>
      <c r="BI55" s="23">
        <f t="shared" si="50"/>
        <v>0</v>
      </c>
      <c r="BJ55" s="23">
        <f t="shared" si="50"/>
        <v>0</v>
      </c>
      <c r="BK55" s="23">
        <f t="shared" si="50"/>
        <v>0</v>
      </c>
      <c r="BL55" s="23">
        <f t="shared" si="50"/>
        <v>0</v>
      </c>
      <c r="BM55" s="23">
        <f t="shared" si="50"/>
        <v>0</v>
      </c>
      <c r="BN55" s="23">
        <f t="shared" si="50"/>
        <v>0</v>
      </c>
      <c r="BO55" s="23">
        <f t="shared" si="50"/>
        <v>0</v>
      </c>
      <c r="BP55" s="23">
        <f t="shared" si="50"/>
        <v>0</v>
      </c>
      <c r="BQ55" s="23">
        <f t="shared" si="50"/>
        <v>0</v>
      </c>
      <c r="BR55" s="23">
        <f t="shared" si="50"/>
        <v>0</v>
      </c>
      <c r="BS55" s="23">
        <f t="shared" si="50"/>
        <v>0</v>
      </c>
      <c r="BT55" s="23">
        <f t="shared" si="50"/>
        <v>0</v>
      </c>
      <c r="BU55" s="23">
        <f t="shared" si="50"/>
        <v>0</v>
      </c>
      <c r="BV55" s="23">
        <f t="shared" si="50"/>
        <v>0</v>
      </c>
      <c r="BW55" s="23">
        <f t="shared" si="50"/>
        <v>0</v>
      </c>
      <c r="BX55" s="23">
        <f t="shared" si="50"/>
        <v>0</v>
      </c>
      <c r="BY55" s="23">
        <f t="shared" si="50"/>
        <v>0</v>
      </c>
      <c r="BZ55" s="23">
        <f t="shared" si="50"/>
        <v>0</v>
      </c>
      <c r="CA55" s="23">
        <f t="shared" si="50"/>
        <v>0</v>
      </c>
      <c r="CB55" s="23">
        <f t="shared" ref="CB55:DG55" si="51">IF(CB54&lt;$D47,0,MIN($D50/$D49,CA57))</f>
        <v>0</v>
      </c>
      <c r="CC55" s="23">
        <f t="shared" si="51"/>
        <v>0</v>
      </c>
      <c r="CD55" s="23">
        <f t="shared" si="51"/>
        <v>0</v>
      </c>
      <c r="CE55" s="23">
        <f t="shared" si="51"/>
        <v>0</v>
      </c>
      <c r="CF55" s="23">
        <f t="shared" si="51"/>
        <v>0</v>
      </c>
      <c r="CG55" s="23">
        <f t="shared" si="51"/>
        <v>0</v>
      </c>
      <c r="CH55" s="23">
        <f t="shared" si="51"/>
        <v>0</v>
      </c>
      <c r="CI55" s="23">
        <f t="shared" si="51"/>
        <v>0</v>
      </c>
      <c r="CJ55" s="23">
        <f t="shared" si="51"/>
        <v>0</v>
      </c>
      <c r="CK55" s="23">
        <f t="shared" si="51"/>
        <v>0</v>
      </c>
      <c r="CL55" s="23">
        <f t="shared" si="51"/>
        <v>0</v>
      </c>
      <c r="CM55" s="23">
        <f t="shared" si="51"/>
        <v>0</v>
      </c>
      <c r="CN55" s="23">
        <f t="shared" si="51"/>
        <v>0</v>
      </c>
      <c r="CO55" s="23">
        <f t="shared" si="51"/>
        <v>0</v>
      </c>
      <c r="CP55" s="23">
        <f t="shared" si="51"/>
        <v>0</v>
      </c>
      <c r="CQ55" s="23">
        <f t="shared" si="51"/>
        <v>0</v>
      </c>
      <c r="CR55" s="23">
        <f t="shared" si="51"/>
        <v>0</v>
      </c>
      <c r="CS55" s="23">
        <f t="shared" si="51"/>
        <v>0</v>
      </c>
      <c r="CT55" s="23">
        <f t="shared" si="51"/>
        <v>0</v>
      </c>
      <c r="CU55" s="23">
        <f t="shared" si="51"/>
        <v>0</v>
      </c>
      <c r="CV55" s="23">
        <f t="shared" si="51"/>
        <v>0</v>
      </c>
      <c r="CW55" s="23">
        <f t="shared" si="51"/>
        <v>0</v>
      </c>
      <c r="CX55" s="23">
        <f t="shared" si="51"/>
        <v>0</v>
      </c>
      <c r="CY55" s="23">
        <f t="shared" si="51"/>
        <v>0</v>
      </c>
      <c r="CZ55" s="23">
        <f t="shared" si="51"/>
        <v>0</v>
      </c>
      <c r="DA55" s="23">
        <f t="shared" si="51"/>
        <v>0</v>
      </c>
      <c r="DB55" s="23">
        <f t="shared" si="51"/>
        <v>0</v>
      </c>
      <c r="DC55" s="23">
        <f t="shared" si="51"/>
        <v>0</v>
      </c>
      <c r="DD55" s="23">
        <f t="shared" si="51"/>
        <v>0</v>
      </c>
      <c r="DE55" s="23">
        <f t="shared" si="51"/>
        <v>0</v>
      </c>
      <c r="DF55" s="23">
        <f t="shared" si="51"/>
        <v>0</v>
      </c>
      <c r="DG55" s="23">
        <f t="shared" si="51"/>
        <v>0</v>
      </c>
      <c r="DH55" s="23">
        <f t="shared" ref="DH55:DZ55" si="52">IF(DH54&lt;$D47,0,MIN($D50/$D49,DG57))</f>
        <v>0</v>
      </c>
      <c r="DI55" s="23">
        <f t="shared" si="52"/>
        <v>0</v>
      </c>
      <c r="DJ55" s="23">
        <f t="shared" si="52"/>
        <v>0</v>
      </c>
      <c r="DK55" s="23">
        <f t="shared" si="52"/>
        <v>0</v>
      </c>
      <c r="DL55" s="23">
        <f t="shared" si="52"/>
        <v>0</v>
      </c>
      <c r="DM55" s="23">
        <f t="shared" si="52"/>
        <v>0</v>
      </c>
      <c r="DN55" s="23">
        <f t="shared" si="52"/>
        <v>0</v>
      </c>
      <c r="DO55" s="23">
        <f t="shared" si="52"/>
        <v>0</v>
      </c>
      <c r="DP55" s="23">
        <f t="shared" si="52"/>
        <v>0</v>
      </c>
      <c r="DQ55" s="23">
        <f t="shared" si="52"/>
        <v>0</v>
      </c>
      <c r="DR55" s="23">
        <f t="shared" si="52"/>
        <v>0</v>
      </c>
      <c r="DS55" s="23">
        <f t="shared" si="52"/>
        <v>0</v>
      </c>
      <c r="DT55" s="23">
        <f t="shared" si="52"/>
        <v>0</v>
      </c>
      <c r="DU55" s="23">
        <f t="shared" si="52"/>
        <v>0</v>
      </c>
      <c r="DV55" s="23">
        <f t="shared" si="52"/>
        <v>0</v>
      </c>
      <c r="DW55" s="23">
        <f t="shared" si="52"/>
        <v>0</v>
      </c>
      <c r="DX55" s="23">
        <f t="shared" si="52"/>
        <v>0</v>
      </c>
      <c r="DY55" s="23">
        <f t="shared" si="52"/>
        <v>0</v>
      </c>
      <c r="DZ55" s="23">
        <f t="shared" si="52"/>
        <v>0</v>
      </c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</row>
    <row r="56" spans="1:207" s="14" customFormat="1">
      <c r="C56" s="14" t="s">
        <v>361</v>
      </c>
      <c r="F56" s="23">
        <f t="shared" ref="F56:K56" si="53">IF(OR(F54&lt;$D47,F54&gt;$D48),0,MIN(MAX($D50,$D51)/$D49-F55,E58))</f>
        <v>0</v>
      </c>
      <c r="G56" s="23">
        <f t="shared" si="53"/>
        <v>0</v>
      </c>
      <c r="H56" s="23">
        <f t="shared" si="53"/>
        <v>0</v>
      </c>
      <c r="I56" s="23">
        <f t="shared" si="53"/>
        <v>0</v>
      </c>
      <c r="J56" s="23">
        <f t="shared" si="53"/>
        <v>0</v>
      </c>
      <c r="K56" s="23">
        <f t="shared" si="53"/>
        <v>0</v>
      </c>
      <c r="L56" s="23">
        <f t="shared" ref="L56:AK56" si="54">IF(OR(L54&lt;$D47,L54&gt;$D48),0,MIN(MAX($D50,$D51)/$D49-L55,K58))</f>
        <v>0</v>
      </c>
      <c r="M56" s="23">
        <f t="shared" si="54"/>
        <v>0</v>
      </c>
      <c r="N56" s="23">
        <f t="shared" si="54"/>
        <v>0</v>
      </c>
      <c r="O56" s="23">
        <f t="shared" si="54"/>
        <v>0</v>
      </c>
      <c r="P56" s="23">
        <f t="shared" si="54"/>
        <v>69444.444444444263</v>
      </c>
      <c r="Q56" s="23">
        <f t="shared" si="54"/>
        <v>347222.22222222225</v>
      </c>
      <c r="R56" s="23">
        <f t="shared" si="54"/>
        <v>347222.22222222225</v>
      </c>
      <c r="S56" s="23">
        <f t="shared" si="54"/>
        <v>347222.22222222225</v>
      </c>
      <c r="T56" s="23">
        <f t="shared" si="54"/>
        <v>347222.22222222225</v>
      </c>
      <c r="U56" s="23">
        <f t="shared" si="54"/>
        <v>347222.22222222225</v>
      </c>
      <c r="V56" s="23">
        <f t="shared" si="54"/>
        <v>347222.22222222225</v>
      </c>
      <c r="W56" s="23">
        <f t="shared" si="54"/>
        <v>347222.22222222225</v>
      </c>
      <c r="X56" s="23">
        <f t="shared" si="54"/>
        <v>347222.22222222225</v>
      </c>
      <c r="Y56" s="23">
        <f t="shared" si="54"/>
        <v>347222.22222222225</v>
      </c>
      <c r="Z56" s="23">
        <f t="shared" si="54"/>
        <v>347222.22222222225</v>
      </c>
      <c r="AA56" s="23">
        <f t="shared" si="54"/>
        <v>347222.22222222225</v>
      </c>
      <c r="AB56" s="23">
        <f t="shared" si="54"/>
        <v>347222.22222222225</v>
      </c>
      <c r="AC56" s="23">
        <f t="shared" si="54"/>
        <v>347222.22222222225</v>
      </c>
      <c r="AD56" s="23">
        <f t="shared" si="54"/>
        <v>347222.22222222225</v>
      </c>
      <c r="AE56" s="23">
        <f t="shared" si="54"/>
        <v>347222.22222222225</v>
      </c>
      <c r="AF56" s="23">
        <f t="shared" si="54"/>
        <v>347222.22222222225</v>
      </c>
      <c r="AG56" s="23">
        <f t="shared" si="54"/>
        <v>347222.22222222225</v>
      </c>
      <c r="AH56" s="23">
        <f t="shared" si="54"/>
        <v>347222.22222222225</v>
      </c>
      <c r="AI56" s="23">
        <f t="shared" si="54"/>
        <v>347222.22222222225</v>
      </c>
      <c r="AJ56" s="23">
        <f t="shared" si="54"/>
        <v>347222.22222222225</v>
      </c>
      <c r="AK56" s="23">
        <f t="shared" si="54"/>
        <v>347222.22222222225</v>
      </c>
      <c r="AL56" s="23">
        <f t="shared" ref="AL56:BQ56" si="55">IF(OR(AL54&lt;$D47,AL54&gt;$D48),0,MIN(MAX($D50,$D51)/$D49-AL55,AK58))</f>
        <v>347222.22222222225</v>
      </c>
      <c r="AM56" s="23">
        <f t="shared" si="55"/>
        <v>347222.22222222225</v>
      </c>
      <c r="AN56" s="23">
        <f t="shared" si="55"/>
        <v>347222.22222222225</v>
      </c>
      <c r="AO56" s="23">
        <f t="shared" si="55"/>
        <v>347222.22222222225</v>
      </c>
      <c r="AP56" s="23">
        <f t="shared" si="55"/>
        <v>0</v>
      </c>
      <c r="AQ56" s="23">
        <f t="shared" si="55"/>
        <v>0</v>
      </c>
      <c r="AR56" s="23">
        <f t="shared" si="55"/>
        <v>0</v>
      </c>
      <c r="AS56" s="23">
        <f t="shared" si="55"/>
        <v>0</v>
      </c>
      <c r="AT56" s="23">
        <f t="shared" si="55"/>
        <v>0</v>
      </c>
      <c r="AU56" s="23">
        <f t="shared" si="55"/>
        <v>0</v>
      </c>
      <c r="AV56" s="23">
        <f t="shared" si="55"/>
        <v>0</v>
      </c>
      <c r="AW56" s="23">
        <f t="shared" si="55"/>
        <v>0</v>
      </c>
      <c r="AX56" s="23">
        <f t="shared" si="55"/>
        <v>0</v>
      </c>
      <c r="AY56" s="23">
        <f t="shared" si="55"/>
        <v>0</v>
      </c>
      <c r="AZ56" s="23">
        <f t="shared" si="55"/>
        <v>0</v>
      </c>
      <c r="BA56" s="23">
        <f t="shared" si="55"/>
        <v>0</v>
      </c>
      <c r="BB56" s="23">
        <f t="shared" si="55"/>
        <v>0</v>
      </c>
      <c r="BC56" s="23">
        <f t="shared" si="55"/>
        <v>0</v>
      </c>
      <c r="BD56" s="23">
        <f t="shared" si="55"/>
        <v>0</v>
      </c>
      <c r="BE56" s="23">
        <f t="shared" si="55"/>
        <v>0</v>
      </c>
      <c r="BF56" s="23">
        <f t="shared" si="55"/>
        <v>0</v>
      </c>
      <c r="BG56" s="23">
        <f t="shared" si="55"/>
        <v>0</v>
      </c>
      <c r="BH56" s="23">
        <f t="shared" si="55"/>
        <v>0</v>
      </c>
      <c r="BI56" s="23">
        <f t="shared" si="55"/>
        <v>0</v>
      </c>
      <c r="BJ56" s="23">
        <f t="shared" si="55"/>
        <v>0</v>
      </c>
      <c r="BK56" s="23">
        <f t="shared" si="55"/>
        <v>0</v>
      </c>
      <c r="BL56" s="23">
        <f t="shared" si="55"/>
        <v>0</v>
      </c>
      <c r="BM56" s="23">
        <f t="shared" si="55"/>
        <v>0</v>
      </c>
      <c r="BN56" s="23">
        <f t="shared" si="55"/>
        <v>0</v>
      </c>
      <c r="BO56" s="23">
        <f t="shared" si="55"/>
        <v>0</v>
      </c>
      <c r="BP56" s="23">
        <f t="shared" si="55"/>
        <v>0</v>
      </c>
      <c r="BQ56" s="23">
        <f t="shared" si="55"/>
        <v>0</v>
      </c>
      <c r="BR56" s="23">
        <f t="shared" ref="BR56:CW56" si="56">IF(OR(BR54&lt;$D47,BR54&gt;$D48),0,MIN(MAX($D50,$D51)/$D49-BR55,BQ58))</f>
        <v>0</v>
      </c>
      <c r="BS56" s="23">
        <f t="shared" si="56"/>
        <v>0</v>
      </c>
      <c r="BT56" s="23">
        <f t="shared" si="56"/>
        <v>0</v>
      </c>
      <c r="BU56" s="23">
        <f t="shared" si="56"/>
        <v>0</v>
      </c>
      <c r="BV56" s="23">
        <f t="shared" si="56"/>
        <v>0</v>
      </c>
      <c r="BW56" s="23">
        <f t="shared" si="56"/>
        <v>0</v>
      </c>
      <c r="BX56" s="23">
        <f t="shared" si="56"/>
        <v>0</v>
      </c>
      <c r="BY56" s="23">
        <f t="shared" si="56"/>
        <v>0</v>
      </c>
      <c r="BZ56" s="23">
        <f t="shared" si="56"/>
        <v>0</v>
      </c>
      <c r="CA56" s="23">
        <f t="shared" si="56"/>
        <v>0</v>
      </c>
      <c r="CB56" s="23">
        <f t="shared" si="56"/>
        <v>0</v>
      </c>
      <c r="CC56" s="23">
        <f t="shared" si="56"/>
        <v>0</v>
      </c>
      <c r="CD56" s="23">
        <f t="shared" si="56"/>
        <v>0</v>
      </c>
      <c r="CE56" s="23">
        <f t="shared" si="56"/>
        <v>0</v>
      </c>
      <c r="CF56" s="23">
        <f t="shared" si="56"/>
        <v>0</v>
      </c>
      <c r="CG56" s="23">
        <f t="shared" si="56"/>
        <v>0</v>
      </c>
      <c r="CH56" s="23">
        <f t="shared" si="56"/>
        <v>0</v>
      </c>
      <c r="CI56" s="23">
        <f t="shared" si="56"/>
        <v>0</v>
      </c>
      <c r="CJ56" s="23">
        <f t="shared" si="56"/>
        <v>0</v>
      </c>
      <c r="CK56" s="23">
        <f t="shared" si="56"/>
        <v>0</v>
      </c>
      <c r="CL56" s="23">
        <f t="shared" si="56"/>
        <v>0</v>
      </c>
      <c r="CM56" s="23">
        <f t="shared" si="56"/>
        <v>0</v>
      </c>
      <c r="CN56" s="23">
        <f t="shared" si="56"/>
        <v>0</v>
      </c>
      <c r="CO56" s="23">
        <f t="shared" si="56"/>
        <v>0</v>
      </c>
      <c r="CP56" s="23">
        <f t="shared" si="56"/>
        <v>0</v>
      </c>
      <c r="CQ56" s="23">
        <f t="shared" si="56"/>
        <v>0</v>
      </c>
      <c r="CR56" s="23">
        <f t="shared" si="56"/>
        <v>0</v>
      </c>
      <c r="CS56" s="23">
        <f t="shared" si="56"/>
        <v>0</v>
      </c>
      <c r="CT56" s="23">
        <f t="shared" si="56"/>
        <v>0</v>
      </c>
      <c r="CU56" s="23">
        <f t="shared" si="56"/>
        <v>0</v>
      </c>
      <c r="CV56" s="23">
        <f t="shared" si="56"/>
        <v>0</v>
      </c>
      <c r="CW56" s="23">
        <f t="shared" si="56"/>
        <v>0</v>
      </c>
      <c r="CX56" s="23">
        <f t="shared" ref="CX56:DZ56" si="57">IF(OR(CX54&lt;$D47,CX54&gt;$D48),0,MIN(MAX($D50,$D51)/$D49-CX55,CW58))</f>
        <v>0</v>
      </c>
      <c r="CY56" s="23">
        <f t="shared" si="57"/>
        <v>0</v>
      </c>
      <c r="CZ56" s="23">
        <f t="shared" si="57"/>
        <v>0</v>
      </c>
      <c r="DA56" s="23">
        <f t="shared" si="57"/>
        <v>0</v>
      </c>
      <c r="DB56" s="23">
        <f t="shared" si="57"/>
        <v>0</v>
      </c>
      <c r="DC56" s="23">
        <f t="shared" si="57"/>
        <v>0</v>
      </c>
      <c r="DD56" s="23">
        <f t="shared" si="57"/>
        <v>0</v>
      </c>
      <c r="DE56" s="23">
        <f t="shared" si="57"/>
        <v>0</v>
      </c>
      <c r="DF56" s="23">
        <f t="shared" si="57"/>
        <v>0</v>
      </c>
      <c r="DG56" s="23">
        <f t="shared" si="57"/>
        <v>0</v>
      </c>
      <c r="DH56" s="23">
        <f t="shared" si="57"/>
        <v>0</v>
      </c>
      <c r="DI56" s="23">
        <f t="shared" si="57"/>
        <v>0</v>
      </c>
      <c r="DJ56" s="23">
        <f t="shared" si="57"/>
        <v>0</v>
      </c>
      <c r="DK56" s="23">
        <f t="shared" si="57"/>
        <v>0</v>
      </c>
      <c r="DL56" s="23">
        <f t="shared" si="57"/>
        <v>0</v>
      </c>
      <c r="DM56" s="23">
        <f t="shared" si="57"/>
        <v>0</v>
      </c>
      <c r="DN56" s="23">
        <f t="shared" si="57"/>
        <v>0</v>
      </c>
      <c r="DO56" s="23">
        <f t="shared" si="57"/>
        <v>0</v>
      </c>
      <c r="DP56" s="23">
        <f t="shared" si="57"/>
        <v>0</v>
      </c>
      <c r="DQ56" s="23">
        <f t="shared" si="57"/>
        <v>0</v>
      </c>
      <c r="DR56" s="23">
        <f t="shared" si="57"/>
        <v>0</v>
      </c>
      <c r="DS56" s="23">
        <f t="shared" si="57"/>
        <v>0</v>
      </c>
      <c r="DT56" s="23">
        <f t="shared" si="57"/>
        <v>0</v>
      </c>
      <c r="DU56" s="23">
        <f t="shared" si="57"/>
        <v>0</v>
      </c>
      <c r="DV56" s="23">
        <f t="shared" si="57"/>
        <v>0</v>
      </c>
      <c r="DW56" s="23">
        <f t="shared" si="57"/>
        <v>0</v>
      </c>
      <c r="DX56" s="23">
        <f t="shared" si="57"/>
        <v>0</v>
      </c>
      <c r="DY56" s="23">
        <f t="shared" si="57"/>
        <v>0</v>
      </c>
      <c r="DZ56" s="23">
        <f t="shared" si="57"/>
        <v>0</v>
      </c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</row>
    <row r="57" spans="1:207" s="14" customFormat="1">
      <c r="C57" s="14" t="s">
        <v>51</v>
      </c>
      <c r="E57" s="23"/>
      <c r="F57" s="23">
        <f>MAX($D50-$D51-SUM($F$55:F55),0)</f>
        <v>3402777.777777778</v>
      </c>
      <c r="G57" s="23">
        <f>MAX($D50-$D51-SUM($F$55:G55),0)</f>
        <v>3055555.5555555555</v>
      </c>
      <c r="H57" s="23">
        <f>MAX($D50-$D51-SUM($F$55:H55),0)</f>
        <v>2708333.333333333</v>
      </c>
      <c r="I57" s="23">
        <f>MAX($D50-$D51-SUM($F$55:I55),0)</f>
        <v>2361111.111111111</v>
      </c>
      <c r="J57" s="23">
        <f>MAX($D50-$D51-SUM($F$55:J55),0)</f>
        <v>2013888.8888888888</v>
      </c>
      <c r="K57" s="23">
        <f>MAX($D50-$D51-SUM($F$55:K55),0)</f>
        <v>1666666.6666666665</v>
      </c>
      <c r="L57" s="23">
        <f>MAX($D50-$D51-SUM($F$55:L55),0)</f>
        <v>1319444.444444444</v>
      </c>
      <c r="M57" s="23">
        <f>MAX($D50-$D51-SUM($F$55:M55),0)</f>
        <v>972222.22222222202</v>
      </c>
      <c r="N57" s="23">
        <f>MAX($D50-$D51-SUM($F$55:N55),0)</f>
        <v>625000</v>
      </c>
      <c r="O57" s="23">
        <f>MAX($D50-$D51-SUM($F$55:O55),0)</f>
        <v>277777.77777777798</v>
      </c>
      <c r="P57" s="23">
        <f>MAX($D50-$D51-SUM($F$55:P55),0)</f>
        <v>0</v>
      </c>
      <c r="Q57" s="23">
        <f>MAX($D50-$D51-SUM($F$55:Q55),0)</f>
        <v>0</v>
      </c>
      <c r="R57" s="23">
        <f>MAX($D50-$D51-SUM($F$55:R55),0)</f>
        <v>0</v>
      </c>
      <c r="S57" s="23">
        <f>MAX($D50-$D51-SUM($F$55:S55),0)</f>
        <v>0</v>
      </c>
      <c r="T57" s="23">
        <f>MAX($D50-$D51-SUM($F$55:T55),0)</f>
        <v>0</v>
      </c>
      <c r="U57" s="23">
        <f>MAX($D50-$D51-SUM($F$55:U55),0)</f>
        <v>0</v>
      </c>
      <c r="V57" s="23">
        <f>MAX($D50-$D51-SUM($F$55:V55),0)</f>
        <v>0</v>
      </c>
      <c r="W57" s="23">
        <f>MAX($D50-$D51-SUM($F$55:W55),0)</f>
        <v>0</v>
      </c>
      <c r="X57" s="23">
        <f>MAX($D50-$D51-SUM($F$55:X55),0)</f>
        <v>0</v>
      </c>
      <c r="Y57" s="23">
        <f>MAX($D50-$D51-SUM($F$55:Y55),0)</f>
        <v>0</v>
      </c>
      <c r="Z57" s="23">
        <f>MAX($D50-$D51-SUM($F$55:Z55),0)</f>
        <v>0</v>
      </c>
      <c r="AA57" s="23">
        <f>MAX($D50-$D51-SUM($F$55:AA55),0)</f>
        <v>0</v>
      </c>
      <c r="AB57" s="23">
        <f>MAX($D50-$D51-SUM($F$55:AB55),0)</f>
        <v>0</v>
      </c>
      <c r="AC57" s="23">
        <f>MAX($D50-$D51-SUM($F$55:AC55),0)</f>
        <v>0</v>
      </c>
      <c r="AD57" s="23">
        <f>MAX($D50-$D51-SUM($F$55:AD55),0)</f>
        <v>0</v>
      </c>
      <c r="AE57" s="23">
        <f>MAX($D50-$D51-SUM($F$55:AE55),0)</f>
        <v>0</v>
      </c>
      <c r="AF57" s="23">
        <f>MAX($D50-$D51-SUM($F$55:AF55),0)</f>
        <v>0</v>
      </c>
      <c r="AG57" s="23">
        <f>MAX($D50-$D51-SUM($F$55:AG55),0)</f>
        <v>0</v>
      </c>
      <c r="AH57" s="23">
        <f>MAX($D50-$D51-SUM($F$55:AH55),0)</f>
        <v>0</v>
      </c>
      <c r="AI57" s="23">
        <f>MAX($D50-$D51-SUM($F$55:AI55),0)</f>
        <v>0</v>
      </c>
      <c r="AJ57" s="23">
        <f>MAX($D50-$D51-SUM($F$55:AJ55),0)</f>
        <v>0</v>
      </c>
      <c r="AK57" s="23">
        <f>MAX($D50-$D51-SUM($F$55:AK55),0)</f>
        <v>0</v>
      </c>
      <c r="AL57" s="23">
        <f>MAX($D50-$D51-SUM($F$55:AL55),0)</f>
        <v>0</v>
      </c>
      <c r="AM57" s="23">
        <f>MAX($D50-$D51-SUM($F$55:AM55),0)</f>
        <v>0</v>
      </c>
      <c r="AN57" s="23">
        <f>MAX($D50-$D51-SUM($F$55:AN55),0)</f>
        <v>0</v>
      </c>
      <c r="AO57" s="23">
        <f>MAX($D50-$D51-SUM($F$55:AO55),0)</f>
        <v>0</v>
      </c>
      <c r="AP57" s="23">
        <f>MAX($D50-$D51-SUM($F$55:AP55),0)</f>
        <v>0</v>
      </c>
      <c r="AQ57" s="23">
        <f>MAX($D50-$D51-SUM($F$55:AQ55),0)</f>
        <v>0</v>
      </c>
      <c r="AR57" s="23">
        <f>MAX($D50-$D51-SUM($F$55:AR55),0)</f>
        <v>0</v>
      </c>
      <c r="AS57" s="23">
        <f>MAX($D50-$D51-SUM($F$55:AS55),0)</f>
        <v>0</v>
      </c>
      <c r="AT57" s="23">
        <f>MAX($D50-$D51-SUM($F$55:AT55),0)</f>
        <v>0</v>
      </c>
      <c r="AU57" s="23">
        <f>MAX($D50-$D51-SUM($F$55:AU55),0)</f>
        <v>0</v>
      </c>
      <c r="AV57" s="23">
        <f>MAX($D50-$D51-SUM($F$55:AV55),0)</f>
        <v>0</v>
      </c>
      <c r="AW57" s="23">
        <f>MAX($D50-$D51-SUM($F$55:AW55),0)</f>
        <v>0</v>
      </c>
      <c r="AX57" s="23">
        <f>MAX($D50-$D51-SUM($F$55:AX55),0)</f>
        <v>0</v>
      </c>
      <c r="AY57" s="23">
        <f>MAX($D50-$D51-SUM($F$55:AY55),0)</f>
        <v>0</v>
      </c>
      <c r="AZ57" s="23">
        <f>MAX($D50-$D51-SUM($F$55:AZ55),0)</f>
        <v>0</v>
      </c>
      <c r="BA57" s="23">
        <f>MAX($D50-$D51-SUM($F$55:BA55),0)</f>
        <v>0</v>
      </c>
      <c r="BB57" s="23">
        <f>MAX($D50-$D51-SUM($F$55:BB55),0)</f>
        <v>0</v>
      </c>
      <c r="BC57" s="23">
        <f>MAX($D50-$D51-SUM($F$55:BC55),0)</f>
        <v>0</v>
      </c>
      <c r="BD57" s="23">
        <f>MAX($D50-$D51-SUM($F$55:BD55),0)</f>
        <v>0</v>
      </c>
      <c r="BE57" s="23">
        <f>MAX($D50-$D51-SUM($F$55:BE55),0)</f>
        <v>0</v>
      </c>
      <c r="BF57" s="23">
        <f>MAX($D50-$D51-SUM($F$55:BF55),0)</f>
        <v>0</v>
      </c>
      <c r="BG57" s="23">
        <f>MAX($D50-$D51-SUM($F$55:BG55),0)</f>
        <v>0</v>
      </c>
      <c r="BH57" s="23">
        <f>MAX($D50-$D51-SUM($F$55:BH55),0)</f>
        <v>0</v>
      </c>
      <c r="BI57" s="23">
        <f>MAX($D50-$D51-SUM($F$55:BI55),0)</f>
        <v>0</v>
      </c>
      <c r="BJ57" s="23">
        <f>MAX($D50-$D51-SUM($F$55:BJ55),0)</f>
        <v>0</v>
      </c>
      <c r="BK57" s="23">
        <f>MAX($D50-$D51-SUM($F$55:BK55),0)</f>
        <v>0</v>
      </c>
      <c r="BL57" s="23">
        <f>MAX($D50-$D51-SUM($F$55:BL55),0)</f>
        <v>0</v>
      </c>
      <c r="BM57" s="23">
        <f>MAX($D50-$D51-SUM($F$55:BM55),0)</f>
        <v>0</v>
      </c>
      <c r="BN57" s="23">
        <f>MAX($D50-$D51-SUM($F$55:BN55),0)</f>
        <v>0</v>
      </c>
      <c r="BO57" s="23">
        <f>MAX($D50-$D51-SUM($F$55:BO55),0)</f>
        <v>0</v>
      </c>
      <c r="BP57" s="23">
        <f>MAX($D50-$D51-SUM($F$55:BP55),0)</f>
        <v>0</v>
      </c>
      <c r="BQ57" s="23">
        <f>MAX($D50-$D51-SUM($F$55:BQ55),0)</f>
        <v>0</v>
      </c>
      <c r="BR57" s="23">
        <f>MAX($D50-$D51-SUM($F$55:BR55),0)</f>
        <v>0</v>
      </c>
      <c r="BS57" s="23">
        <f>MAX($D50-$D51-SUM($F$55:BS55),0)</f>
        <v>0</v>
      </c>
      <c r="BT57" s="23">
        <f>MAX($D50-$D51-SUM($F$55:BT55),0)</f>
        <v>0</v>
      </c>
      <c r="BU57" s="23">
        <f>MAX($D50-$D51-SUM($F$55:BU55),0)</f>
        <v>0</v>
      </c>
      <c r="BV57" s="23">
        <f>MAX($D50-$D51-SUM($F$55:BV55),0)</f>
        <v>0</v>
      </c>
      <c r="BW57" s="23">
        <f>MAX($D50-$D51-SUM($F$55:BW55),0)</f>
        <v>0</v>
      </c>
      <c r="BX57" s="23">
        <f>MAX($D50-$D51-SUM($F$55:BX55),0)</f>
        <v>0</v>
      </c>
      <c r="BY57" s="23">
        <f>MAX($D50-$D51-SUM($F$55:BY55),0)</f>
        <v>0</v>
      </c>
      <c r="BZ57" s="23">
        <f>MAX($D50-$D51-SUM($F$55:BZ55),0)</f>
        <v>0</v>
      </c>
      <c r="CA57" s="23">
        <f>MAX($D50-$D51-SUM($F$55:CA55),0)</f>
        <v>0</v>
      </c>
      <c r="CB57" s="23">
        <f>MAX($D50-$D51-SUM($F$55:CB55),0)</f>
        <v>0</v>
      </c>
      <c r="CC57" s="23">
        <f>MAX($D50-$D51-SUM($F$55:CC55),0)</f>
        <v>0</v>
      </c>
      <c r="CD57" s="23">
        <f>MAX($D50-$D51-SUM($F$55:CD55),0)</f>
        <v>0</v>
      </c>
      <c r="CE57" s="23">
        <f>MAX($D50-$D51-SUM($F$55:CE55),0)</f>
        <v>0</v>
      </c>
      <c r="CF57" s="23">
        <f>MAX($D50-$D51-SUM($F$55:CF55),0)</f>
        <v>0</v>
      </c>
      <c r="CG57" s="23">
        <f>MAX($D50-$D51-SUM($F$55:CG55),0)</f>
        <v>0</v>
      </c>
      <c r="CH57" s="23">
        <f>MAX($D50-$D51-SUM($F$55:CH55),0)</f>
        <v>0</v>
      </c>
      <c r="CI57" s="23">
        <f>MAX($D50-$D51-SUM($F$55:CI55),0)</f>
        <v>0</v>
      </c>
      <c r="CJ57" s="23">
        <f>MAX($D50-$D51-SUM($F$55:CJ55),0)</f>
        <v>0</v>
      </c>
      <c r="CK57" s="23">
        <f>MAX($D50-$D51-SUM($F$55:CK55),0)</f>
        <v>0</v>
      </c>
      <c r="CL57" s="23">
        <f>MAX($D50-$D51-SUM($F$55:CL55),0)</f>
        <v>0</v>
      </c>
      <c r="CM57" s="23">
        <f>MAX($D50-$D51-SUM($F$55:CM55),0)</f>
        <v>0</v>
      </c>
      <c r="CN57" s="23">
        <f>MAX($D50-$D51-SUM($F$55:CN55),0)</f>
        <v>0</v>
      </c>
      <c r="CO57" s="23">
        <f>MAX($D50-$D51-SUM($F$55:CO55),0)</f>
        <v>0</v>
      </c>
      <c r="CP57" s="23">
        <f>MAX($D50-$D51-SUM($F$55:CP55),0)</f>
        <v>0</v>
      </c>
      <c r="CQ57" s="23">
        <f>MAX($D50-$D51-SUM($F$55:CQ55),0)</f>
        <v>0</v>
      </c>
      <c r="CR57" s="23">
        <f>MAX($D50-$D51-SUM($F$55:CR55),0)</f>
        <v>0</v>
      </c>
      <c r="CS57" s="23">
        <f>MAX($D50-$D51-SUM($F$55:CS55),0)</f>
        <v>0</v>
      </c>
      <c r="CT57" s="23">
        <f>MAX($D50-$D51-SUM($F$55:CT55),0)</f>
        <v>0</v>
      </c>
      <c r="CU57" s="23">
        <f>MAX($D50-$D51-SUM($F$55:CU55),0)</f>
        <v>0</v>
      </c>
      <c r="CV57" s="23">
        <f>MAX($D50-$D51-SUM($F$55:CV55),0)</f>
        <v>0</v>
      </c>
      <c r="CW57" s="23">
        <f>MAX($D50-$D51-SUM($F$55:CW55),0)</f>
        <v>0</v>
      </c>
      <c r="CX57" s="23">
        <f>MAX($D50-$D51-SUM($F$55:CX55),0)</f>
        <v>0</v>
      </c>
      <c r="CY57" s="23">
        <f>MAX($D50-$D51-SUM($F$55:CY55),0)</f>
        <v>0</v>
      </c>
      <c r="CZ57" s="23">
        <f>MAX($D50-$D51-SUM($F$55:CZ55),0)</f>
        <v>0</v>
      </c>
      <c r="DA57" s="23">
        <f>MAX($D50-$D51-SUM($F$55:DA55),0)</f>
        <v>0</v>
      </c>
      <c r="DB57" s="23">
        <f>MAX($D50-$D51-SUM($F$55:DB55),0)</f>
        <v>0</v>
      </c>
      <c r="DC57" s="23">
        <f>MAX($D50-$D51-SUM($F$55:DC55),0)</f>
        <v>0</v>
      </c>
      <c r="DD57" s="23">
        <f>MAX($D50-$D51-SUM($F$55:DD55),0)</f>
        <v>0</v>
      </c>
      <c r="DE57" s="23">
        <f>MAX($D50-$D51-SUM($F$55:DE55),0)</f>
        <v>0</v>
      </c>
      <c r="DF57" s="23">
        <f>MAX($D50-$D51-SUM($F$55:DF55),0)</f>
        <v>0</v>
      </c>
      <c r="DG57" s="23">
        <f>MAX($D50-$D51-SUM($F$55:DG55),0)</f>
        <v>0</v>
      </c>
      <c r="DH57" s="23">
        <f>MAX($D50-$D51-SUM($F$55:DH55),0)</f>
        <v>0</v>
      </c>
      <c r="DI57" s="23">
        <f>MAX($D50-$D51-SUM($F$55:DI55),0)</f>
        <v>0</v>
      </c>
      <c r="DJ57" s="23">
        <f>MAX($D50-$D51-SUM($F$55:DJ55),0)</f>
        <v>0</v>
      </c>
      <c r="DK57" s="23">
        <f>MAX($D50-$D51-SUM($F$55:DK55),0)</f>
        <v>0</v>
      </c>
      <c r="DL57" s="23">
        <f>MAX($D50-$D51-SUM($F$55:DL55),0)</f>
        <v>0</v>
      </c>
      <c r="DM57" s="23">
        <f>MAX($D50-$D51-SUM($F$55:DM55),0)</f>
        <v>0</v>
      </c>
      <c r="DN57" s="23">
        <f>MAX($D50-$D51-SUM($F$55:DN55),0)</f>
        <v>0</v>
      </c>
      <c r="DO57" s="23">
        <f>MAX($D50-$D51-SUM($F$55:DO55),0)</f>
        <v>0</v>
      </c>
      <c r="DP57" s="23">
        <f>MAX($D50-$D51-SUM($F$55:DP55),0)</f>
        <v>0</v>
      </c>
      <c r="DQ57" s="23">
        <f>MAX($D50-$D51-SUM($F$55:DQ55),0)</f>
        <v>0</v>
      </c>
      <c r="DR57" s="23">
        <f>MAX($D50-$D51-SUM($F$55:DR55),0)</f>
        <v>0</v>
      </c>
      <c r="DS57" s="23">
        <f>MAX($D50-$D51-SUM($F$55:DS55),0)</f>
        <v>0</v>
      </c>
      <c r="DT57" s="23">
        <f>MAX($D50-$D51-SUM($F$55:DT55),0)</f>
        <v>0</v>
      </c>
      <c r="DU57" s="23">
        <f>MAX($D50-$D51-SUM($F$55:DU55),0)</f>
        <v>0</v>
      </c>
      <c r="DV57" s="23">
        <f>MAX($D50-$D51-SUM($F$55:DV55),0)</f>
        <v>0</v>
      </c>
      <c r="DW57" s="23">
        <f>MAX($D50-$D51-SUM($F$55:DW55),0)</f>
        <v>0</v>
      </c>
      <c r="DX57" s="23">
        <f>MAX($D50-$D51-SUM($F$55:DX55),0)</f>
        <v>0</v>
      </c>
      <c r="DY57" s="23">
        <f>MAX($D50-$D51-SUM($F$55:DY55),0)</f>
        <v>0</v>
      </c>
      <c r="DZ57" s="23">
        <f>MAX($D50-$D51-SUM($F$55:DZ55),0)</f>
        <v>0</v>
      </c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</row>
    <row r="58" spans="1:207" s="14" customFormat="1">
      <c r="C58" s="14" t="s">
        <v>359</v>
      </c>
      <c r="F58" s="23">
        <f>$D51-SUM($F56:F$56)</f>
        <v>8750000</v>
      </c>
      <c r="G58" s="23">
        <f>$D51-SUM($F56:G$56)</f>
        <v>8750000</v>
      </c>
      <c r="H58" s="23">
        <f>$D51-SUM($F56:H$56)</f>
        <v>8750000</v>
      </c>
      <c r="I58" s="23">
        <f>$D51-SUM($F56:I$56)</f>
        <v>8750000</v>
      </c>
      <c r="J58" s="23">
        <f>$D51-SUM($F56:J$56)</f>
        <v>8750000</v>
      </c>
      <c r="K58" s="23">
        <f>$D51-SUM($F56:K$56)</f>
        <v>8750000</v>
      </c>
      <c r="L58" s="23">
        <f>$D51-SUM($F56:L$56)</f>
        <v>8750000</v>
      </c>
      <c r="M58" s="23">
        <f>$D51-SUM($F56:M$56)</f>
        <v>8750000</v>
      </c>
      <c r="N58" s="23">
        <f>$D51-SUM($F56:N$56)</f>
        <v>8750000</v>
      </c>
      <c r="O58" s="23">
        <f>$D51-SUM($F56:O$56)</f>
        <v>8750000</v>
      </c>
      <c r="P58" s="23">
        <f>$D51-SUM($F56:P$56)</f>
        <v>8680555.555555556</v>
      </c>
      <c r="Q58" s="23">
        <f>$D51-SUM($F56:Q$56)</f>
        <v>8333333.333333334</v>
      </c>
      <c r="R58" s="23">
        <f>$D51-SUM($F56:R$56)</f>
        <v>7986111.111111111</v>
      </c>
      <c r="S58" s="23">
        <f>$D51-SUM($F56:S$56)</f>
        <v>7638888.888888889</v>
      </c>
      <c r="T58" s="23">
        <f>$D51-SUM($F56:T$56)</f>
        <v>7291666.666666667</v>
      </c>
      <c r="U58" s="23">
        <f>$D51-SUM($F56:U$56)</f>
        <v>6944444.444444444</v>
      </c>
      <c r="V58" s="23">
        <f>$D51-SUM($F56:V$56)</f>
        <v>6597222.222222222</v>
      </c>
      <c r="W58" s="23">
        <f>$D51-SUM($F56:W$56)</f>
        <v>6250000</v>
      </c>
      <c r="X58" s="23">
        <f>$D51-SUM($F56:X$56)</f>
        <v>5902777.777777778</v>
      </c>
      <c r="Y58" s="23">
        <f>$D51-SUM($F56:Y$56)</f>
        <v>5555555.555555556</v>
      </c>
      <c r="Z58" s="23">
        <f>$D51-SUM($F56:Z$56)</f>
        <v>5208333.333333334</v>
      </c>
      <c r="AA58" s="23">
        <f>$D51-SUM($F56:AA$56)</f>
        <v>4861111.1111111119</v>
      </c>
      <c r="AB58" s="23">
        <f>$D51-SUM($F56:AB$56)</f>
        <v>4513888.8888888899</v>
      </c>
      <c r="AC58" s="23">
        <f>$D51-SUM($F56:AC$56)</f>
        <v>4166666.6666666679</v>
      </c>
      <c r="AD58" s="23">
        <f>$D51-SUM($F56:AD$56)</f>
        <v>3819444.4444444459</v>
      </c>
      <c r="AE58" s="23">
        <f>$D51-SUM($F56:AE$56)</f>
        <v>3472222.2222222239</v>
      </c>
      <c r="AF58" s="23">
        <f>$D51-SUM($F56:AF$56)</f>
        <v>3125000.0000000019</v>
      </c>
      <c r="AG58" s="23">
        <f>$D51-SUM($F56:AG$56)</f>
        <v>2777777.7777777798</v>
      </c>
      <c r="AH58" s="23">
        <f>$D51-SUM($F56:AH$56)</f>
        <v>2430555.5555555578</v>
      </c>
      <c r="AI58" s="23">
        <f>$D51-SUM($F56:AI$56)</f>
        <v>2083333.3333333358</v>
      </c>
      <c r="AJ58" s="23">
        <f>$D51-SUM($F56:AJ$56)</f>
        <v>1736111.1111111138</v>
      </c>
      <c r="AK58" s="23">
        <f>$D51-SUM($F56:AK$56)</f>
        <v>1388888.8888888918</v>
      </c>
      <c r="AL58" s="23">
        <f>$D51-SUM($F56:AL$56)</f>
        <v>1041666.6666666698</v>
      </c>
      <c r="AM58" s="23">
        <f>$D51-SUM($F56:AM$56)</f>
        <v>694444.44444444776</v>
      </c>
      <c r="AN58" s="23">
        <f>$D51-SUM($F56:AN$56)</f>
        <v>347222.22222222574</v>
      </c>
      <c r="AO58" s="23">
        <f>$D51-SUM($F56:AO$56)</f>
        <v>0</v>
      </c>
      <c r="AP58" s="23">
        <f>$D51-SUM($F56:AP$56)</f>
        <v>0</v>
      </c>
      <c r="AQ58" s="23">
        <f>$D51-SUM($F56:AQ$56)</f>
        <v>0</v>
      </c>
      <c r="AR58" s="23">
        <f>$D51-SUM($F56:AR$56)</f>
        <v>0</v>
      </c>
      <c r="AS58" s="23">
        <f>$D51-SUM($F56:AS$56)</f>
        <v>0</v>
      </c>
      <c r="AT58" s="23">
        <f>$D51-SUM($F56:AT$56)</f>
        <v>0</v>
      </c>
      <c r="AU58" s="23">
        <f>$D51-SUM($F56:AU$56)</f>
        <v>0</v>
      </c>
      <c r="AV58" s="23">
        <f>$D51-SUM($F56:AV$56)</f>
        <v>0</v>
      </c>
      <c r="AW58" s="23">
        <f>$D51-SUM($F56:AW$56)</f>
        <v>0</v>
      </c>
      <c r="AX58" s="23">
        <f>$D51-SUM($F56:AX$56)</f>
        <v>0</v>
      </c>
      <c r="AY58" s="23">
        <f>$D51-SUM($F56:AY$56)</f>
        <v>0</v>
      </c>
      <c r="AZ58" s="23">
        <f>$D51-SUM($F56:AZ$56)</f>
        <v>0</v>
      </c>
      <c r="BA58" s="23">
        <f>$D51-SUM($F56:BA$56)</f>
        <v>0</v>
      </c>
      <c r="BB58" s="23">
        <f>$D51-SUM($F56:BB$56)</f>
        <v>0</v>
      </c>
      <c r="BC58" s="23">
        <f>$D51-SUM($F56:BC$56)</f>
        <v>0</v>
      </c>
      <c r="BD58" s="23">
        <f>$D51-SUM($F56:BD$56)</f>
        <v>0</v>
      </c>
      <c r="BE58" s="23">
        <f>$D51-SUM($F56:BE$56)</f>
        <v>0</v>
      </c>
      <c r="BF58" s="23">
        <f>$D51-SUM($F56:BF$56)</f>
        <v>0</v>
      </c>
      <c r="BG58" s="23">
        <f>$D51-SUM($F56:BG$56)</f>
        <v>0</v>
      </c>
      <c r="BH58" s="23">
        <f>$D51-SUM($F56:BH$56)</f>
        <v>0</v>
      </c>
      <c r="BI58" s="23">
        <f>$D51-SUM($F56:BI$56)</f>
        <v>0</v>
      </c>
      <c r="BJ58" s="23">
        <f>$D51-SUM($F56:BJ$56)</f>
        <v>0</v>
      </c>
      <c r="BK58" s="23">
        <f>$D51-SUM($F56:BK$56)</f>
        <v>0</v>
      </c>
      <c r="BL58" s="23">
        <f>$D51-SUM($F56:BL$56)</f>
        <v>0</v>
      </c>
      <c r="BM58" s="23">
        <f>$D51-SUM($F56:BM$56)</f>
        <v>0</v>
      </c>
      <c r="BN58" s="23">
        <f>$D51-SUM($F56:BN$56)</f>
        <v>0</v>
      </c>
      <c r="BO58" s="23">
        <f>$D51-SUM($F56:BO$56)</f>
        <v>0</v>
      </c>
      <c r="BP58" s="23">
        <f>$D51-SUM($F56:BP$56)</f>
        <v>0</v>
      </c>
      <c r="BQ58" s="23">
        <f>$D51-SUM($F56:BQ$56)</f>
        <v>0</v>
      </c>
      <c r="BR58" s="23">
        <f>$D51-SUM($F56:BR$56)</f>
        <v>0</v>
      </c>
      <c r="BS58" s="23">
        <f>$D51-SUM($F56:BS$56)</f>
        <v>0</v>
      </c>
      <c r="BT58" s="23">
        <f>$D51-SUM($F56:BT$56)</f>
        <v>0</v>
      </c>
      <c r="BU58" s="23">
        <f>$D51-SUM($F56:BU$56)</f>
        <v>0</v>
      </c>
      <c r="BV58" s="23">
        <f>$D51-SUM($F56:BV$56)</f>
        <v>0</v>
      </c>
      <c r="BW58" s="23">
        <f>$D51-SUM($F56:BW$56)</f>
        <v>0</v>
      </c>
      <c r="BX58" s="23">
        <f>$D51-SUM($F56:BX$56)</f>
        <v>0</v>
      </c>
      <c r="BY58" s="23">
        <f>$D51-SUM($F56:BY$56)</f>
        <v>0</v>
      </c>
      <c r="BZ58" s="23">
        <f>$D51-SUM($F56:BZ$56)</f>
        <v>0</v>
      </c>
      <c r="CA58" s="23">
        <f>$D51-SUM($F56:CA$56)</f>
        <v>0</v>
      </c>
      <c r="CB58" s="23">
        <f>$D51-SUM($F56:CB$56)</f>
        <v>0</v>
      </c>
      <c r="CC58" s="23">
        <f>$D51-SUM($F56:CC$56)</f>
        <v>0</v>
      </c>
      <c r="CD58" s="23">
        <f>$D51-SUM($F56:CD$56)</f>
        <v>0</v>
      </c>
      <c r="CE58" s="23">
        <f>$D51-SUM($F56:CE$56)</f>
        <v>0</v>
      </c>
      <c r="CF58" s="23">
        <f>$D51-SUM($F56:CF$56)</f>
        <v>0</v>
      </c>
      <c r="CG58" s="23">
        <f>$D51-SUM($F56:CG$56)</f>
        <v>0</v>
      </c>
      <c r="CH58" s="23">
        <f>$D51-SUM($F56:CH$56)</f>
        <v>0</v>
      </c>
      <c r="CI58" s="23">
        <f>$D51-SUM($F56:CI$56)</f>
        <v>0</v>
      </c>
      <c r="CJ58" s="23">
        <f>$D51-SUM($F56:CJ$56)</f>
        <v>0</v>
      </c>
      <c r="CK58" s="23">
        <f>$D51-SUM($F56:CK$56)</f>
        <v>0</v>
      </c>
      <c r="CL58" s="23">
        <f>$D51-SUM($F56:CL$56)</f>
        <v>0</v>
      </c>
      <c r="CM58" s="23">
        <f>$D51-SUM($F56:CM$56)</f>
        <v>0</v>
      </c>
      <c r="CN58" s="23">
        <f>$D51-SUM($F56:CN$56)</f>
        <v>0</v>
      </c>
      <c r="CO58" s="23">
        <f>$D51-SUM($F56:CO$56)</f>
        <v>0</v>
      </c>
      <c r="CP58" s="23">
        <f>$D51-SUM($F56:CP$56)</f>
        <v>0</v>
      </c>
      <c r="CQ58" s="23">
        <f>$D51-SUM($F56:CQ$56)</f>
        <v>0</v>
      </c>
      <c r="CR58" s="23">
        <f>$D51-SUM($F56:CR$56)</f>
        <v>0</v>
      </c>
      <c r="CS58" s="23">
        <f>$D51-SUM($F56:CS$56)</f>
        <v>0</v>
      </c>
      <c r="CT58" s="23">
        <f>$D51-SUM($F56:CT$56)</f>
        <v>0</v>
      </c>
      <c r="CU58" s="23">
        <f>$D51-SUM($F56:CU$56)</f>
        <v>0</v>
      </c>
      <c r="CV58" s="23">
        <f>$D51-SUM($F56:CV$56)</f>
        <v>0</v>
      </c>
      <c r="CW58" s="23">
        <f>$D51-SUM($F56:CW$56)</f>
        <v>0</v>
      </c>
      <c r="CX58" s="23">
        <f>$D51-SUM($F56:CX$56)</f>
        <v>0</v>
      </c>
      <c r="CY58" s="23">
        <f>$D51-SUM($F56:CY$56)</f>
        <v>0</v>
      </c>
      <c r="CZ58" s="23">
        <f>$D51-SUM($F56:CZ$56)</f>
        <v>0</v>
      </c>
      <c r="DA58" s="23">
        <f>$D51-SUM($F56:DA$56)</f>
        <v>0</v>
      </c>
      <c r="DB58" s="23">
        <f>$D51-SUM($F56:DB$56)</f>
        <v>0</v>
      </c>
      <c r="DC58" s="23">
        <f>$D51-SUM($F56:DC$56)</f>
        <v>0</v>
      </c>
      <c r="DD58" s="23">
        <f>$D51-SUM($F56:DD$56)</f>
        <v>0</v>
      </c>
      <c r="DE58" s="23">
        <f>$D51-SUM($F56:DE$56)</f>
        <v>0</v>
      </c>
      <c r="DF58" s="23">
        <f>$D51-SUM($F56:DF$56)</f>
        <v>0</v>
      </c>
      <c r="DG58" s="23">
        <f>$D51-SUM($F56:DG$56)</f>
        <v>0</v>
      </c>
      <c r="DH58" s="23">
        <f>$D51-SUM($F56:DH$56)</f>
        <v>0</v>
      </c>
      <c r="DI58" s="23">
        <f>$D51-SUM($F56:DI$56)</f>
        <v>0</v>
      </c>
      <c r="DJ58" s="23">
        <f>$D51-SUM($F56:DJ$56)</f>
        <v>0</v>
      </c>
      <c r="DK58" s="23">
        <f>$D51-SUM($F56:DK$56)</f>
        <v>0</v>
      </c>
      <c r="DL58" s="23">
        <f>$D51-SUM($F56:DL$56)</f>
        <v>0</v>
      </c>
      <c r="DM58" s="23">
        <f>$D51-SUM($F56:DM$56)</f>
        <v>0</v>
      </c>
      <c r="DN58" s="23">
        <f>$D51-SUM($F56:DN$56)</f>
        <v>0</v>
      </c>
      <c r="DO58" s="23">
        <f>$D51-SUM($F56:DO$56)</f>
        <v>0</v>
      </c>
      <c r="DP58" s="23">
        <f>$D51-SUM($F56:DP$56)</f>
        <v>0</v>
      </c>
      <c r="DQ58" s="23">
        <f>$D51-SUM($F56:DQ$56)</f>
        <v>0</v>
      </c>
      <c r="DR58" s="23">
        <f>$D51-SUM($F56:DR$56)</f>
        <v>0</v>
      </c>
      <c r="DS58" s="23">
        <f>$D51-SUM($F56:DS$56)</f>
        <v>0</v>
      </c>
      <c r="DT58" s="23">
        <f>$D51-SUM($F56:DT$56)</f>
        <v>0</v>
      </c>
      <c r="DU58" s="23">
        <f>$D51-SUM($F56:DU$56)</f>
        <v>0</v>
      </c>
      <c r="DV58" s="23">
        <f>$D51-SUM($F56:DV$56)</f>
        <v>0</v>
      </c>
      <c r="DW58" s="23">
        <f>$D51-SUM($F56:DW$56)</f>
        <v>0</v>
      </c>
      <c r="DX58" s="23">
        <f>$D51-SUM($F56:DX$56)</f>
        <v>0</v>
      </c>
      <c r="DY58" s="23">
        <f>$D51-SUM($F56:DY$56)</f>
        <v>0</v>
      </c>
      <c r="DZ58" s="23">
        <f>$D51-SUM($F56:DZ$56)</f>
        <v>0</v>
      </c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</row>
    <row r="59" spans="1:207" s="14" customFormat="1"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</row>
    <row r="60" spans="1:207" s="14" customFormat="1">
      <c r="A60" s="14" t="s">
        <v>319</v>
      </c>
      <c r="B60" s="14" t="s">
        <v>92</v>
      </c>
      <c r="C60" s="14" t="s">
        <v>211</v>
      </c>
      <c r="D60" s="92">
        <v>42736</v>
      </c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</row>
    <row r="61" spans="1:207" s="14" customFormat="1">
      <c r="C61" s="14" t="s">
        <v>212</v>
      </c>
      <c r="D61" s="92">
        <v>43800</v>
      </c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</row>
    <row r="62" spans="1:207" s="14" customFormat="1">
      <c r="D62" s="104">
        <f>DATEDIF(D60,D61,"m")+1</f>
        <v>36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</row>
    <row r="63" spans="1:207" s="14" customFormat="1">
      <c r="C63" s="14" t="s">
        <v>207</v>
      </c>
      <c r="D63" s="135">
        <v>12500000</v>
      </c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</row>
    <row r="64" spans="1:207">
      <c r="C64" s="14" t="s">
        <v>213</v>
      </c>
      <c r="D64" s="135">
        <v>8750000</v>
      </c>
    </row>
    <row r="65" spans="1:207">
      <c r="C65" s="1" t="s">
        <v>41</v>
      </c>
      <c r="D65" s="95" t="s">
        <v>43</v>
      </c>
    </row>
    <row r="67" spans="1:207" s="14" customFormat="1">
      <c r="B67" s="14" t="s">
        <v>91</v>
      </c>
      <c r="C67" s="14" t="s">
        <v>214</v>
      </c>
      <c r="F67" s="94">
        <f>D60</f>
        <v>42736</v>
      </c>
      <c r="G67" s="94">
        <f>EDATE(F67,1)</f>
        <v>42767</v>
      </c>
      <c r="H67" s="94">
        <f t="shared" ref="H67:BS67" si="58">EDATE(G67,1)</f>
        <v>42795</v>
      </c>
      <c r="I67" s="94">
        <f t="shared" si="58"/>
        <v>42826</v>
      </c>
      <c r="J67" s="94">
        <f t="shared" si="58"/>
        <v>42856</v>
      </c>
      <c r="K67" s="94">
        <f t="shared" si="58"/>
        <v>42887</v>
      </c>
      <c r="L67" s="94">
        <f t="shared" si="58"/>
        <v>42917</v>
      </c>
      <c r="M67" s="94">
        <f t="shared" si="58"/>
        <v>42948</v>
      </c>
      <c r="N67" s="94">
        <f t="shared" si="58"/>
        <v>42979</v>
      </c>
      <c r="O67" s="94">
        <f t="shared" si="58"/>
        <v>43009</v>
      </c>
      <c r="P67" s="94">
        <f t="shared" si="58"/>
        <v>43040</v>
      </c>
      <c r="Q67" s="94">
        <f t="shared" si="58"/>
        <v>43070</v>
      </c>
      <c r="R67" s="94">
        <f t="shared" si="58"/>
        <v>43101</v>
      </c>
      <c r="S67" s="94">
        <f t="shared" si="58"/>
        <v>43132</v>
      </c>
      <c r="T67" s="94">
        <f t="shared" si="58"/>
        <v>43160</v>
      </c>
      <c r="U67" s="94">
        <f t="shared" si="58"/>
        <v>43191</v>
      </c>
      <c r="V67" s="94">
        <f t="shared" si="58"/>
        <v>43221</v>
      </c>
      <c r="W67" s="94">
        <f t="shared" si="58"/>
        <v>43252</v>
      </c>
      <c r="X67" s="94">
        <f t="shared" si="58"/>
        <v>43282</v>
      </c>
      <c r="Y67" s="94">
        <f t="shared" si="58"/>
        <v>43313</v>
      </c>
      <c r="Z67" s="94">
        <f t="shared" si="58"/>
        <v>43344</v>
      </c>
      <c r="AA67" s="94">
        <f t="shared" si="58"/>
        <v>43374</v>
      </c>
      <c r="AB67" s="94">
        <f t="shared" si="58"/>
        <v>43405</v>
      </c>
      <c r="AC67" s="94">
        <f t="shared" si="58"/>
        <v>43435</v>
      </c>
      <c r="AD67" s="94">
        <f t="shared" si="58"/>
        <v>43466</v>
      </c>
      <c r="AE67" s="94">
        <f t="shared" si="58"/>
        <v>43497</v>
      </c>
      <c r="AF67" s="94">
        <f t="shared" si="58"/>
        <v>43525</v>
      </c>
      <c r="AG67" s="94">
        <f t="shared" si="58"/>
        <v>43556</v>
      </c>
      <c r="AH67" s="94">
        <f t="shared" si="58"/>
        <v>43586</v>
      </c>
      <c r="AI67" s="94">
        <f t="shared" si="58"/>
        <v>43617</v>
      </c>
      <c r="AJ67" s="94">
        <f t="shared" si="58"/>
        <v>43647</v>
      </c>
      <c r="AK67" s="94">
        <f t="shared" si="58"/>
        <v>43678</v>
      </c>
      <c r="AL67" s="94">
        <f t="shared" si="58"/>
        <v>43709</v>
      </c>
      <c r="AM67" s="94">
        <f t="shared" si="58"/>
        <v>43739</v>
      </c>
      <c r="AN67" s="94">
        <f t="shared" si="58"/>
        <v>43770</v>
      </c>
      <c r="AO67" s="94">
        <f t="shared" si="58"/>
        <v>43800</v>
      </c>
      <c r="AP67" s="94">
        <f t="shared" si="58"/>
        <v>43831</v>
      </c>
      <c r="AQ67" s="94">
        <f t="shared" si="58"/>
        <v>43862</v>
      </c>
      <c r="AR67" s="94">
        <f t="shared" si="58"/>
        <v>43891</v>
      </c>
      <c r="AS67" s="94">
        <f t="shared" si="58"/>
        <v>43922</v>
      </c>
      <c r="AT67" s="94">
        <f t="shared" si="58"/>
        <v>43952</v>
      </c>
      <c r="AU67" s="94">
        <f t="shared" si="58"/>
        <v>43983</v>
      </c>
      <c r="AV67" s="94">
        <f t="shared" si="58"/>
        <v>44013</v>
      </c>
      <c r="AW67" s="94">
        <f t="shared" si="58"/>
        <v>44044</v>
      </c>
      <c r="AX67" s="94">
        <f t="shared" si="58"/>
        <v>44075</v>
      </c>
      <c r="AY67" s="94">
        <f t="shared" si="58"/>
        <v>44105</v>
      </c>
      <c r="AZ67" s="94">
        <f t="shared" si="58"/>
        <v>44136</v>
      </c>
      <c r="BA67" s="94">
        <f t="shared" si="58"/>
        <v>44166</v>
      </c>
      <c r="BB67" s="94">
        <f t="shared" si="58"/>
        <v>44197</v>
      </c>
      <c r="BC67" s="94">
        <f t="shared" si="58"/>
        <v>44228</v>
      </c>
      <c r="BD67" s="94">
        <f t="shared" si="58"/>
        <v>44256</v>
      </c>
      <c r="BE67" s="94">
        <f t="shared" si="58"/>
        <v>44287</v>
      </c>
      <c r="BF67" s="94">
        <f t="shared" si="58"/>
        <v>44317</v>
      </c>
      <c r="BG67" s="94">
        <f t="shared" si="58"/>
        <v>44348</v>
      </c>
      <c r="BH67" s="94">
        <f t="shared" si="58"/>
        <v>44378</v>
      </c>
      <c r="BI67" s="94">
        <f t="shared" si="58"/>
        <v>44409</v>
      </c>
      <c r="BJ67" s="94">
        <f t="shared" si="58"/>
        <v>44440</v>
      </c>
      <c r="BK67" s="94">
        <f t="shared" si="58"/>
        <v>44470</v>
      </c>
      <c r="BL67" s="94">
        <f t="shared" si="58"/>
        <v>44501</v>
      </c>
      <c r="BM67" s="94">
        <f t="shared" si="58"/>
        <v>44531</v>
      </c>
      <c r="BN67" s="94">
        <f t="shared" si="58"/>
        <v>44562</v>
      </c>
      <c r="BO67" s="94">
        <f t="shared" si="58"/>
        <v>44593</v>
      </c>
      <c r="BP67" s="94">
        <f t="shared" si="58"/>
        <v>44621</v>
      </c>
      <c r="BQ67" s="94">
        <f t="shared" si="58"/>
        <v>44652</v>
      </c>
      <c r="BR67" s="94">
        <f t="shared" si="58"/>
        <v>44682</v>
      </c>
      <c r="BS67" s="94">
        <f t="shared" si="58"/>
        <v>44713</v>
      </c>
      <c r="BT67" s="94">
        <f t="shared" ref="BT67:DZ67" si="59">EDATE(BS67,1)</f>
        <v>44743</v>
      </c>
      <c r="BU67" s="94">
        <f t="shared" si="59"/>
        <v>44774</v>
      </c>
      <c r="BV67" s="94">
        <f t="shared" si="59"/>
        <v>44805</v>
      </c>
      <c r="BW67" s="94">
        <f t="shared" si="59"/>
        <v>44835</v>
      </c>
      <c r="BX67" s="94">
        <f t="shared" si="59"/>
        <v>44866</v>
      </c>
      <c r="BY67" s="94">
        <f t="shared" si="59"/>
        <v>44896</v>
      </c>
      <c r="BZ67" s="94">
        <f t="shared" si="59"/>
        <v>44927</v>
      </c>
      <c r="CA67" s="94">
        <f t="shared" si="59"/>
        <v>44958</v>
      </c>
      <c r="CB67" s="94">
        <f t="shared" si="59"/>
        <v>44986</v>
      </c>
      <c r="CC67" s="94">
        <f t="shared" si="59"/>
        <v>45017</v>
      </c>
      <c r="CD67" s="94">
        <f t="shared" si="59"/>
        <v>45047</v>
      </c>
      <c r="CE67" s="94">
        <f t="shared" si="59"/>
        <v>45078</v>
      </c>
      <c r="CF67" s="94">
        <f t="shared" si="59"/>
        <v>45108</v>
      </c>
      <c r="CG67" s="94">
        <f t="shared" si="59"/>
        <v>45139</v>
      </c>
      <c r="CH67" s="94">
        <f t="shared" si="59"/>
        <v>45170</v>
      </c>
      <c r="CI67" s="94">
        <f t="shared" si="59"/>
        <v>45200</v>
      </c>
      <c r="CJ67" s="94">
        <f t="shared" si="59"/>
        <v>45231</v>
      </c>
      <c r="CK67" s="94">
        <f t="shared" si="59"/>
        <v>45261</v>
      </c>
      <c r="CL67" s="94">
        <f t="shared" si="59"/>
        <v>45292</v>
      </c>
      <c r="CM67" s="94">
        <f t="shared" si="59"/>
        <v>45323</v>
      </c>
      <c r="CN67" s="94">
        <f t="shared" si="59"/>
        <v>45352</v>
      </c>
      <c r="CO67" s="94">
        <f t="shared" si="59"/>
        <v>45383</v>
      </c>
      <c r="CP67" s="94">
        <f t="shared" si="59"/>
        <v>45413</v>
      </c>
      <c r="CQ67" s="94">
        <f t="shared" si="59"/>
        <v>45444</v>
      </c>
      <c r="CR67" s="94">
        <f t="shared" si="59"/>
        <v>45474</v>
      </c>
      <c r="CS67" s="94">
        <f t="shared" si="59"/>
        <v>45505</v>
      </c>
      <c r="CT67" s="94">
        <f t="shared" si="59"/>
        <v>45536</v>
      </c>
      <c r="CU67" s="94">
        <f t="shared" si="59"/>
        <v>45566</v>
      </c>
      <c r="CV67" s="94">
        <f t="shared" si="59"/>
        <v>45597</v>
      </c>
      <c r="CW67" s="94">
        <f t="shared" si="59"/>
        <v>45627</v>
      </c>
      <c r="CX67" s="94">
        <f t="shared" si="59"/>
        <v>45658</v>
      </c>
      <c r="CY67" s="94">
        <f t="shared" si="59"/>
        <v>45689</v>
      </c>
      <c r="CZ67" s="94">
        <f t="shared" si="59"/>
        <v>45717</v>
      </c>
      <c r="DA67" s="94">
        <f t="shared" si="59"/>
        <v>45748</v>
      </c>
      <c r="DB67" s="94">
        <f t="shared" si="59"/>
        <v>45778</v>
      </c>
      <c r="DC67" s="94">
        <f t="shared" si="59"/>
        <v>45809</v>
      </c>
      <c r="DD67" s="94">
        <f t="shared" si="59"/>
        <v>45839</v>
      </c>
      <c r="DE67" s="94">
        <f t="shared" si="59"/>
        <v>45870</v>
      </c>
      <c r="DF67" s="94">
        <f t="shared" si="59"/>
        <v>45901</v>
      </c>
      <c r="DG67" s="94">
        <f t="shared" si="59"/>
        <v>45931</v>
      </c>
      <c r="DH67" s="94">
        <f t="shared" si="59"/>
        <v>45962</v>
      </c>
      <c r="DI67" s="94">
        <f t="shared" si="59"/>
        <v>45992</v>
      </c>
      <c r="DJ67" s="94">
        <f t="shared" si="59"/>
        <v>46023</v>
      </c>
      <c r="DK67" s="94">
        <f t="shared" si="59"/>
        <v>46054</v>
      </c>
      <c r="DL67" s="94">
        <f t="shared" si="59"/>
        <v>46082</v>
      </c>
      <c r="DM67" s="94">
        <f t="shared" si="59"/>
        <v>46113</v>
      </c>
      <c r="DN67" s="94">
        <f t="shared" si="59"/>
        <v>46143</v>
      </c>
      <c r="DO67" s="94">
        <f t="shared" si="59"/>
        <v>46174</v>
      </c>
      <c r="DP67" s="94">
        <f t="shared" si="59"/>
        <v>46204</v>
      </c>
      <c r="DQ67" s="94">
        <f t="shared" si="59"/>
        <v>46235</v>
      </c>
      <c r="DR67" s="94">
        <f t="shared" si="59"/>
        <v>46266</v>
      </c>
      <c r="DS67" s="94">
        <f t="shared" si="59"/>
        <v>46296</v>
      </c>
      <c r="DT67" s="94">
        <f t="shared" si="59"/>
        <v>46327</v>
      </c>
      <c r="DU67" s="94">
        <f t="shared" si="59"/>
        <v>46357</v>
      </c>
      <c r="DV67" s="94">
        <f t="shared" si="59"/>
        <v>46388</v>
      </c>
      <c r="DW67" s="94">
        <f t="shared" si="59"/>
        <v>46419</v>
      </c>
      <c r="DX67" s="94">
        <f t="shared" si="59"/>
        <v>46447</v>
      </c>
      <c r="DY67" s="94">
        <f t="shared" si="59"/>
        <v>46478</v>
      </c>
      <c r="DZ67" s="94">
        <f t="shared" si="59"/>
        <v>46508</v>
      </c>
    </row>
    <row r="68" spans="1:207" s="14" customFormat="1">
      <c r="C68" s="14" t="s">
        <v>223</v>
      </c>
      <c r="F68" s="17">
        <f>IF(OR(F67&lt;$D60,F67&gt;$D61),0,MIN(MAX($D63,$D64)/$D62,E69))</f>
        <v>347222.22222222225</v>
      </c>
      <c r="G68" s="17">
        <f t="shared" ref="G68:L68" si="60">IF(OR(G67&lt;$D60,G67&gt;$D61),0,MIN(MAX($D63,$D64)/$D62,F69))</f>
        <v>347222.22222222225</v>
      </c>
      <c r="H68" s="17">
        <f t="shared" si="60"/>
        <v>347222.22222222225</v>
      </c>
      <c r="I68" s="17">
        <f t="shared" si="60"/>
        <v>347222.22222222225</v>
      </c>
      <c r="J68" s="17">
        <f t="shared" si="60"/>
        <v>347222.22222222225</v>
      </c>
      <c r="K68" s="17">
        <f t="shared" si="60"/>
        <v>347222.22222222225</v>
      </c>
      <c r="L68" s="17">
        <f t="shared" si="60"/>
        <v>347222.22222222225</v>
      </c>
      <c r="M68" s="17">
        <f t="shared" ref="M68:AR68" si="61">IF(OR(M67&lt;$D60,M67&gt;$D61),0,MIN(MAX($D63,$D64)/$D62,L69))</f>
        <v>347222.22222222225</v>
      </c>
      <c r="N68" s="17">
        <f t="shared" si="61"/>
        <v>347222.22222222225</v>
      </c>
      <c r="O68" s="17">
        <f t="shared" si="61"/>
        <v>347222.22222222225</v>
      </c>
      <c r="P68" s="17">
        <f t="shared" si="61"/>
        <v>347222.22222222225</v>
      </c>
      <c r="Q68" s="17">
        <f t="shared" si="61"/>
        <v>347222.22222222225</v>
      </c>
      <c r="R68" s="17">
        <f t="shared" si="61"/>
        <v>347222.22222222225</v>
      </c>
      <c r="S68" s="17">
        <f t="shared" si="61"/>
        <v>347222.22222222225</v>
      </c>
      <c r="T68" s="17">
        <f t="shared" si="61"/>
        <v>347222.22222222225</v>
      </c>
      <c r="U68" s="17">
        <f t="shared" si="61"/>
        <v>347222.22222222225</v>
      </c>
      <c r="V68" s="17">
        <f t="shared" si="61"/>
        <v>347222.22222222225</v>
      </c>
      <c r="W68" s="17">
        <f t="shared" si="61"/>
        <v>347222.22222222225</v>
      </c>
      <c r="X68" s="17">
        <f t="shared" si="61"/>
        <v>347222.22222222225</v>
      </c>
      <c r="Y68" s="17">
        <f t="shared" si="61"/>
        <v>347222.22222222225</v>
      </c>
      <c r="Z68" s="17">
        <f t="shared" si="61"/>
        <v>347222.22222222225</v>
      </c>
      <c r="AA68" s="17">
        <f t="shared" si="61"/>
        <v>347222.22222222225</v>
      </c>
      <c r="AB68" s="17">
        <f t="shared" si="61"/>
        <v>347222.22222222225</v>
      </c>
      <c r="AC68" s="17">
        <f t="shared" si="61"/>
        <v>347222.22222222225</v>
      </c>
      <c r="AD68" s="17">
        <f t="shared" si="61"/>
        <v>347222.22222222225</v>
      </c>
      <c r="AE68" s="17">
        <f t="shared" si="61"/>
        <v>69444.444444447756</v>
      </c>
      <c r="AF68" s="17">
        <f t="shared" si="61"/>
        <v>0</v>
      </c>
      <c r="AG68" s="17">
        <f t="shared" si="61"/>
        <v>0</v>
      </c>
      <c r="AH68" s="17">
        <f t="shared" si="61"/>
        <v>0</v>
      </c>
      <c r="AI68" s="17">
        <f t="shared" si="61"/>
        <v>0</v>
      </c>
      <c r="AJ68" s="17">
        <f t="shared" si="61"/>
        <v>0</v>
      </c>
      <c r="AK68" s="17">
        <f t="shared" si="61"/>
        <v>0</v>
      </c>
      <c r="AL68" s="17">
        <f t="shared" si="61"/>
        <v>0</v>
      </c>
      <c r="AM68" s="17">
        <f t="shared" si="61"/>
        <v>0</v>
      </c>
      <c r="AN68" s="17">
        <f t="shared" si="61"/>
        <v>0</v>
      </c>
      <c r="AO68" s="17">
        <f t="shared" si="61"/>
        <v>0</v>
      </c>
      <c r="AP68" s="17">
        <f t="shared" si="61"/>
        <v>0</v>
      </c>
      <c r="AQ68" s="17">
        <f t="shared" si="61"/>
        <v>0</v>
      </c>
      <c r="AR68" s="17">
        <f t="shared" si="61"/>
        <v>0</v>
      </c>
      <c r="AS68" s="17">
        <f t="shared" ref="AS68:BX68" si="62">IF(OR(AS67&lt;$D60,AS67&gt;$D61),0,MIN(MAX($D63,$D64)/$D62,AR69))</f>
        <v>0</v>
      </c>
      <c r="AT68" s="17">
        <f t="shared" si="62"/>
        <v>0</v>
      </c>
      <c r="AU68" s="17">
        <f t="shared" si="62"/>
        <v>0</v>
      </c>
      <c r="AV68" s="17">
        <f t="shared" si="62"/>
        <v>0</v>
      </c>
      <c r="AW68" s="17">
        <f t="shared" si="62"/>
        <v>0</v>
      </c>
      <c r="AX68" s="17">
        <f t="shared" si="62"/>
        <v>0</v>
      </c>
      <c r="AY68" s="17">
        <f t="shared" si="62"/>
        <v>0</v>
      </c>
      <c r="AZ68" s="17">
        <f t="shared" si="62"/>
        <v>0</v>
      </c>
      <c r="BA68" s="17">
        <f t="shared" si="62"/>
        <v>0</v>
      </c>
      <c r="BB68" s="17">
        <f t="shared" si="62"/>
        <v>0</v>
      </c>
      <c r="BC68" s="17">
        <f t="shared" si="62"/>
        <v>0</v>
      </c>
      <c r="BD68" s="17">
        <f t="shared" si="62"/>
        <v>0</v>
      </c>
      <c r="BE68" s="17">
        <f t="shared" si="62"/>
        <v>0</v>
      </c>
      <c r="BF68" s="17">
        <f t="shared" si="62"/>
        <v>0</v>
      </c>
      <c r="BG68" s="17">
        <f t="shared" si="62"/>
        <v>0</v>
      </c>
      <c r="BH68" s="17">
        <f t="shared" si="62"/>
        <v>0</v>
      </c>
      <c r="BI68" s="17">
        <f t="shared" si="62"/>
        <v>0</v>
      </c>
      <c r="BJ68" s="17">
        <f t="shared" si="62"/>
        <v>0</v>
      </c>
      <c r="BK68" s="17">
        <f t="shared" si="62"/>
        <v>0</v>
      </c>
      <c r="BL68" s="17">
        <f t="shared" si="62"/>
        <v>0</v>
      </c>
      <c r="BM68" s="17">
        <f t="shared" si="62"/>
        <v>0</v>
      </c>
      <c r="BN68" s="17">
        <f t="shared" si="62"/>
        <v>0</v>
      </c>
      <c r="BO68" s="17">
        <f t="shared" si="62"/>
        <v>0</v>
      </c>
      <c r="BP68" s="17">
        <f t="shared" si="62"/>
        <v>0</v>
      </c>
      <c r="BQ68" s="17">
        <f t="shared" si="62"/>
        <v>0</v>
      </c>
      <c r="BR68" s="17">
        <f t="shared" si="62"/>
        <v>0</v>
      </c>
      <c r="BS68" s="17">
        <f t="shared" si="62"/>
        <v>0</v>
      </c>
      <c r="BT68" s="17">
        <f t="shared" si="62"/>
        <v>0</v>
      </c>
      <c r="BU68" s="17">
        <f t="shared" si="62"/>
        <v>0</v>
      </c>
      <c r="BV68" s="17">
        <f t="shared" si="62"/>
        <v>0</v>
      </c>
      <c r="BW68" s="17">
        <f t="shared" si="62"/>
        <v>0</v>
      </c>
      <c r="BX68" s="17">
        <f t="shared" si="62"/>
        <v>0</v>
      </c>
      <c r="BY68" s="17">
        <f t="shared" ref="BY68:DD68" si="63">IF(OR(BY67&lt;$D60,BY67&gt;$D61),0,MIN(MAX($D63,$D64)/$D62,BX69))</f>
        <v>0</v>
      </c>
      <c r="BZ68" s="17">
        <f t="shared" si="63"/>
        <v>0</v>
      </c>
      <c r="CA68" s="17">
        <f t="shared" si="63"/>
        <v>0</v>
      </c>
      <c r="CB68" s="17">
        <f t="shared" si="63"/>
        <v>0</v>
      </c>
      <c r="CC68" s="17">
        <f t="shared" si="63"/>
        <v>0</v>
      </c>
      <c r="CD68" s="17">
        <f t="shared" si="63"/>
        <v>0</v>
      </c>
      <c r="CE68" s="17">
        <f t="shared" si="63"/>
        <v>0</v>
      </c>
      <c r="CF68" s="17">
        <f t="shared" si="63"/>
        <v>0</v>
      </c>
      <c r="CG68" s="17">
        <f t="shared" si="63"/>
        <v>0</v>
      </c>
      <c r="CH68" s="17">
        <f t="shared" si="63"/>
        <v>0</v>
      </c>
      <c r="CI68" s="17">
        <f t="shared" si="63"/>
        <v>0</v>
      </c>
      <c r="CJ68" s="17">
        <f t="shared" si="63"/>
        <v>0</v>
      </c>
      <c r="CK68" s="17">
        <f t="shared" si="63"/>
        <v>0</v>
      </c>
      <c r="CL68" s="17">
        <f t="shared" si="63"/>
        <v>0</v>
      </c>
      <c r="CM68" s="17">
        <f t="shared" si="63"/>
        <v>0</v>
      </c>
      <c r="CN68" s="17">
        <f t="shared" si="63"/>
        <v>0</v>
      </c>
      <c r="CO68" s="17">
        <f t="shared" si="63"/>
        <v>0</v>
      </c>
      <c r="CP68" s="17">
        <f t="shared" si="63"/>
        <v>0</v>
      </c>
      <c r="CQ68" s="17">
        <f t="shared" si="63"/>
        <v>0</v>
      </c>
      <c r="CR68" s="17">
        <f t="shared" si="63"/>
        <v>0</v>
      </c>
      <c r="CS68" s="17">
        <f t="shared" si="63"/>
        <v>0</v>
      </c>
      <c r="CT68" s="17">
        <f t="shared" si="63"/>
        <v>0</v>
      </c>
      <c r="CU68" s="17">
        <f t="shared" si="63"/>
        <v>0</v>
      </c>
      <c r="CV68" s="17">
        <f t="shared" si="63"/>
        <v>0</v>
      </c>
      <c r="CW68" s="17">
        <f t="shared" si="63"/>
        <v>0</v>
      </c>
      <c r="CX68" s="17">
        <f t="shared" si="63"/>
        <v>0</v>
      </c>
      <c r="CY68" s="17">
        <f t="shared" si="63"/>
        <v>0</v>
      </c>
      <c r="CZ68" s="17">
        <f t="shared" si="63"/>
        <v>0</v>
      </c>
      <c r="DA68" s="17">
        <f t="shared" si="63"/>
        <v>0</v>
      </c>
      <c r="DB68" s="17">
        <f t="shared" si="63"/>
        <v>0</v>
      </c>
      <c r="DC68" s="17">
        <f t="shared" si="63"/>
        <v>0</v>
      </c>
      <c r="DD68" s="17">
        <f t="shared" si="63"/>
        <v>0</v>
      </c>
      <c r="DE68" s="17">
        <f t="shared" ref="DE68:DZ68" si="64">IF(OR(DE67&lt;$D60,DE67&gt;$D61),0,MIN(MAX($D63,$D64)/$D62,DD69))</f>
        <v>0</v>
      </c>
      <c r="DF68" s="17">
        <f t="shared" si="64"/>
        <v>0</v>
      </c>
      <c r="DG68" s="17">
        <f t="shared" si="64"/>
        <v>0</v>
      </c>
      <c r="DH68" s="17">
        <f t="shared" si="64"/>
        <v>0</v>
      </c>
      <c r="DI68" s="17">
        <f t="shared" si="64"/>
        <v>0</v>
      </c>
      <c r="DJ68" s="17">
        <f t="shared" si="64"/>
        <v>0</v>
      </c>
      <c r="DK68" s="17">
        <f t="shared" si="64"/>
        <v>0</v>
      </c>
      <c r="DL68" s="17">
        <f t="shared" si="64"/>
        <v>0</v>
      </c>
      <c r="DM68" s="17">
        <f t="shared" si="64"/>
        <v>0</v>
      </c>
      <c r="DN68" s="17">
        <f t="shared" si="64"/>
        <v>0</v>
      </c>
      <c r="DO68" s="17">
        <f t="shared" si="64"/>
        <v>0</v>
      </c>
      <c r="DP68" s="17">
        <f t="shared" si="64"/>
        <v>0</v>
      </c>
      <c r="DQ68" s="17">
        <f t="shared" si="64"/>
        <v>0</v>
      </c>
      <c r="DR68" s="17">
        <f t="shared" si="64"/>
        <v>0</v>
      </c>
      <c r="DS68" s="17">
        <f t="shared" si="64"/>
        <v>0</v>
      </c>
      <c r="DT68" s="17">
        <f t="shared" si="64"/>
        <v>0</v>
      </c>
      <c r="DU68" s="17">
        <f t="shared" si="64"/>
        <v>0</v>
      </c>
      <c r="DV68" s="17">
        <f t="shared" si="64"/>
        <v>0</v>
      </c>
      <c r="DW68" s="17">
        <f t="shared" si="64"/>
        <v>0</v>
      </c>
      <c r="DX68" s="17">
        <f t="shared" si="64"/>
        <v>0</v>
      </c>
      <c r="DY68" s="17">
        <f t="shared" si="64"/>
        <v>0</v>
      </c>
      <c r="DZ68" s="17">
        <f t="shared" si="64"/>
        <v>0</v>
      </c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</row>
    <row r="69" spans="1:207" s="14" customFormat="1">
      <c r="C69" s="14" t="s">
        <v>46</v>
      </c>
      <c r="F69" s="23">
        <f>$D64-SUM($F$68:F68)</f>
        <v>8402777.777777778</v>
      </c>
      <c r="G69" s="23">
        <f>$D64-SUM($F$68:G68)</f>
        <v>8055555.555555556</v>
      </c>
      <c r="H69" s="23">
        <f>$D64-SUM($F$68:H68)</f>
        <v>7708333.333333333</v>
      </c>
      <c r="I69" s="23">
        <f>$D64-SUM($F$68:I68)</f>
        <v>7361111.111111111</v>
      </c>
      <c r="J69" s="23">
        <f>$D64-SUM($F$68:J68)</f>
        <v>7013888.888888889</v>
      </c>
      <c r="K69" s="23">
        <f>$D64-SUM($F$68:K68)</f>
        <v>6666666.666666666</v>
      </c>
      <c r="L69" s="23">
        <f>$D64-SUM($F$68:L68)</f>
        <v>6319444.444444444</v>
      </c>
      <c r="M69" s="23">
        <f>$D64-SUM($F$68:M68)</f>
        <v>5972222.222222222</v>
      </c>
      <c r="N69" s="23">
        <f>$D64-SUM($F$68:N68)</f>
        <v>5625000</v>
      </c>
      <c r="O69" s="23">
        <f>$D64-SUM($F$68:O68)</f>
        <v>5277777.777777778</v>
      </c>
      <c r="P69" s="23">
        <f>$D64-SUM($F$68:P68)</f>
        <v>4930555.555555556</v>
      </c>
      <c r="Q69" s="23">
        <f>$D64-SUM($F$68:Q68)</f>
        <v>4583333.333333334</v>
      </c>
      <c r="R69" s="23">
        <f>$D64-SUM($F$68:R68)</f>
        <v>4236111.1111111119</v>
      </c>
      <c r="S69" s="23">
        <f>$D64-SUM($F$68:S68)</f>
        <v>3888888.8888888899</v>
      </c>
      <c r="T69" s="23">
        <f>$D64-SUM($F$68:T68)</f>
        <v>3541666.6666666679</v>
      </c>
      <c r="U69" s="23">
        <f>$D64-SUM($F$68:U68)</f>
        <v>3194444.4444444459</v>
      </c>
      <c r="V69" s="23">
        <f>$D64-SUM($F$68:V68)</f>
        <v>2847222.2222222239</v>
      </c>
      <c r="W69" s="23">
        <f>$D64-SUM($F$68:W68)</f>
        <v>2500000.0000000019</v>
      </c>
      <c r="X69" s="23">
        <f>$D64-SUM($F$68:X68)</f>
        <v>2152777.7777777798</v>
      </c>
      <c r="Y69" s="23">
        <f>$D64-SUM($F$68:Y68)</f>
        <v>1805555.5555555578</v>
      </c>
      <c r="Z69" s="23">
        <f>$D64-SUM($F$68:Z68)</f>
        <v>1458333.3333333358</v>
      </c>
      <c r="AA69" s="23">
        <f>$D64-SUM($F$68:AA68)</f>
        <v>1111111.1111111138</v>
      </c>
      <c r="AB69" s="23">
        <f>$D64-SUM($F$68:AB68)</f>
        <v>763888.88888889179</v>
      </c>
      <c r="AC69" s="23">
        <f>$D64-SUM($F$68:AC68)</f>
        <v>416666.66666666977</v>
      </c>
      <c r="AD69" s="23">
        <f>$D64-SUM($F$68:AD68)</f>
        <v>69444.444444447756</v>
      </c>
      <c r="AE69" s="23">
        <f>$D64-SUM($F$68:AE68)</f>
        <v>0</v>
      </c>
      <c r="AF69" s="23">
        <f>$D64-SUM($F$68:AF68)</f>
        <v>0</v>
      </c>
      <c r="AG69" s="23">
        <f>$D64-SUM($F$68:AG68)</f>
        <v>0</v>
      </c>
      <c r="AH69" s="23">
        <f>$D64-SUM($F$68:AH68)</f>
        <v>0</v>
      </c>
      <c r="AI69" s="23">
        <f>$D64-SUM($F$68:AI68)</f>
        <v>0</v>
      </c>
      <c r="AJ69" s="23">
        <f>$D64-SUM($F$68:AJ68)</f>
        <v>0</v>
      </c>
      <c r="AK69" s="23">
        <f>$D64-SUM($F$68:AK68)</f>
        <v>0</v>
      </c>
      <c r="AL69" s="23">
        <f>$D64-SUM($F$68:AL68)</f>
        <v>0</v>
      </c>
      <c r="AM69" s="23">
        <f>$D64-SUM($F$68:AM68)</f>
        <v>0</v>
      </c>
      <c r="AN69" s="23">
        <f>$D64-SUM($F$68:AN68)</f>
        <v>0</v>
      </c>
      <c r="AO69" s="23">
        <f>$D64-SUM($F$68:AO68)</f>
        <v>0</v>
      </c>
      <c r="AP69" s="23">
        <f>$D64-SUM($F$68:AP68)</f>
        <v>0</v>
      </c>
      <c r="AQ69" s="23">
        <f>$D64-SUM($F$68:AQ68)</f>
        <v>0</v>
      </c>
      <c r="AR69" s="23">
        <f>$D64-SUM($F$68:AR68)</f>
        <v>0</v>
      </c>
      <c r="AS69" s="23">
        <f>$D64-SUM($F$68:AS68)</f>
        <v>0</v>
      </c>
      <c r="AT69" s="23">
        <f>$D64-SUM($F$68:AT68)</f>
        <v>0</v>
      </c>
      <c r="AU69" s="23">
        <f>$D64-SUM($F$68:AU68)</f>
        <v>0</v>
      </c>
      <c r="AV69" s="23">
        <f>$D64-SUM($F$68:AV68)</f>
        <v>0</v>
      </c>
      <c r="AW69" s="23">
        <f>$D64-SUM($F$68:AW68)</f>
        <v>0</v>
      </c>
      <c r="AX69" s="23">
        <f>$D64-SUM($F$68:AX68)</f>
        <v>0</v>
      </c>
      <c r="AY69" s="23">
        <f>$D64-SUM($F$68:AY68)</f>
        <v>0</v>
      </c>
      <c r="AZ69" s="23">
        <f>$D64-SUM($F$68:AZ68)</f>
        <v>0</v>
      </c>
      <c r="BA69" s="23">
        <f>$D64-SUM($F$68:BA68)</f>
        <v>0</v>
      </c>
      <c r="BB69" s="23">
        <f>$D64-SUM($F$68:BB68)</f>
        <v>0</v>
      </c>
      <c r="BC69" s="23">
        <f>$D64-SUM($F$68:BC68)</f>
        <v>0</v>
      </c>
      <c r="BD69" s="23">
        <f>$D64-SUM($F$68:BD68)</f>
        <v>0</v>
      </c>
      <c r="BE69" s="23">
        <f>$D64-SUM($F$68:BE68)</f>
        <v>0</v>
      </c>
      <c r="BF69" s="23">
        <f>$D64-SUM($F$68:BF68)</f>
        <v>0</v>
      </c>
      <c r="BG69" s="23">
        <f>$D64-SUM($F$68:BG68)</f>
        <v>0</v>
      </c>
      <c r="BH69" s="23">
        <f>$D64-SUM($F$68:BH68)</f>
        <v>0</v>
      </c>
      <c r="BI69" s="23">
        <f>$D64-SUM($F$68:BI68)</f>
        <v>0</v>
      </c>
      <c r="BJ69" s="23">
        <f>$D64-SUM($F$68:BJ68)</f>
        <v>0</v>
      </c>
      <c r="BK69" s="23">
        <f>$D64-SUM($F$68:BK68)</f>
        <v>0</v>
      </c>
      <c r="BL69" s="23">
        <f>$D64-SUM($F$68:BL68)</f>
        <v>0</v>
      </c>
      <c r="BM69" s="23">
        <f>$D64-SUM($F$68:BM68)</f>
        <v>0</v>
      </c>
      <c r="BN69" s="23">
        <f>$D64-SUM($F$68:BN68)</f>
        <v>0</v>
      </c>
      <c r="BO69" s="23">
        <f>$D64-SUM($F$68:BO68)</f>
        <v>0</v>
      </c>
      <c r="BP69" s="23">
        <f>$D64-SUM($F$68:BP68)</f>
        <v>0</v>
      </c>
      <c r="BQ69" s="23">
        <f>$D64-SUM($F$68:BQ68)</f>
        <v>0</v>
      </c>
      <c r="BR69" s="23">
        <f>$D64-SUM($F$68:BR68)</f>
        <v>0</v>
      </c>
      <c r="BS69" s="23">
        <f>$D64-SUM($F$68:BS68)</f>
        <v>0</v>
      </c>
      <c r="BT69" s="23">
        <f>$D64-SUM($F$68:BT68)</f>
        <v>0</v>
      </c>
      <c r="BU69" s="23">
        <f>$D64-SUM($F$68:BU68)</f>
        <v>0</v>
      </c>
      <c r="BV69" s="23">
        <f>$D64-SUM($F$68:BV68)</f>
        <v>0</v>
      </c>
      <c r="BW69" s="23">
        <f>$D64-SUM($F$68:BW68)</f>
        <v>0</v>
      </c>
      <c r="BX69" s="23">
        <f>$D64-SUM($F$68:BX68)</f>
        <v>0</v>
      </c>
      <c r="BY69" s="23">
        <f>$D64-SUM($F$68:BY68)</f>
        <v>0</v>
      </c>
      <c r="BZ69" s="23">
        <f>$D64-SUM($F$68:BZ68)</f>
        <v>0</v>
      </c>
      <c r="CA69" s="23">
        <f>$D64-SUM($F$68:CA68)</f>
        <v>0</v>
      </c>
      <c r="CB69" s="23">
        <f>$D64-SUM($F$68:CB68)</f>
        <v>0</v>
      </c>
      <c r="CC69" s="23">
        <f>$D64-SUM($F$68:CC68)</f>
        <v>0</v>
      </c>
      <c r="CD69" s="23">
        <f>$D64-SUM($F$68:CD68)</f>
        <v>0</v>
      </c>
      <c r="CE69" s="23">
        <f>$D64-SUM($F$68:CE68)</f>
        <v>0</v>
      </c>
      <c r="CF69" s="23">
        <f>$D64-SUM($F$68:CF68)</f>
        <v>0</v>
      </c>
      <c r="CG69" s="23">
        <f>$D64-SUM($F$68:CG68)</f>
        <v>0</v>
      </c>
      <c r="CH69" s="23">
        <f>$D64-SUM($F$68:CH68)</f>
        <v>0</v>
      </c>
      <c r="CI69" s="23">
        <f>$D64-SUM($F$68:CI68)</f>
        <v>0</v>
      </c>
      <c r="CJ69" s="23">
        <f>$D64-SUM($F$68:CJ68)</f>
        <v>0</v>
      </c>
      <c r="CK69" s="23">
        <f>$D64-SUM($F$68:CK68)</f>
        <v>0</v>
      </c>
      <c r="CL69" s="23">
        <f>$D64-SUM($F$68:CL68)</f>
        <v>0</v>
      </c>
      <c r="CM69" s="23">
        <f>$D64-SUM($F$68:CM68)</f>
        <v>0</v>
      </c>
      <c r="CN69" s="23">
        <f>$D64-SUM($F$68:CN68)</f>
        <v>0</v>
      </c>
      <c r="CO69" s="23">
        <f>$D64-SUM($F$68:CO68)</f>
        <v>0</v>
      </c>
      <c r="CP69" s="23">
        <f>$D64-SUM($F$68:CP68)</f>
        <v>0</v>
      </c>
      <c r="CQ69" s="23">
        <f>$D64-SUM($F$68:CQ68)</f>
        <v>0</v>
      </c>
      <c r="CR69" s="23">
        <f>$D64-SUM($F$68:CR68)</f>
        <v>0</v>
      </c>
      <c r="CS69" s="23">
        <f>$D64-SUM($F$68:CS68)</f>
        <v>0</v>
      </c>
      <c r="CT69" s="23">
        <f>$D64-SUM($F$68:CT68)</f>
        <v>0</v>
      </c>
      <c r="CU69" s="23">
        <f>$D64-SUM($F$68:CU68)</f>
        <v>0</v>
      </c>
      <c r="CV69" s="23">
        <f>$D64-SUM($F$68:CV68)</f>
        <v>0</v>
      </c>
      <c r="CW69" s="23">
        <f>$D64-SUM($F$68:CW68)</f>
        <v>0</v>
      </c>
      <c r="CX69" s="23">
        <f>$D64-SUM($F$68:CX68)</f>
        <v>0</v>
      </c>
      <c r="CY69" s="23">
        <f>$D64-SUM($F$68:CY68)</f>
        <v>0</v>
      </c>
      <c r="CZ69" s="23">
        <f>$D64-SUM($F$68:CZ68)</f>
        <v>0</v>
      </c>
      <c r="DA69" s="23">
        <f>$D64-SUM($F$68:DA68)</f>
        <v>0</v>
      </c>
      <c r="DB69" s="23">
        <f>$D64-SUM($F$68:DB68)</f>
        <v>0</v>
      </c>
      <c r="DC69" s="23">
        <f>$D64-SUM($F$68:DC68)</f>
        <v>0</v>
      </c>
      <c r="DD69" s="23">
        <f>$D64-SUM($F$68:DD68)</f>
        <v>0</v>
      </c>
      <c r="DE69" s="23">
        <f>$D64-SUM($F$68:DE68)</f>
        <v>0</v>
      </c>
      <c r="DF69" s="23">
        <f>$D64-SUM($F$68:DF68)</f>
        <v>0</v>
      </c>
      <c r="DG69" s="23">
        <f>$D64-SUM($F$68:DG68)</f>
        <v>0</v>
      </c>
      <c r="DH69" s="23">
        <f>$D64-SUM($F$68:DH68)</f>
        <v>0</v>
      </c>
      <c r="DI69" s="23">
        <f>$D64-SUM($F$68:DI68)</f>
        <v>0</v>
      </c>
      <c r="DJ69" s="23">
        <f>$D64-SUM($F$68:DJ68)</f>
        <v>0</v>
      </c>
      <c r="DK69" s="23">
        <f>$D64-SUM($F$68:DK68)</f>
        <v>0</v>
      </c>
      <c r="DL69" s="23">
        <f>$D64-SUM($F$68:DL68)</f>
        <v>0</v>
      </c>
      <c r="DM69" s="23">
        <f>$D64-SUM($F$68:DM68)</f>
        <v>0</v>
      </c>
      <c r="DN69" s="23">
        <f>$D64-SUM($F$68:DN68)</f>
        <v>0</v>
      </c>
      <c r="DO69" s="23">
        <f>$D64-SUM($F$68:DO68)</f>
        <v>0</v>
      </c>
      <c r="DP69" s="23">
        <f>$D64-SUM($F$68:DP68)</f>
        <v>0</v>
      </c>
      <c r="DQ69" s="23">
        <f>$D64-SUM($F$68:DQ68)</f>
        <v>0</v>
      </c>
      <c r="DR69" s="23">
        <f>$D64-SUM($F$68:DR68)</f>
        <v>0</v>
      </c>
      <c r="DS69" s="23">
        <f>$D64-SUM($F$68:DS68)</f>
        <v>0</v>
      </c>
      <c r="DT69" s="23">
        <f>$D64-SUM($F$68:DT68)</f>
        <v>0</v>
      </c>
      <c r="DU69" s="23">
        <f>$D64-SUM($F$68:DU68)</f>
        <v>0</v>
      </c>
      <c r="DV69" s="23">
        <f>$D64-SUM($F$68:DV68)</f>
        <v>0</v>
      </c>
      <c r="DW69" s="23">
        <f>$D64-SUM($F$68:DW68)</f>
        <v>0</v>
      </c>
      <c r="DX69" s="23">
        <f>$D64-SUM($F$68:DX68)</f>
        <v>0</v>
      </c>
      <c r="DY69" s="23">
        <f>$D64-SUM($F$68:DY68)</f>
        <v>0</v>
      </c>
      <c r="DZ69" s="23">
        <f>$D64-SUM($F$68:DZ68)</f>
        <v>0</v>
      </c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</row>
    <row r="71" spans="1:207" s="14" customFormat="1">
      <c r="A71" s="14" t="s">
        <v>320</v>
      </c>
      <c r="B71" s="14" t="s">
        <v>92</v>
      </c>
      <c r="C71" s="14" t="s">
        <v>211</v>
      </c>
      <c r="D71" s="92">
        <v>42736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</row>
    <row r="72" spans="1:207" s="14" customFormat="1">
      <c r="C72" s="14" t="s">
        <v>212</v>
      </c>
      <c r="D72" s="92">
        <v>43800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</row>
    <row r="73" spans="1:207" s="14" customFormat="1">
      <c r="D73" s="104">
        <f>DATEDIF(D71,D72,"m")+1</f>
        <v>36</v>
      </c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</row>
    <row r="74" spans="1:207" s="14" customFormat="1">
      <c r="C74" s="14" t="s">
        <v>207</v>
      </c>
      <c r="D74" s="135">
        <v>12500000</v>
      </c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</row>
    <row r="75" spans="1:207">
      <c r="C75" s="14" t="s">
        <v>213</v>
      </c>
      <c r="D75" s="135">
        <v>8750000</v>
      </c>
    </row>
    <row r="76" spans="1:207">
      <c r="C76" s="1" t="s">
        <v>41</v>
      </c>
      <c r="D76" s="95" t="s">
        <v>224</v>
      </c>
    </row>
    <row r="78" spans="1:207" s="14" customFormat="1">
      <c r="B78" s="14" t="s">
        <v>91</v>
      </c>
      <c r="C78" s="14" t="s">
        <v>214</v>
      </c>
      <c r="F78" s="94">
        <f>D71</f>
        <v>42736</v>
      </c>
      <c r="G78" s="94">
        <f>EDATE(F78,1)</f>
        <v>42767</v>
      </c>
      <c r="H78" s="94">
        <f t="shared" ref="H78:BS78" si="65">EDATE(G78,1)</f>
        <v>42795</v>
      </c>
      <c r="I78" s="94">
        <f t="shared" si="65"/>
        <v>42826</v>
      </c>
      <c r="J78" s="94">
        <f t="shared" si="65"/>
        <v>42856</v>
      </c>
      <c r="K78" s="94">
        <f t="shared" si="65"/>
        <v>42887</v>
      </c>
      <c r="L78" s="94">
        <f t="shared" si="65"/>
        <v>42917</v>
      </c>
      <c r="M78" s="94">
        <f t="shared" si="65"/>
        <v>42948</v>
      </c>
      <c r="N78" s="94">
        <f t="shared" si="65"/>
        <v>42979</v>
      </c>
      <c r="O78" s="94">
        <f t="shared" si="65"/>
        <v>43009</v>
      </c>
      <c r="P78" s="94">
        <f t="shared" si="65"/>
        <v>43040</v>
      </c>
      <c r="Q78" s="94">
        <f t="shared" si="65"/>
        <v>43070</v>
      </c>
      <c r="R78" s="94">
        <f t="shared" si="65"/>
        <v>43101</v>
      </c>
      <c r="S78" s="94">
        <f t="shared" si="65"/>
        <v>43132</v>
      </c>
      <c r="T78" s="94">
        <f t="shared" si="65"/>
        <v>43160</v>
      </c>
      <c r="U78" s="94">
        <f t="shared" si="65"/>
        <v>43191</v>
      </c>
      <c r="V78" s="94">
        <f t="shared" si="65"/>
        <v>43221</v>
      </c>
      <c r="W78" s="94">
        <f t="shared" si="65"/>
        <v>43252</v>
      </c>
      <c r="X78" s="94">
        <f t="shared" si="65"/>
        <v>43282</v>
      </c>
      <c r="Y78" s="94">
        <f t="shared" si="65"/>
        <v>43313</v>
      </c>
      <c r="Z78" s="94">
        <f t="shared" si="65"/>
        <v>43344</v>
      </c>
      <c r="AA78" s="94">
        <f t="shared" si="65"/>
        <v>43374</v>
      </c>
      <c r="AB78" s="94">
        <f t="shared" si="65"/>
        <v>43405</v>
      </c>
      <c r="AC78" s="94">
        <f t="shared" si="65"/>
        <v>43435</v>
      </c>
      <c r="AD78" s="94">
        <f t="shared" si="65"/>
        <v>43466</v>
      </c>
      <c r="AE78" s="94">
        <f t="shared" si="65"/>
        <v>43497</v>
      </c>
      <c r="AF78" s="94">
        <f t="shared" si="65"/>
        <v>43525</v>
      </c>
      <c r="AG78" s="94">
        <f t="shared" si="65"/>
        <v>43556</v>
      </c>
      <c r="AH78" s="94">
        <f t="shared" si="65"/>
        <v>43586</v>
      </c>
      <c r="AI78" s="94">
        <f t="shared" si="65"/>
        <v>43617</v>
      </c>
      <c r="AJ78" s="94">
        <f t="shared" si="65"/>
        <v>43647</v>
      </c>
      <c r="AK78" s="94">
        <f t="shared" si="65"/>
        <v>43678</v>
      </c>
      <c r="AL78" s="94">
        <f t="shared" si="65"/>
        <v>43709</v>
      </c>
      <c r="AM78" s="94">
        <f t="shared" si="65"/>
        <v>43739</v>
      </c>
      <c r="AN78" s="94">
        <f t="shared" si="65"/>
        <v>43770</v>
      </c>
      <c r="AO78" s="94">
        <f t="shared" si="65"/>
        <v>43800</v>
      </c>
      <c r="AP78" s="94">
        <f t="shared" si="65"/>
        <v>43831</v>
      </c>
      <c r="AQ78" s="94">
        <f t="shared" si="65"/>
        <v>43862</v>
      </c>
      <c r="AR78" s="94">
        <f t="shared" si="65"/>
        <v>43891</v>
      </c>
      <c r="AS78" s="94">
        <f t="shared" si="65"/>
        <v>43922</v>
      </c>
      <c r="AT78" s="94">
        <f t="shared" si="65"/>
        <v>43952</v>
      </c>
      <c r="AU78" s="94">
        <f t="shared" si="65"/>
        <v>43983</v>
      </c>
      <c r="AV78" s="94">
        <f t="shared" si="65"/>
        <v>44013</v>
      </c>
      <c r="AW78" s="94">
        <f t="shared" si="65"/>
        <v>44044</v>
      </c>
      <c r="AX78" s="94">
        <f t="shared" si="65"/>
        <v>44075</v>
      </c>
      <c r="AY78" s="94">
        <f t="shared" si="65"/>
        <v>44105</v>
      </c>
      <c r="AZ78" s="94">
        <f t="shared" si="65"/>
        <v>44136</v>
      </c>
      <c r="BA78" s="94">
        <f t="shared" si="65"/>
        <v>44166</v>
      </c>
      <c r="BB78" s="94">
        <f t="shared" si="65"/>
        <v>44197</v>
      </c>
      <c r="BC78" s="94">
        <f t="shared" si="65"/>
        <v>44228</v>
      </c>
      <c r="BD78" s="94">
        <f t="shared" si="65"/>
        <v>44256</v>
      </c>
      <c r="BE78" s="94">
        <f t="shared" si="65"/>
        <v>44287</v>
      </c>
      <c r="BF78" s="94">
        <f t="shared" si="65"/>
        <v>44317</v>
      </c>
      <c r="BG78" s="94">
        <f t="shared" si="65"/>
        <v>44348</v>
      </c>
      <c r="BH78" s="94">
        <f t="shared" si="65"/>
        <v>44378</v>
      </c>
      <c r="BI78" s="94">
        <f t="shared" si="65"/>
        <v>44409</v>
      </c>
      <c r="BJ78" s="94">
        <f t="shared" si="65"/>
        <v>44440</v>
      </c>
      <c r="BK78" s="94">
        <f t="shared" si="65"/>
        <v>44470</v>
      </c>
      <c r="BL78" s="94">
        <f t="shared" si="65"/>
        <v>44501</v>
      </c>
      <c r="BM78" s="94">
        <f t="shared" si="65"/>
        <v>44531</v>
      </c>
      <c r="BN78" s="94">
        <f t="shared" si="65"/>
        <v>44562</v>
      </c>
      <c r="BO78" s="94">
        <f t="shared" si="65"/>
        <v>44593</v>
      </c>
      <c r="BP78" s="94">
        <f t="shared" si="65"/>
        <v>44621</v>
      </c>
      <c r="BQ78" s="94">
        <f t="shared" si="65"/>
        <v>44652</v>
      </c>
      <c r="BR78" s="94">
        <f t="shared" si="65"/>
        <v>44682</v>
      </c>
      <c r="BS78" s="94">
        <f t="shared" si="65"/>
        <v>44713</v>
      </c>
      <c r="BT78" s="94">
        <f t="shared" ref="BT78:DZ78" si="66">EDATE(BS78,1)</f>
        <v>44743</v>
      </c>
      <c r="BU78" s="94">
        <f t="shared" si="66"/>
        <v>44774</v>
      </c>
      <c r="BV78" s="94">
        <f t="shared" si="66"/>
        <v>44805</v>
      </c>
      <c r="BW78" s="94">
        <f t="shared" si="66"/>
        <v>44835</v>
      </c>
      <c r="BX78" s="94">
        <f t="shared" si="66"/>
        <v>44866</v>
      </c>
      <c r="BY78" s="94">
        <f t="shared" si="66"/>
        <v>44896</v>
      </c>
      <c r="BZ78" s="94">
        <f t="shared" si="66"/>
        <v>44927</v>
      </c>
      <c r="CA78" s="94">
        <f t="shared" si="66"/>
        <v>44958</v>
      </c>
      <c r="CB78" s="94">
        <f t="shared" si="66"/>
        <v>44986</v>
      </c>
      <c r="CC78" s="94">
        <f t="shared" si="66"/>
        <v>45017</v>
      </c>
      <c r="CD78" s="94">
        <f t="shared" si="66"/>
        <v>45047</v>
      </c>
      <c r="CE78" s="94">
        <f t="shared" si="66"/>
        <v>45078</v>
      </c>
      <c r="CF78" s="94">
        <f t="shared" si="66"/>
        <v>45108</v>
      </c>
      <c r="CG78" s="94">
        <f t="shared" si="66"/>
        <v>45139</v>
      </c>
      <c r="CH78" s="94">
        <f t="shared" si="66"/>
        <v>45170</v>
      </c>
      <c r="CI78" s="94">
        <f t="shared" si="66"/>
        <v>45200</v>
      </c>
      <c r="CJ78" s="94">
        <f t="shared" si="66"/>
        <v>45231</v>
      </c>
      <c r="CK78" s="94">
        <f t="shared" si="66"/>
        <v>45261</v>
      </c>
      <c r="CL78" s="94">
        <f t="shared" si="66"/>
        <v>45292</v>
      </c>
      <c r="CM78" s="94">
        <f t="shared" si="66"/>
        <v>45323</v>
      </c>
      <c r="CN78" s="94">
        <f t="shared" si="66"/>
        <v>45352</v>
      </c>
      <c r="CO78" s="94">
        <f t="shared" si="66"/>
        <v>45383</v>
      </c>
      <c r="CP78" s="94">
        <f t="shared" si="66"/>
        <v>45413</v>
      </c>
      <c r="CQ78" s="94">
        <f t="shared" si="66"/>
        <v>45444</v>
      </c>
      <c r="CR78" s="94">
        <f t="shared" si="66"/>
        <v>45474</v>
      </c>
      <c r="CS78" s="94">
        <f t="shared" si="66"/>
        <v>45505</v>
      </c>
      <c r="CT78" s="94">
        <f t="shared" si="66"/>
        <v>45536</v>
      </c>
      <c r="CU78" s="94">
        <f t="shared" si="66"/>
        <v>45566</v>
      </c>
      <c r="CV78" s="94">
        <f t="shared" si="66"/>
        <v>45597</v>
      </c>
      <c r="CW78" s="94">
        <f t="shared" si="66"/>
        <v>45627</v>
      </c>
      <c r="CX78" s="94">
        <f t="shared" si="66"/>
        <v>45658</v>
      </c>
      <c r="CY78" s="94">
        <f t="shared" si="66"/>
        <v>45689</v>
      </c>
      <c r="CZ78" s="94">
        <f t="shared" si="66"/>
        <v>45717</v>
      </c>
      <c r="DA78" s="94">
        <f t="shared" si="66"/>
        <v>45748</v>
      </c>
      <c r="DB78" s="94">
        <f t="shared" si="66"/>
        <v>45778</v>
      </c>
      <c r="DC78" s="94">
        <f t="shared" si="66"/>
        <v>45809</v>
      </c>
      <c r="DD78" s="94">
        <f t="shared" si="66"/>
        <v>45839</v>
      </c>
      <c r="DE78" s="94">
        <f t="shared" si="66"/>
        <v>45870</v>
      </c>
      <c r="DF78" s="94">
        <f t="shared" si="66"/>
        <v>45901</v>
      </c>
      <c r="DG78" s="94">
        <f t="shared" si="66"/>
        <v>45931</v>
      </c>
      <c r="DH78" s="94">
        <f t="shared" si="66"/>
        <v>45962</v>
      </c>
      <c r="DI78" s="94">
        <f t="shared" si="66"/>
        <v>45992</v>
      </c>
      <c r="DJ78" s="94">
        <f t="shared" si="66"/>
        <v>46023</v>
      </c>
      <c r="DK78" s="94">
        <f t="shared" si="66"/>
        <v>46054</v>
      </c>
      <c r="DL78" s="94">
        <f t="shared" si="66"/>
        <v>46082</v>
      </c>
      <c r="DM78" s="94">
        <f t="shared" si="66"/>
        <v>46113</v>
      </c>
      <c r="DN78" s="94">
        <f t="shared" si="66"/>
        <v>46143</v>
      </c>
      <c r="DO78" s="94">
        <f t="shared" si="66"/>
        <v>46174</v>
      </c>
      <c r="DP78" s="94">
        <f t="shared" si="66"/>
        <v>46204</v>
      </c>
      <c r="DQ78" s="94">
        <f t="shared" si="66"/>
        <v>46235</v>
      </c>
      <c r="DR78" s="94">
        <f t="shared" si="66"/>
        <v>46266</v>
      </c>
      <c r="DS78" s="94">
        <f t="shared" si="66"/>
        <v>46296</v>
      </c>
      <c r="DT78" s="94">
        <f t="shared" si="66"/>
        <v>46327</v>
      </c>
      <c r="DU78" s="94">
        <f t="shared" si="66"/>
        <v>46357</v>
      </c>
      <c r="DV78" s="94">
        <f t="shared" si="66"/>
        <v>46388</v>
      </c>
      <c r="DW78" s="94">
        <f t="shared" si="66"/>
        <v>46419</v>
      </c>
      <c r="DX78" s="94">
        <f t="shared" si="66"/>
        <v>46447</v>
      </c>
      <c r="DY78" s="94">
        <f t="shared" si="66"/>
        <v>46478</v>
      </c>
      <c r="DZ78" s="94">
        <f t="shared" si="66"/>
        <v>46508</v>
      </c>
    </row>
    <row r="79" spans="1:207" s="14" customFormat="1">
      <c r="C79" s="14" t="s">
        <v>223</v>
      </c>
      <c r="F79" s="17">
        <f>IF(OR(F78&lt;$D71,F78&gt;$D72),0,MIN($D75/$D73,E80))</f>
        <v>243055.55555555556</v>
      </c>
      <c r="G79" s="17">
        <f t="shared" ref="G79:BR79" si="67">IF(OR(G78&lt;$D71,G78&gt;$D72),0,MIN($D75/$D73,F80))</f>
        <v>243055.55555555556</v>
      </c>
      <c r="H79" s="17">
        <f t="shared" si="67"/>
        <v>243055.55555555556</v>
      </c>
      <c r="I79" s="17">
        <f t="shared" si="67"/>
        <v>243055.55555555556</v>
      </c>
      <c r="J79" s="17">
        <f t="shared" si="67"/>
        <v>243055.55555555556</v>
      </c>
      <c r="K79" s="17">
        <f t="shared" si="67"/>
        <v>243055.55555555556</v>
      </c>
      <c r="L79" s="17">
        <f t="shared" si="67"/>
        <v>243055.55555555556</v>
      </c>
      <c r="M79" s="17">
        <f t="shared" si="67"/>
        <v>243055.55555555556</v>
      </c>
      <c r="N79" s="17">
        <f t="shared" si="67"/>
        <v>243055.55555555556</v>
      </c>
      <c r="O79" s="17">
        <f t="shared" si="67"/>
        <v>243055.55555555556</v>
      </c>
      <c r="P79" s="17">
        <f t="shared" si="67"/>
        <v>243055.55555555556</v>
      </c>
      <c r="Q79" s="17">
        <f t="shared" si="67"/>
        <v>243055.55555555556</v>
      </c>
      <c r="R79" s="17">
        <f t="shared" si="67"/>
        <v>243055.55555555556</v>
      </c>
      <c r="S79" s="17">
        <f t="shared" si="67"/>
        <v>243055.55555555556</v>
      </c>
      <c r="T79" s="17">
        <f t="shared" si="67"/>
        <v>243055.55555555556</v>
      </c>
      <c r="U79" s="17">
        <f t="shared" si="67"/>
        <v>243055.55555555556</v>
      </c>
      <c r="V79" s="17">
        <f t="shared" si="67"/>
        <v>243055.55555555556</v>
      </c>
      <c r="W79" s="17">
        <f t="shared" si="67"/>
        <v>243055.55555555556</v>
      </c>
      <c r="X79" s="17">
        <f t="shared" si="67"/>
        <v>243055.55555555556</v>
      </c>
      <c r="Y79" s="17">
        <f t="shared" si="67"/>
        <v>243055.55555555556</v>
      </c>
      <c r="Z79" s="17">
        <f t="shared" si="67"/>
        <v>243055.55555555556</v>
      </c>
      <c r="AA79" s="17">
        <f t="shared" si="67"/>
        <v>243055.55555555556</v>
      </c>
      <c r="AB79" s="17">
        <f t="shared" si="67"/>
        <v>243055.55555555556</v>
      </c>
      <c r="AC79" s="17">
        <f t="shared" si="67"/>
        <v>243055.55555555556</v>
      </c>
      <c r="AD79" s="17">
        <f t="shared" si="67"/>
        <v>243055.55555555556</v>
      </c>
      <c r="AE79" s="17">
        <f t="shared" si="67"/>
        <v>243055.55555555556</v>
      </c>
      <c r="AF79" s="17">
        <f t="shared" si="67"/>
        <v>243055.55555555556</v>
      </c>
      <c r="AG79" s="17">
        <f t="shared" si="67"/>
        <v>243055.55555555556</v>
      </c>
      <c r="AH79" s="17">
        <f t="shared" si="67"/>
        <v>243055.55555555556</v>
      </c>
      <c r="AI79" s="17">
        <f t="shared" si="67"/>
        <v>243055.55555555556</v>
      </c>
      <c r="AJ79" s="17">
        <f t="shared" si="67"/>
        <v>243055.55555555556</v>
      </c>
      <c r="AK79" s="17">
        <f t="shared" si="67"/>
        <v>243055.55555555556</v>
      </c>
      <c r="AL79" s="17">
        <f t="shared" si="67"/>
        <v>243055.55555555556</v>
      </c>
      <c r="AM79" s="17">
        <f t="shared" si="67"/>
        <v>243055.55555555556</v>
      </c>
      <c r="AN79" s="17">
        <f t="shared" si="67"/>
        <v>243055.55555555556</v>
      </c>
      <c r="AO79" s="17">
        <f t="shared" si="67"/>
        <v>243055.55555554852</v>
      </c>
      <c r="AP79" s="17">
        <f t="shared" si="67"/>
        <v>0</v>
      </c>
      <c r="AQ79" s="17">
        <f t="shared" si="67"/>
        <v>0</v>
      </c>
      <c r="AR79" s="17">
        <f t="shared" si="67"/>
        <v>0</v>
      </c>
      <c r="AS79" s="17">
        <f t="shared" si="67"/>
        <v>0</v>
      </c>
      <c r="AT79" s="17">
        <f t="shared" si="67"/>
        <v>0</v>
      </c>
      <c r="AU79" s="17">
        <f t="shared" si="67"/>
        <v>0</v>
      </c>
      <c r="AV79" s="17">
        <f t="shared" si="67"/>
        <v>0</v>
      </c>
      <c r="AW79" s="17">
        <f t="shared" si="67"/>
        <v>0</v>
      </c>
      <c r="AX79" s="17">
        <f t="shared" si="67"/>
        <v>0</v>
      </c>
      <c r="AY79" s="17">
        <f t="shared" si="67"/>
        <v>0</v>
      </c>
      <c r="AZ79" s="17">
        <f t="shared" si="67"/>
        <v>0</v>
      </c>
      <c r="BA79" s="17">
        <f t="shared" si="67"/>
        <v>0</v>
      </c>
      <c r="BB79" s="17">
        <f t="shared" si="67"/>
        <v>0</v>
      </c>
      <c r="BC79" s="17">
        <f t="shared" si="67"/>
        <v>0</v>
      </c>
      <c r="BD79" s="17">
        <f t="shared" si="67"/>
        <v>0</v>
      </c>
      <c r="BE79" s="17">
        <f t="shared" si="67"/>
        <v>0</v>
      </c>
      <c r="BF79" s="17">
        <f t="shared" si="67"/>
        <v>0</v>
      </c>
      <c r="BG79" s="17">
        <f t="shared" si="67"/>
        <v>0</v>
      </c>
      <c r="BH79" s="17">
        <f t="shared" si="67"/>
        <v>0</v>
      </c>
      <c r="BI79" s="17">
        <f t="shared" si="67"/>
        <v>0</v>
      </c>
      <c r="BJ79" s="17">
        <f t="shared" si="67"/>
        <v>0</v>
      </c>
      <c r="BK79" s="17">
        <f t="shared" si="67"/>
        <v>0</v>
      </c>
      <c r="BL79" s="17">
        <f t="shared" si="67"/>
        <v>0</v>
      </c>
      <c r="BM79" s="17">
        <f t="shared" si="67"/>
        <v>0</v>
      </c>
      <c r="BN79" s="17">
        <f t="shared" si="67"/>
        <v>0</v>
      </c>
      <c r="BO79" s="17">
        <f t="shared" si="67"/>
        <v>0</v>
      </c>
      <c r="BP79" s="17">
        <f t="shared" si="67"/>
        <v>0</v>
      </c>
      <c r="BQ79" s="17">
        <f t="shared" si="67"/>
        <v>0</v>
      </c>
      <c r="BR79" s="17">
        <f t="shared" si="67"/>
        <v>0</v>
      </c>
      <c r="BS79" s="17">
        <f t="shared" ref="BS79:DZ79" si="68">IF(OR(BS78&lt;$D71,BS78&gt;$D72),0,MIN($D75/$D73,BR80))</f>
        <v>0</v>
      </c>
      <c r="BT79" s="17">
        <f t="shared" si="68"/>
        <v>0</v>
      </c>
      <c r="BU79" s="17">
        <f t="shared" si="68"/>
        <v>0</v>
      </c>
      <c r="BV79" s="17">
        <f t="shared" si="68"/>
        <v>0</v>
      </c>
      <c r="BW79" s="17">
        <f t="shared" si="68"/>
        <v>0</v>
      </c>
      <c r="BX79" s="17">
        <f t="shared" si="68"/>
        <v>0</v>
      </c>
      <c r="BY79" s="17">
        <f t="shared" si="68"/>
        <v>0</v>
      </c>
      <c r="BZ79" s="17">
        <f t="shared" si="68"/>
        <v>0</v>
      </c>
      <c r="CA79" s="17">
        <f t="shared" si="68"/>
        <v>0</v>
      </c>
      <c r="CB79" s="17">
        <f t="shared" si="68"/>
        <v>0</v>
      </c>
      <c r="CC79" s="17">
        <f t="shared" si="68"/>
        <v>0</v>
      </c>
      <c r="CD79" s="17">
        <f t="shared" si="68"/>
        <v>0</v>
      </c>
      <c r="CE79" s="17">
        <f t="shared" si="68"/>
        <v>0</v>
      </c>
      <c r="CF79" s="17">
        <f t="shared" si="68"/>
        <v>0</v>
      </c>
      <c r="CG79" s="17">
        <f t="shared" si="68"/>
        <v>0</v>
      </c>
      <c r="CH79" s="17">
        <f t="shared" si="68"/>
        <v>0</v>
      </c>
      <c r="CI79" s="17">
        <f t="shared" si="68"/>
        <v>0</v>
      </c>
      <c r="CJ79" s="17">
        <f t="shared" si="68"/>
        <v>0</v>
      </c>
      <c r="CK79" s="17">
        <f t="shared" si="68"/>
        <v>0</v>
      </c>
      <c r="CL79" s="17">
        <f t="shared" si="68"/>
        <v>0</v>
      </c>
      <c r="CM79" s="17">
        <f t="shared" si="68"/>
        <v>0</v>
      </c>
      <c r="CN79" s="17">
        <f t="shared" si="68"/>
        <v>0</v>
      </c>
      <c r="CO79" s="17">
        <f t="shared" si="68"/>
        <v>0</v>
      </c>
      <c r="CP79" s="17">
        <f t="shared" si="68"/>
        <v>0</v>
      </c>
      <c r="CQ79" s="17">
        <f t="shared" si="68"/>
        <v>0</v>
      </c>
      <c r="CR79" s="17">
        <f t="shared" si="68"/>
        <v>0</v>
      </c>
      <c r="CS79" s="17">
        <f t="shared" si="68"/>
        <v>0</v>
      </c>
      <c r="CT79" s="17">
        <f t="shared" si="68"/>
        <v>0</v>
      </c>
      <c r="CU79" s="17">
        <f t="shared" si="68"/>
        <v>0</v>
      </c>
      <c r="CV79" s="17">
        <f t="shared" si="68"/>
        <v>0</v>
      </c>
      <c r="CW79" s="17">
        <f t="shared" si="68"/>
        <v>0</v>
      </c>
      <c r="CX79" s="17">
        <f t="shared" si="68"/>
        <v>0</v>
      </c>
      <c r="CY79" s="17">
        <f t="shared" si="68"/>
        <v>0</v>
      </c>
      <c r="CZ79" s="17">
        <f t="shared" si="68"/>
        <v>0</v>
      </c>
      <c r="DA79" s="17">
        <f t="shared" si="68"/>
        <v>0</v>
      </c>
      <c r="DB79" s="17">
        <f t="shared" si="68"/>
        <v>0</v>
      </c>
      <c r="DC79" s="17">
        <f t="shared" si="68"/>
        <v>0</v>
      </c>
      <c r="DD79" s="17">
        <f t="shared" si="68"/>
        <v>0</v>
      </c>
      <c r="DE79" s="17">
        <f t="shared" si="68"/>
        <v>0</v>
      </c>
      <c r="DF79" s="17">
        <f t="shared" si="68"/>
        <v>0</v>
      </c>
      <c r="DG79" s="17">
        <f t="shared" si="68"/>
        <v>0</v>
      </c>
      <c r="DH79" s="17">
        <f t="shared" si="68"/>
        <v>0</v>
      </c>
      <c r="DI79" s="17">
        <f t="shared" si="68"/>
        <v>0</v>
      </c>
      <c r="DJ79" s="17">
        <f t="shared" si="68"/>
        <v>0</v>
      </c>
      <c r="DK79" s="17">
        <f t="shared" si="68"/>
        <v>0</v>
      </c>
      <c r="DL79" s="17">
        <f t="shared" si="68"/>
        <v>0</v>
      </c>
      <c r="DM79" s="17">
        <f t="shared" si="68"/>
        <v>0</v>
      </c>
      <c r="DN79" s="17">
        <f t="shared" si="68"/>
        <v>0</v>
      </c>
      <c r="DO79" s="17">
        <f t="shared" si="68"/>
        <v>0</v>
      </c>
      <c r="DP79" s="17">
        <f t="shared" si="68"/>
        <v>0</v>
      </c>
      <c r="DQ79" s="17">
        <f t="shared" si="68"/>
        <v>0</v>
      </c>
      <c r="DR79" s="17">
        <f t="shared" si="68"/>
        <v>0</v>
      </c>
      <c r="DS79" s="17">
        <f t="shared" si="68"/>
        <v>0</v>
      </c>
      <c r="DT79" s="17">
        <f t="shared" si="68"/>
        <v>0</v>
      </c>
      <c r="DU79" s="17">
        <f t="shared" si="68"/>
        <v>0</v>
      </c>
      <c r="DV79" s="17">
        <f t="shared" si="68"/>
        <v>0</v>
      </c>
      <c r="DW79" s="17">
        <f t="shared" si="68"/>
        <v>0</v>
      </c>
      <c r="DX79" s="17">
        <f t="shared" si="68"/>
        <v>0</v>
      </c>
      <c r="DY79" s="17">
        <f t="shared" si="68"/>
        <v>0</v>
      </c>
      <c r="DZ79" s="17">
        <f t="shared" si="68"/>
        <v>0</v>
      </c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</row>
    <row r="80" spans="1:207" s="14" customFormat="1">
      <c r="F80" s="23">
        <f>$D75-SUM($F$79:F79)</f>
        <v>8506944.444444444</v>
      </c>
      <c r="G80" s="23">
        <f>$D75-SUM($F$79:G79)</f>
        <v>8263888.888888889</v>
      </c>
      <c r="H80" s="23">
        <f>$D75-SUM($F$79:H79)</f>
        <v>8020833.333333333</v>
      </c>
      <c r="I80" s="23">
        <f>$D75-SUM($F$79:I79)</f>
        <v>7777777.777777778</v>
      </c>
      <c r="J80" s="23">
        <f>$D75-SUM($F$79:J79)</f>
        <v>7534722.222222222</v>
      </c>
      <c r="K80" s="23">
        <f>$D75-SUM($F$79:K79)</f>
        <v>7291666.666666667</v>
      </c>
      <c r="L80" s="23">
        <f>$D75-SUM($F$79:L79)</f>
        <v>7048611.111111111</v>
      </c>
      <c r="M80" s="23">
        <f>$D75-SUM($F$79:M79)</f>
        <v>6805555.555555556</v>
      </c>
      <c r="N80" s="23">
        <f>$D75-SUM($F$79:N79)</f>
        <v>6562500</v>
      </c>
      <c r="O80" s="23">
        <f>$D75-SUM($F$79:O79)</f>
        <v>6319444.444444444</v>
      </c>
      <c r="P80" s="23">
        <f>$D75-SUM($F$79:P79)</f>
        <v>6076388.888888889</v>
      </c>
      <c r="Q80" s="23">
        <f>$D75-SUM($F$79:Q79)</f>
        <v>5833333.333333334</v>
      </c>
      <c r="R80" s="23">
        <f>$D75-SUM($F$79:R79)</f>
        <v>5590277.777777778</v>
      </c>
      <c r="S80" s="23">
        <f>$D75-SUM($F$79:S79)</f>
        <v>5347222.222222222</v>
      </c>
      <c r="T80" s="23">
        <f>$D75-SUM($F$79:T79)</f>
        <v>5104166.666666667</v>
      </c>
      <c r="U80" s="23">
        <f>$D75-SUM($F$79:U79)</f>
        <v>4861111.1111111119</v>
      </c>
      <c r="V80" s="23">
        <f>$D75-SUM($F$79:V79)</f>
        <v>4618055.555555556</v>
      </c>
      <c r="W80" s="23">
        <f>$D75-SUM($F$79:W79)</f>
        <v>4375000</v>
      </c>
      <c r="X80" s="23">
        <f>$D75-SUM($F$79:X79)</f>
        <v>4131944.444444444</v>
      </c>
      <c r="Y80" s="23">
        <f>$D75-SUM($F$79:Y79)</f>
        <v>3888888.8888888881</v>
      </c>
      <c r="Z80" s="23">
        <f>$D75-SUM($F$79:Z79)</f>
        <v>3645833.3333333321</v>
      </c>
      <c r="AA80" s="23">
        <f>$D75-SUM($F$79:AA79)</f>
        <v>3402777.7777777761</v>
      </c>
      <c r="AB80" s="23">
        <f>$D75-SUM($F$79:AB79)</f>
        <v>3159722.2222222202</v>
      </c>
      <c r="AC80" s="23">
        <f>$D75-SUM($F$79:AC79)</f>
        <v>2916666.6666666642</v>
      </c>
      <c r="AD80" s="23">
        <f>$D75-SUM($F$79:AD79)</f>
        <v>2673611.1111111082</v>
      </c>
      <c r="AE80" s="23">
        <f>$D75-SUM($F$79:AE79)</f>
        <v>2430555.5555555522</v>
      </c>
      <c r="AF80" s="23">
        <f>$D75-SUM($F$79:AF79)</f>
        <v>2187499.9999999963</v>
      </c>
      <c r="AG80" s="23">
        <f>$D75-SUM($F$79:AG79)</f>
        <v>1944444.4444444403</v>
      </c>
      <c r="AH80" s="23">
        <f>$D75-SUM($F$79:AH79)</f>
        <v>1701388.8888888843</v>
      </c>
      <c r="AI80" s="23">
        <f>$D75-SUM($F$79:AI79)</f>
        <v>1458333.3333333284</v>
      </c>
      <c r="AJ80" s="23">
        <f>$D75-SUM($F$79:AJ79)</f>
        <v>1215277.7777777724</v>
      </c>
      <c r="AK80" s="23">
        <f>$D75-SUM($F$79:AK79)</f>
        <v>972222.22222221643</v>
      </c>
      <c r="AL80" s="23">
        <f>$D75-SUM($F$79:AL79)</f>
        <v>729166.66666666046</v>
      </c>
      <c r="AM80" s="23">
        <f>$D75-SUM($F$79:AM79)</f>
        <v>486111.11111110449</v>
      </c>
      <c r="AN80" s="23">
        <f>$D75-SUM($F$79:AN79)</f>
        <v>243055.55555554852</v>
      </c>
      <c r="AO80" s="23">
        <f>$D75-SUM($F$79:AO79)</f>
        <v>0</v>
      </c>
      <c r="AP80" s="23">
        <f>$D75-SUM($F$79:AP79)</f>
        <v>0</v>
      </c>
      <c r="AQ80" s="23">
        <f>$D75-SUM($F$79:AQ79)</f>
        <v>0</v>
      </c>
      <c r="AR80" s="23">
        <f>$D75-SUM($F$79:AR79)</f>
        <v>0</v>
      </c>
      <c r="AS80" s="23">
        <f>$D75-SUM($F$79:AS79)</f>
        <v>0</v>
      </c>
      <c r="AT80" s="23">
        <f>$D75-SUM($F$79:AT79)</f>
        <v>0</v>
      </c>
      <c r="AU80" s="23">
        <f>$D75-SUM($F$79:AU79)</f>
        <v>0</v>
      </c>
      <c r="AV80" s="23">
        <f>$D75-SUM($F$79:AV79)</f>
        <v>0</v>
      </c>
      <c r="AW80" s="23">
        <f>$D75-SUM($F$79:AW79)</f>
        <v>0</v>
      </c>
      <c r="AX80" s="23">
        <f>$D75-SUM($F$79:AX79)</f>
        <v>0</v>
      </c>
      <c r="AY80" s="23">
        <f>$D75-SUM($F$79:AY79)</f>
        <v>0</v>
      </c>
      <c r="AZ80" s="23">
        <f>$D75-SUM($F$79:AZ79)</f>
        <v>0</v>
      </c>
      <c r="BA80" s="23">
        <f>$D75-SUM($F$79:BA79)</f>
        <v>0</v>
      </c>
      <c r="BB80" s="23">
        <f>$D75-SUM($F$79:BB79)</f>
        <v>0</v>
      </c>
      <c r="BC80" s="23">
        <f>$D75-SUM($F$79:BC79)</f>
        <v>0</v>
      </c>
      <c r="BD80" s="23">
        <f>$D75-SUM($F$79:BD79)</f>
        <v>0</v>
      </c>
      <c r="BE80" s="23">
        <f>$D75-SUM($F$79:BE79)</f>
        <v>0</v>
      </c>
      <c r="BF80" s="23">
        <f>$D75-SUM($F$79:BF79)</f>
        <v>0</v>
      </c>
      <c r="BG80" s="23">
        <f>$D75-SUM($F$79:BG79)</f>
        <v>0</v>
      </c>
      <c r="BH80" s="23">
        <f>$D75-SUM($F$79:BH79)</f>
        <v>0</v>
      </c>
      <c r="BI80" s="23">
        <f>$D75-SUM($F$79:BI79)</f>
        <v>0</v>
      </c>
      <c r="BJ80" s="23">
        <f>$D75-SUM($F$79:BJ79)</f>
        <v>0</v>
      </c>
      <c r="BK80" s="23">
        <f>$D75-SUM($F$79:BK79)</f>
        <v>0</v>
      </c>
      <c r="BL80" s="23">
        <f>$D75-SUM($F$79:BL79)</f>
        <v>0</v>
      </c>
      <c r="BM80" s="23">
        <f>$D75-SUM($F$79:BM79)</f>
        <v>0</v>
      </c>
      <c r="BN80" s="23">
        <f>$D75-SUM($F$79:BN79)</f>
        <v>0</v>
      </c>
      <c r="BO80" s="23">
        <f>$D75-SUM($F$79:BO79)</f>
        <v>0</v>
      </c>
      <c r="BP80" s="23">
        <f>$D75-SUM($F$79:BP79)</f>
        <v>0</v>
      </c>
      <c r="BQ80" s="23">
        <f>$D75-SUM($F$79:BQ79)</f>
        <v>0</v>
      </c>
      <c r="BR80" s="23">
        <f>$D75-SUM($F$79:BR79)</f>
        <v>0</v>
      </c>
      <c r="BS80" s="23">
        <f>$D75-SUM($F$79:BS79)</f>
        <v>0</v>
      </c>
      <c r="BT80" s="23">
        <f>$D75-SUM($F$79:BT79)</f>
        <v>0</v>
      </c>
      <c r="BU80" s="23">
        <f>$D75-SUM($F$79:BU79)</f>
        <v>0</v>
      </c>
      <c r="BV80" s="23">
        <f>$D75-SUM($F$79:BV79)</f>
        <v>0</v>
      </c>
      <c r="BW80" s="23">
        <f>$D75-SUM($F$79:BW79)</f>
        <v>0</v>
      </c>
      <c r="BX80" s="23">
        <f>$D75-SUM($F$79:BX79)</f>
        <v>0</v>
      </c>
      <c r="BY80" s="23">
        <f>$D75-SUM($F$79:BY79)</f>
        <v>0</v>
      </c>
      <c r="BZ80" s="23">
        <f>$D75-SUM($F$79:BZ79)</f>
        <v>0</v>
      </c>
      <c r="CA80" s="23">
        <f>$D75-SUM($F$79:CA79)</f>
        <v>0</v>
      </c>
      <c r="CB80" s="23">
        <f>$D75-SUM($F$79:CB79)</f>
        <v>0</v>
      </c>
      <c r="CC80" s="23">
        <f>$D75-SUM($F$79:CC79)</f>
        <v>0</v>
      </c>
      <c r="CD80" s="23">
        <f>$D75-SUM($F$79:CD79)</f>
        <v>0</v>
      </c>
      <c r="CE80" s="23">
        <f>$D75-SUM($F$79:CE79)</f>
        <v>0</v>
      </c>
      <c r="CF80" s="23">
        <f>$D75-SUM($F$79:CF79)</f>
        <v>0</v>
      </c>
      <c r="CG80" s="23">
        <f>$D75-SUM($F$79:CG79)</f>
        <v>0</v>
      </c>
      <c r="CH80" s="23">
        <f>$D75-SUM($F$79:CH79)</f>
        <v>0</v>
      </c>
      <c r="CI80" s="23">
        <f>$D75-SUM($F$79:CI79)</f>
        <v>0</v>
      </c>
      <c r="CJ80" s="23">
        <f>$D75-SUM($F$79:CJ79)</f>
        <v>0</v>
      </c>
      <c r="CK80" s="23">
        <f>$D75-SUM($F$79:CK79)</f>
        <v>0</v>
      </c>
      <c r="CL80" s="23">
        <f>$D75-SUM($F$79:CL79)</f>
        <v>0</v>
      </c>
      <c r="CM80" s="23">
        <f>$D75-SUM($F$79:CM79)</f>
        <v>0</v>
      </c>
      <c r="CN80" s="23">
        <f>$D75-SUM($F$79:CN79)</f>
        <v>0</v>
      </c>
      <c r="CO80" s="23">
        <f>$D75-SUM($F$79:CO79)</f>
        <v>0</v>
      </c>
      <c r="CP80" s="23">
        <f>$D75-SUM($F$79:CP79)</f>
        <v>0</v>
      </c>
      <c r="CQ80" s="23">
        <f>$D75-SUM($F$79:CQ79)</f>
        <v>0</v>
      </c>
      <c r="CR80" s="23">
        <f>$D75-SUM($F$79:CR79)</f>
        <v>0</v>
      </c>
      <c r="CS80" s="23">
        <f>$D75-SUM($F$79:CS79)</f>
        <v>0</v>
      </c>
      <c r="CT80" s="23">
        <f>$D75-SUM($F$79:CT79)</f>
        <v>0</v>
      </c>
      <c r="CU80" s="23">
        <f>$D75-SUM($F$79:CU79)</f>
        <v>0</v>
      </c>
      <c r="CV80" s="23">
        <f>$D75-SUM($F$79:CV79)</f>
        <v>0</v>
      </c>
      <c r="CW80" s="23">
        <f>$D75-SUM($F$79:CW79)</f>
        <v>0</v>
      </c>
      <c r="CX80" s="23">
        <f>$D75-SUM($F$79:CX79)</f>
        <v>0</v>
      </c>
      <c r="CY80" s="23">
        <f>$D75-SUM($F$79:CY79)</f>
        <v>0</v>
      </c>
      <c r="CZ80" s="23">
        <f>$D75-SUM($F$79:CZ79)</f>
        <v>0</v>
      </c>
      <c r="DA80" s="23">
        <f>$D75-SUM($F$79:DA79)</f>
        <v>0</v>
      </c>
      <c r="DB80" s="23">
        <f>$D75-SUM($F$79:DB79)</f>
        <v>0</v>
      </c>
      <c r="DC80" s="23">
        <f>$D75-SUM($F$79:DC79)</f>
        <v>0</v>
      </c>
      <c r="DD80" s="23">
        <f>$D75-SUM($F$79:DD79)</f>
        <v>0</v>
      </c>
      <c r="DE80" s="23">
        <f>$D75-SUM($F$79:DE79)</f>
        <v>0</v>
      </c>
      <c r="DF80" s="23">
        <f>$D75-SUM($F$79:DF79)</f>
        <v>0</v>
      </c>
      <c r="DG80" s="23">
        <f>$D75-SUM($F$79:DG79)</f>
        <v>0</v>
      </c>
      <c r="DH80" s="23">
        <f>$D75-SUM($F$79:DH79)</f>
        <v>0</v>
      </c>
      <c r="DI80" s="23">
        <f>$D75-SUM($F$79:DI79)</f>
        <v>0</v>
      </c>
      <c r="DJ80" s="23">
        <f>$D75-SUM($F$79:DJ79)</f>
        <v>0</v>
      </c>
      <c r="DK80" s="23">
        <f>$D75-SUM($F$79:DK79)</f>
        <v>0</v>
      </c>
      <c r="DL80" s="23">
        <f>$D75-SUM($F$79:DL79)</f>
        <v>0</v>
      </c>
      <c r="DM80" s="23">
        <f>$D75-SUM($F$79:DM79)</f>
        <v>0</v>
      </c>
      <c r="DN80" s="23">
        <f>$D75-SUM($F$79:DN79)</f>
        <v>0</v>
      </c>
      <c r="DO80" s="23">
        <f>$D75-SUM($F$79:DO79)</f>
        <v>0</v>
      </c>
      <c r="DP80" s="23">
        <f>$D75-SUM($F$79:DP79)</f>
        <v>0</v>
      </c>
      <c r="DQ80" s="23">
        <f>$D75-SUM($F$79:DQ79)</f>
        <v>0</v>
      </c>
      <c r="DR80" s="23">
        <f>$D75-SUM($F$79:DR79)</f>
        <v>0</v>
      </c>
      <c r="DS80" s="23">
        <f>$D75-SUM($F$79:DS79)</f>
        <v>0</v>
      </c>
      <c r="DT80" s="23">
        <f>$D75-SUM($F$79:DT79)</f>
        <v>0</v>
      </c>
      <c r="DU80" s="23">
        <f>$D75-SUM($F$79:DU79)</f>
        <v>0</v>
      </c>
      <c r="DV80" s="23">
        <f>$D75-SUM($F$79:DV79)</f>
        <v>0</v>
      </c>
      <c r="DW80" s="23">
        <f>$D75-SUM($F$79:DW79)</f>
        <v>0</v>
      </c>
      <c r="DX80" s="23">
        <f>$D75-SUM($F$79:DX79)</f>
        <v>0</v>
      </c>
      <c r="DY80" s="23">
        <f>$D75-SUM($F$79:DY79)</f>
        <v>0</v>
      </c>
      <c r="DZ80" s="23">
        <f>$D75-SUM($F$79:DZ79)</f>
        <v>0</v>
      </c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</row>
    <row r="81" spans="1:142" s="14" customFormat="1"/>
    <row r="82" spans="1:142" s="106" customFormat="1">
      <c r="A82" s="106" t="s">
        <v>233</v>
      </c>
      <c r="C82" s="107"/>
    </row>
    <row r="83" spans="1:142">
      <c r="A83" t="s">
        <v>321</v>
      </c>
      <c r="B83" s="14" t="s">
        <v>92</v>
      </c>
      <c r="C83" s="14" t="s">
        <v>229</v>
      </c>
      <c r="D83" s="137">
        <v>42005</v>
      </c>
    </row>
    <row r="84" spans="1:142" s="14" customFormat="1">
      <c r="C84" s="14" t="s">
        <v>32</v>
      </c>
      <c r="F84" s="13">
        <f>D83</f>
        <v>42005</v>
      </c>
      <c r="G84" s="13">
        <f>EDATE(F84,1)</f>
        <v>42036</v>
      </c>
      <c r="H84" s="13">
        <f t="shared" ref="H84:BS84" si="69">EDATE(G84,1)</f>
        <v>42064</v>
      </c>
      <c r="I84" s="13">
        <f t="shared" si="69"/>
        <v>42095</v>
      </c>
      <c r="J84" s="13">
        <f t="shared" si="69"/>
        <v>42125</v>
      </c>
      <c r="K84" s="13">
        <f t="shared" si="69"/>
        <v>42156</v>
      </c>
      <c r="L84" s="13">
        <f t="shared" si="69"/>
        <v>42186</v>
      </c>
      <c r="M84" s="13">
        <f t="shared" si="69"/>
        <v>42217</v>
      </c>
      <c r="N84" s="13">
        <f t="shared" si="69"/>
        <v>42248</v>
      </c>
      <c r="O84" s="13">
        <f t="shared" si="69"/>
        <v>42278</v>
      </c>
      <c r="P84" s="13">
        <f t="shared" si="69"/>
        <v>42309</v>
      </c>
      <c r="Q84" s="13">
        <f t="shared" si="69"/>
        <v>42339</v>
      </c>
      <c r="R84" s="13">
        <f t="shared" si="69"/>
        <v>42370</v>
      </c>
      <c r="S84" s="13">
        <f t="shared" si="69"/>
        <v>42401</v>
      </c>
      <c r="T84" s="13">
        <f t="shared" si="69"/>
        <v>42430</v>
      </c>
      <c r="U84" s="13">
        <f t="shared" si="69"/>
        <v>42461</v>
      </c>
      <c r="V84" s="13">
        <f t="shared" si="69"/>
        <v>42491</v>
      </c>
      <c r="W84" s="13">
        <f t="shared" si="69"/>
        <v>42522</v>
      </c>
      <c r="X84" s="13">
        <f t="shared" si="69"/>
        <v>42552</v>
      </c>
      <c r="Y84" s="13">
        <f t="shared" si="69"/>
        <v>42583</v>
      </c>
      <c r="Z84" s="13">
        <f t="shared" si="69"/>
        <v>42614</v>
      </c>
      <c r="AA84" s="13">
        <f t="shared" si="69"/>
        <v>42644</v>
      </c>
      <c r="AB84" s="13">
        <f t="shared" si="69"/>
        <v>42675</v>
      </c>
      <c r="AC84" s="13">
        <f t="shared" si="69"/>
        <v>42705</v>
      </c>
      <c r="AD84" s="13">
        <f t="shared" si="69"/>
        <v>42736</v>
      </c>
      <c r="AE84" s="13">
        <f t="shared" si="69"/>
        <v>42767</v>
      </c>
      <c r="AF84" s="13">
        <f t="shared" si="69"/>
        <v>42795</v>
      </c>
      <c r="AG84" s="13">
        <f t="shared" si="69"/>
        <v>42826</v>
      </c>
      <c r="AH84" s="13">
        <f t="shared" si="69"/>
        <v>42856</v>
      </c>
      <c r="AI84" s="13">
        <f t="shared" si="69"/>
        <v>42887</v>
      </c>
      <c r="AJ84" s="13">
        <f t="shared" si="69"/>
        <v>42917</v>
      </c>
      <c r="AK84" s="13">
        <f t="shared" si="69"/>
        <v>42948</v>
      </c>
      <c r="AL84" s="13">
        <f t="shared" si="69"/>
        <v>42979</v>
      </c>
      <c r="AM84" s="13">
        <f t="shared" si="69"/>
        <v>43009</v>
      </c>
      <c r="AN84" s="13">
        <f t="shared" si="69"/>
        <v>43040</v>
      </c>
      <c r="AO84" s="13">
        <f t="shared" si="69"/>
        <v>43070</v>
      </c>
      <c r="AP84" s="13">
        <f t="shared" si="69"/>
        <v>43101</v>
      </c>
      <c r="AQ84" s="13">
        <f t="shared" si="69"/>
        <v>43132</v>
      </c>
      <c r="AR84" s="13">
        <f t="shared" si="69"/>
        <v>43160</v>
      </c>
      <c r="AS84" s="13">
        <f t="shared" si="69"/>
        <v>43191</v>
      </c>
      <c r="AT84" s="13">
        <f t="shared" si="69"/>
        <v>43221</v>
      </c>
      <c r="AU84" s="13">
        <f t="shared" si="69"/>
        <v>43252</v>
      </c>
      <c r="AV84" s="13">
        <f t="shared" si="69"/>
        <v>43282</v>
      </c>
      <c r="AW84" s="13">
        <f t="shared" si="69"/>
        <v>43313</v>
      </c>
      <c r="AX84" s="13">
        <f t="shared" si="69"/>
        <v>43344</v>
      </c>
      <c r="AY84" s="13">
        <f t="shared" si="69"/>
        <v>43374</v>
      </c>
      <c r="AZ84" s="13">
        <f t="shared" si="69"/>
        <v>43405</v>
      </c>
      <c r="BA84" s="13">
        <f t="shared" si="69"/>
        <v>43435</v>
      </c>
      <c r="BB84" s="13">
        <f t="shared" si="69"/>
        <v>43466</v>
      </c>
      <c r="BC84" s="13">
        <f t="shared" si="69"/>
        <v>43497</v>
      </c>
      <c r="BD84" s="13">
        <f t="shared" si="69"/>
        <v>43525</v>
      </c>
      <c r="BE84" s="13">
        <f t="shared" si="69"/>
        <v>43556</v>
      </c>
      <c r="BF84" s="13">
        <f t="shared" si="69"/>
        <v>43586</v>
      </c>
      <c r="BG84" s="13">
        <f t="shared" si="69"/>
        <v>43617</v>
      </c>
      <c r="BH84" s="13">
        <f t="shared" si="69"/>
        <v>43647</v>
      </c>
      <c r="BI84" s="13">
        <f t="shared" si="69"/>
        <v>43678</v>
      </c>
      <c r="BJ84" s="13">
        <f t="shared" si="69"/>
        <v>43709</v>
      </c>
      <c r="BK84" s="13">
        <f t="shared" si="69"/>
        <v>43739</v>
      </c>
      <c r="BL84" s="13">
        <f t="shared" si="69"/>
        <v>43770</v>
      </c>
      <c r="BM84" s="13">
        <f t="shared" si="69"/>
        <v>43800</v>
      </c>
      <c r="BN84" s="13">
        <f t="shared" si="69"/>
        <v>43831</v>
      </c>
      <c r="BO84" s="13">
        <f t="shared" si="69"/>
        <v>43862</v>
      </c>
      <c r="BP84" s="13">
        <f t="shared" si="69"/>
        <v>43891</v>
      </c>
      <c r="BQ84" s="13">
        <f t="shared" si="69"/>
        <v>43922</v>
      </c>
      <c r="BR84" s="13">
        <f t="shared" si="69"/>
        <v>43952</v>
      </c>
      <c r="BS84" s="13">
        <f t="shared" si="69"/>
        <v>43983</v>
      </c>
      <c r="BT84" s="13">
        <f t="shared" ref="BT84:EE84" si="70">EDATE(BS84,1)</f>
        <v>44013</v>
      </c>
      <c r="BU84" s="13">
        <f t="shared" si="70"/>
        <v>44044</v>
      </c>
      <c r="BV84" s="13">
        <f t="shared" si="70"/>
        <v>44075</v>
      </c>
      <c r="BW84" s="13">
        <f t="shared" si="70"/>
        <v>44105</v>
      </c>
      <c r="BX84" s="13">
        <f t="shared" si="70"/>
        <v>44136</v>
      </c>
      <c r="BY84" s="13">
        <f t="shared" si="70"/>
        <v>44166</v>
      </c>
      <c r="BZ84" s="13">
        <f t="shared" si="70"/>
        <v>44197</v>
      </c>
      <c r="CA84" s="13">
        <f t="shared" si="70"/>
        <v>44228</v>
      </c>
      <c r="CB84" s="13">
        <f t="shared" si="70"/>
        <v>44256</v>
      </c>
      <c r="CC84" s="13">
        <f t="shared" si="70"/>
        <v>44287</v>
      </c>
      <c r="CD84" s="13">
        <f t="shared" si="70"/>
        <v>44317</v>
      </c>
      <c r="CE84" s="13">
        <f t="shared" si="70"/>
        <v>44348</v>
      </c>
      <c r="CF84" s="13">
        <f t="shared" si="70"/>
        <v>44378</v>
      </c>
      <c r="CG84" s="13">
        <f t="shared" si="70"/>
        <v>44409</v>
      </c>
      <c r="CH84" s="13">
        <f t="shared" si="70"/>
        <v>44440</v>
      </c>
      <c r="CI84" s="13">
        <f t="shared" si="70"/>
        <v>44470</v>
      </c>
      <c r="CJ84" s="13">
        <f t="shared" si="70"/>
        <v>44501</v>
      </c>
      <c r="CK84" s="13">
        <f t="shared" si="70"/>
        <v>44531</v>
      </c>
      <c r="CL84" s="13">
        <f t="shared" si="70"/>
        <v>44562</v>
      </c>
      <c r="CM84" s="13">
        <f t="shared" si="70"/>
        <v>44593</v>
      </c>
      <c r="CN84" s="13">
        <f t="shared" si="70"/>
        <v>44621</v>
      </c>
      <c r="CO84" s="13">
        <f t="shared" si="70"/>
        <v>44652</v>
      </c>
      <c r="CP84" s="13">
        <f t="shared" si="70"/>
        <v>44682</v>
      </c>
      <c r="CQ84" s="13">
        <f t="shared" si="70"/>
        <v>44713</v>
      </c>
      <c r="CR84" s="13">
        <f t="shared" si="70"/>
        <v>44743</v>
      </c>
      <c r="CS84" s="13">
        <f t="shared" si="70"/>
        <v>44774</v>
      </c>
      <c r="CT84" s="13">
        <f t="shared" si="70"/>
        <v>44805</v>
      </c>
      <c r="CU84" s="13">
        <f t="shared" si="70"/>
        <v>44835</v>
      </c>
      <c r="CV84" s="13">
        <f t="shared" si="70"/>
        <v>44866</v>
      </c>
      <c r="CW84" s="13">
        <f t="shared" si="70"/>
        <v>44896</v>
      </c>
      <c r="CX84" s="13">
        <f t="shared" si="70"/>
        <v>44927</v>
      </c>
      <c r="CY84" s="13">
        <f t="shared" si="70"/>
        <v>44958</v>
      </c>
      <c r="CZ84" s="13">
        <f t="shared" si="70"/>
        <v>44986</v>
      </c>
      <c r="DA84" s="13">
        <f t="shared" si="70"/>
        <v>45017</v>
      </c>
      <c r="DB84" s="13">
        <f t="shared" si="70"/>
        <v>45047</v>
      </c>
      <c r="DC84" s="13">
        <f t="shared" si="70"/>
        <v>45078</v>
      </c>
      <c r="DD84" s="13">
        <f t="shared" si="70"/>
        <v>45108</v>
      </c>
      <c r="DE84" s="13">
        <f t="shared" si="70"/>
        <v>45139</v>
      </c>
      <c r="DF84" s="13">
        <f t="shared" si="70"/>
        <v>45170</v>
      </c>
      <c r="DG84" s="13">
        <f t="shared" si="70"/>
        <v>45200</v>
      </c>
      <c r="DH84" s="13">
        <f t="shared" si="70"/>
        <v>45231</v>
      </c>
      <c r="DI84" s="13">
        <f t="shared" si="70"/>
        <v>45261</v>
      </c>
      <c r="DJ84" s="13">
        <f t="shared" si="70"/>
        <v>45292</v>
      </c>
      <c r="DK84" s="13">
        <f t="shared" si="70"/>
        <v>45323</v>
      </c>
      <c r="DL84" s="13">
        <f t="shared" si="70"/>
        <v>45352</v>
      </c>
      <c r="DM84" s="13">
        <f t="shared" si="70"/>
        <v>45383</v>
      </c>
      <c r="DN84" s="13">
        <f t="shared" si="70"/>
        <v>45413</v>
      </c>
      <c r="DO84" s="13">
        <f t="shared" si="70"/>
        <v>45444</v>
      </c>
      <c r="DP84" s="13">
        <f t="shared" si="70"/>
        <v>45474</v>
      </c>
      <c r="DQ84" s="13">
        <f t="shared" si="70"/>
        <v>45505</v>
      </c>
      <c r="DR84" s="13">
        <f t="shared" si="70"/>
        <v>45536</v>
      </c>
      <c r="DS84" s="13">
        <f t="shared" si="70"/>
        <v>45566</v>
      </c>
      <c r="DT84" s="13">
        <f t="shared" si="70"/>
        <v>45597</v>
      </c>
      <c r="DU84" s="13">
        <f t="shared" si="70"/>
        <v>45627</v>
      </c>
      <c r="DV84" s="13">
        <f t="shared" si="70"/>
        <v>45658</v>
      </c>
      <c r="DW84" s="13">
        <f t="shared" si="70"/>
        <v>45689</v>
      </c>
      <c r="DX84" s="13">
        <f t="shared" si="70"/>
        <v>45717</v>
      </c>
      <c r="DY84" s="13">
        <f t="shared" si="70"/>
        <v>45748</v>
      </c>
      <c r="DZ84" s="13">
        <f t="shared" si="70"/>
        <v>45778</v>
      </c>
      <c r="EA84" s="13">
        <f t="shared" si="70"/>
        <v>45809</v>
      </c>
      <c r="EB84" s="13">
        <f t="shared" si="70"/>
        <v>45839</v>
      </c>
      <c r="EC84" s="13">
        <f t="shared" si="70"/>
        <v>45870</v>
      </c>
      <c r="ED84" s="13">
        <f t="shared" si="70"/>
        <v>45901</v>
      </c>
      <c r="EE84" s="13">
        <f t="shared" si="70"/>
        <v>45931</v>
      </c>
      <c r="EF84" s="13">
        <f t="shared" ref="EF84:EL84" si="71">EDATE(EE84,1)</f>
        <v>45962</v>
      </c>
      <c r="EG84" s="13">
        <f t="shared" si="71"/>
        <v>45992</v>
      </c>
      <c r="EH84" s="13">
        <f t="shared" si="71"/>
        <v>46023</v>
      </c>
      <c r="EI84" s="13">
        <f t="shared" si="71"/>
        <v>46054</v>
      </c>
      <c r="EJ84" s="13">
        <f t="shared" si="71"/>
        <v>46082</v>
      </c>
      <c r="EK84" s="13">
        <f t="shared" si="71"/>
        <v>46113</v>
      </c>
      <c r="EL84" s="13">
        <f t="shared" si="71"/>
        <v>46143</v>
      </c>
    </row>
    <row r="85" spans="1:142" s="14" customFormat="1">
      <c r="C85" s="14" t="s">
        <v>80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-104327.66666666667</v>
      </c>
      <c r="P85" s="25">
        <v>-104327.66666666667</v>
      </c>
      <c r="Q85" s="25">
        <v>-104327.66666666667</v>
      </c>
      <c r="R85" s="25">
        <v>-26081.916666666668</v>
      </c>
      <c r="S85" s="25">
        <v>2402874.3320606058</v>
      </c>
      <c r="T85" s="25">
        <v>2402874.3320606058</v>
      </c>
      <c r="U85" s="25">
        <v>8569876.4295151513</v>
      </c>
      <c r="V85" s="25">
        <v>8569876.4295151513</v>
      </c>
      <c r="W85" s="25">
        <v>27070882.721878786</v>
      </c>
      <c r="X85" s="25">
        <v>27070882.721878786</v>
      </c>
      <c r="Y85" s="25">
        <v>27070882.721878786</v>
      </c>
      <c r="Z85" s="25">
        <v>27070882.721878786</v>
      </c>
      <c r="AA85" s="25">
        <v>27070882.721878786</v>
      </c>
      <c r="AB85" s="25">
        <v>27070882.721878786</v>
      </c>
      <c r="AC85" s="25">
        <v>27070909.440424241</v>
      </c>
      <c r="AD85" s="25">
        <v>30517523.13278788</v>
      </c>
      <c r="AE85" s="25">
        <v>33601092.018606067</v>
      </c>
      <c r="AF85" s="25">
        <v>42351877.003333338</v>
      </c>
      <c r="AG85" s="25">
        <v>42352080.514606073</v>
      </c>
      <c r="AH85" s="25">
        <v>68604435.468787879</v>
      </c>
      <c r="AI85" s="25">
        <v>43554458.268787876</v>
      </c>
      <c r="AJ85" s="25">
        <v>68604435.468787879</v>
      </c>
      <c r="AK85" s="25">
        <v>68604435.468787879</v>
      </c>
      <c r="AL85" s="25">
        <v>68604435.468787879</v>
      </c>
      <c r="AM85" s="25">
        <v>68604435.468787879</v>
      </c>
      <c r="AN85" s="25">
        <v>66229439.268787876</v>
      </c>
      <c r="AO85" s="25">
        <v>66229585.998969704</v>
      </c>
      <c r="AP85" s="25">
        <v>71090821.100060597</v>
      </c>
      <c r="AQ85" s="25">
        <v>71091107.523333356</v>
      </c>
      <c r="AR85" s="25">
        <v>72324638.340787873</v>
      </c>
      <c r="AS85" s="25">
        <v>72325452.01060611</v>
      </c>
      <c r="AT85" s="25">
        <v>75829660.262969688</v>
      </c>
      <c r="AU85" s="25">
        <v>75829660.262969688</v>
      </c>
      <c r="AV85" s="25">
        <v>75829660.262969688</v>
      </c>
      <c r="AW85" s="25">
        <v>69468108.182969689</v>
      </c>
      <c r="AX85" s="25">
        <v>69468108.182969689</v>
      </c>
      <c r="AY85" s="25">
        <v>53316436.0229697</v>
      </c>
      <c r="AZ85" s="25">
        <v>53316436.0229697</v>
      </c>
      <c r="BA85" s="25">
        <v>7432988.7546060709</v>
      </c>
      <c r="BB85" s="25">
        <v>8049754.163333334</v>
      </c>
      <c r="BC85" s="25">
        <v>8049754.163333334</v>
      </c>
      <c r="BD85" s="25">
        <v>8049754.163333334</v>
      </c>
      <c r="BE85" s="25">
        <v>8049754.163333334</v>
      </c>
      <c r="BF85" s="25">
        <v>8049754.163333334</v>
      </c>
      <c r="BG85" s="25">
        <v>8049754.163333334</v>
      </c>
      <c r="BH85" s="25">
        <v>-83704775.417086065</v>
      </c>
      <c r="BI85" s="25">
        <v>-26081.916666666668</v>
      </c>
      <c r="BJ85" s="25">
        <v>-26081.916666666668</v>
      </c>
      <c r="BK85" s="25">
        <v>-26081.916666666668</v>
      </c>
      <c r="BL85" s="25">
        <v>-26081.916666666668</v>
      </c>
      <c r="BM85" s="25">
        <v>-71212969.593543887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5">
        <v>0</v>
      </c>
      <c r="CN85" s="25">
        <v>0</v>
      </c>
      <c r="CO85" s="25">
        <v>0</v>
      </c>
      <c r="CP85" s="25">
        <v>0</v>
      </c>
      <c r="CQ85" s="25">
        <v>0</v>
      </c>
      <c r="CR85" s="25">
        <v>0</v>
      </c>
      <c r="CS85" s="25">
        <v>0</v>
      </c>
      <c r="CT85" s="25">
        <v>0</v>
      </c>
      <c r="CU85" s="25">
        <v>0</v>
      </c>
      <c r="CV85" s="25">
        <v>0</v>
      </c>
      <c r="CW85" s="25">
        <v>0</v>
      </c>
      <c r="CX85" s="25">
        <v>0</v>
      </c>
      <c r="CY85" s="25">
        <v>0</v>
      </c>
      <c r="CZ85" s="25">
        <v>0</v>
      </c>
      <c r="DA85" s="25">
        <v>0</v>
      </c>
      <c r="DB85" s="25">
        <v>0</v>
      </c>
      <c r="DC85" s="25">
        <v>0</v>
      </c>
      <c r="DD85" s="25">
        <v>0</v>
      </c>
      <c r="DE85" s="25">
        <v>0</v>
      </c>
      <c r="DF85" s="25">
        <v>0</v>
      </c>
      <c r="DG85" s="25">
        <v>0</v>
      </c>
      <c r="DH85" s="25">
        <v>0</v>
      </c>
      <c r="DI85" s="25">
        <v>0</v>
      </c>
      <c r="DJ85" s="25">
        <v>0</v>
      </c>
      <c r="DK85" s="25">
        <v>0</v>
      </c>
      <c r="DL85" s="25">
        <v>0</v>
      </c>
      <c r="DM85" s="25">
        <v>0</v>
      </c>
      <c r="DN85" s="25">
        <v>0</v>
      </c>
      <c r="DO85" s="25">
        <v>0</v>
      </c>
      <c r="DP85" s="25">
        <v>0</v>
      </c>
      <c r="DQ85" s="25">
        <v>0</v>
      </c>
      <c r="DR85" s="25">
        <v>0</v>
      </c>
      <c r="DS85" s="25">
        <v>0</v>
      </c>
      <c r="DT85" s="25">
        <v>0</v>
      </c>
      <c r="DU85" s="25">
        <v>0</v>
      </c>
      <c r="DV85" s="25">
        <v>0</v>
      </c>
      <c r="DW85" s="25">
        <v>0</v>
      </c>
      <c r="DX85" s="25">
        <v>0</v>
      </c>
      <c r="DY85" s="25">
        <v>0</v>
      </c>
      <c r="DZ85" s="25">
        <v>0</v>
      </c>
      <c r="EA85" s="25">
        <v>0</v>
      </c>
      <c r="EB85" s="25">
        <v>0</v>
      </c>
      <c r="EC85" s="25">
        <v>0</v>
      </c>
      <c r="ED85" s="25">
        <v>0</v>
      </c>
      <c r="EE85" s="25">
        <v>0</v>
      </c>
      <c r="EF85" s="25">
        <v>0</v>
      </c>
      <c r="EG85" s="25">
        <v>0</v>
      </c>
      <c r="EH85" s="25">
        <v>0</v>
      </c>
      <c r="EI85" s="25">
        <v>0</v>
      </c>
      <c r="EJ85" s="25">
        <v>0</v>
      </c>
      <c r="EK85" s="25">
        <v>0</v>
      </c>
      <c r="EL85" s="25">
        <v>0</v>
      </c>
    </row>
    <row r="86" spans="1:142" s="14" customFormat="1">
      <c r="C86" s="14" t="s">
        <v>34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27124063.855830543</v>
      </c>
      <c r="P86" s="25">
        <v>81372191.567491606</v>
      </c>
      <c r="Q86" s="25">
        <v>0</v>
      </c>
      <c r="R86" s="25">
        <v>27124063.855830543</v>
      </c>
      <c r="S86" s="25">
        <v>27124063.855830543</v>
      </c>
      <c r="T86" s="25">
        <v>27124063.855830543</v>
      </c>
      <c r="U86" s="25">
        <v>27124063.855830543</v>
      </c>
      <c r="V86" s="25">
        <v>27124063.855830543</v>
      </c>
      <c r="W86" s="25">
        <v>27124063.855830543</v>
      </c>
      <c r="X86" s="25">
        <v>27124063.855830543</v>
      </c>
      <c r="Y86" s="25">
        <v>27124063.855830543</v>
      </c>
      <c r="Z86" s="25">
        <v>27124063.855830543</v>
      </c>
      <c r="AA86" s="25">
        <v>27124063.855830543</v>
      </c>
      <c r="AB86" s="25">
        <v>27124063.855830543</v>
      </c>
      <c r="AC86" s="25">
        <v>27124063.855830543</v>
      </c>
      <c r="AD86" s="25">
        <v>27124063.855830543</v>
      </c>
      <c r="AE86" s="25">
        <v>27124063.855830543</v>
      </c>
      <c r="AF86" s="25">
        <v>54248127.711661085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0</v>
      </c>
      <c r="BP86" s="25">
        <v>0</v>
      </c>
      <c r="BQ86" s="25">
        <v>0</v>
      </c>
      <c r="BR86" s="25">
        <v>0</v>
      </c>
      <c r="BS86" s="25">
        <v>0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25">
        <v>0</v>
      </c>
      <c r="CK86" s="25">
        <v>0</v>
      </c>
      <c r="CL86" s="25">
        <v>0</v>
      </c>
      <c r="CM86" s="25">
        <v>0</v>
      </c>
      <c r="CN86" s="25">
        <v>0</v>
      </c>
      <c r="CO86" s="25">
        <v>0</v>
      </c>
      <c r="CP86" s="25">
        <v>0</v>
      </c>
      <c r="CQ86" s="25">
        <v>0</v>
      </c>
      <c r="CR86" s="25">
        <v>0</v>
      </c>
      <c r="CS86" s="25">
        <v>0</v>
      </c>
      <c r="CT86" s="25">
        <v>0</v>
      </c>
      <c r="CU86" s="25">
        <v>0</v>
      </c>
      <c r="CV86" s="25">
        <v>0</v>
      </c>
      <c r="CW86" s="25">
        <v>0</v>
      </c>
      <c r="CX86" s="25">
        <v>0</v>
      </c>
      <c r="CY86" s="25">
        <v>0</v>
      </c>
      <c r="CZ86" s="25">
        <v>0</v>
      </c>
      <c r="DA86" s="25">
        <v>0</v>
      </c>
      <c r="DB86" s="25">
        <v>0</v>
      </c>
      <c r="DC86" s="25">
        <v>0</v>
      </c>
      <c r="DD86" s="25">
        <v>0</v>
      </c>
      <c r="DE86" s="25">
        <v>0</v>
      </c>
      <c r="DF86" s="25">
        <v>0</v>
      </c>
      <c r="DG86" s="25">
        <v>0</v>
      </c>
      <c r="DH86" s="25">
        <v>0</v>
      </c>
      <c r="DI86" s="25">
        <v>0</v>
      </c>
      <c r="DJ86" s="25">
        <v>0</v>
      </c>
      <c r="DK86" s="25">
        <v>0</v>
      </c>
      <c r="DL86" s="25">
        <v>0</v>
      </c>
      <c r="DM86" s="25">
        <v>0</v>
      </c>
      <c r="DN86" s="25">
        <v>0</v>
      </c>
      <c r="DO86" s="25">
        <v>0</v>
      </c>
      <c r="DP86" s="25">
        <v>0</v>
      </c>
      <c r="DQ86" s="25">
        <v>0</v>
      </c>
      <c r="DR86" s="25">
        <v>0</v>
      </c>
      <c r="DS86" s="25">
        <v>0</v>
      </c>
      <c r="DT86" s="25">
        <v>0</v>
      </c>
      <c r="DU86" s="25">
        <v>0</v>
      </c>
      <c r="DV86" s="25">
        <v>0</v>
      </c>
      <c r="DW86" s="25">
        <v>0</v>
      </c>
      <c r="DX86" s="25">
        <v>0</v>
      </c>
      <c r="DY86" s="25">
        <v>0</v>
      </c>
      <c r="DZ86" s="25">
        <v>0</v>
      </c>
      <c r="EA86" s="25">
        <v>0</v>
      </c>
      <c r="EB86" s="25">
        <v>0</v>
      </c>
      <c r="EC86" s="25">
        <v>0</v>
      </c>
      <c r="ED86" s="25">
        <v>0</v>
      </c>
      <c r="EE86" s="25">
        <v>0</v>
      </c>
      <c r="EF86" s="25">
        <v>0</v>
      </c>
      <c r="EG86" s="25">
        <v>0</v>
      </c>
      <c r="EH86" s="25">
        <v>0</v>
      </c>
      <c r="EI86" s="25">
        <v>0</v>
      </c>
      <c r="EJ86" s="25">
        <v>0</v>
      </c>
      <c r="EK86" s="25">
        <v>0</v>
      </c>
      <c r="EL86" s="25">
        <v>0</v>
      </c>
    </row>
    <row r="88" spans="1:142" s="14" customFormat="1">
      <c r="B88" s="14" t="s">
        <v>91</v>
      </c>
      <c r="C88" s="14" t="s">
        <v>79</v>
      </c>
      <c r="F88" s="138">
        <f>F85+F86</f>
        <v>0</v>
      </c>
      <c r="G88" s="138">
        <f t="shared" ref="G88:N88" si="72">G85+G86</f>
        <v>0</v>
      </c>
      <c r="H88" s="138">
        <f t="shared" si="72"/>
        <v>0</v>
      </c>
      <c r="I88" s="138">
        <f t="shared" si="72"/>
        <v>0</v>
      </c>
      <c r="J88" s="138">
        <f t="shared" si="72"/>
        <v>0</v>
      </c>
      <c r="K88" s="138">
        <f t="shared" si="72"/>
        <v>0</v>
      </c>
      <c r="L88" s="138">
        <f t="shared" si="72"/>
        <v>0</v>
      </c>
      <c r="M88" s="138">
        <f t="shared" si="72"/>
        <v>0</v>
      </c>
      <c r="N88" s="138">
        <f t="shared" si="72"/>
        <v>0</v>
      </c>
      <c r="O88" s="138">
        <f>O85-O86</f>
        <v>-27228391.522497211</v>
      </c>
      <c r="P88" s="138">
        <f t="shared" ref="P88:CA88" si="73">P85-P86</f>
        <v>-81476519.234158278</v>
      </c>
      <c r="Q88" s="138">
        <f t="shared" si="73"/>
        <v>-104327.66666666667</v>
      </c>
      <c r="R88" s="138">
        <f t="shared" si="73"/>
        <v>-27150145.772497211</v>
      </c>
      <c r="S88" s="138">
        <f t="shared" si="73"/>
        <v>-24721189.523769937</v>
      </c>
      <c r="T88" s="138">
        <f t="shared" si="73"/>
        <v>-24721189.523769937</v>
      </c>
      <c r="U88" s="138">
        <f t="shared" si="73"/>
        <v>-18554187.42631539</v>
      </c>
      <c r="V88" s="138">
        <f t="shared" si="73"/>
        <v>-18554187.42631539</v>
      </c>
      <c r="W88" s="138">
        <f t="shared" si="73"/>
        <v>-53181.133951757103</v>
      </c>
      <c r="X88" s="138">
        <f t="shared" si="73"/>
        <v>-53181.133951757103</v>
      </c>
      <c r="Y88" s="138">
        <f t="shared" si="73"/>
        <v>-53181.133951757103</v>
      </c>
      <c r="Z88" s="138">
        <f t="shared" si="73"/>
        <v>-53181.133951757103</v>
      </c>
      <c r="AA88" s="138">
        <f t="shared" si="73"/>
        <v>-53181.133951757103</v>
      </c>
      <c r="AB88" s="138">
        <f t="shared" si="73"/>
        <v>-53181.133951757103</v>
      </c>
      <c r="AC88" s="138">
        <f t="shared" si="73"/>
        <v>-53154.415406301618</v>
      </c>
      <c r="AD88" s="138">
        <f t="shared" si="73"/>
        <v>3393459.2769573368</v>
      </c>
      <c r="AE88" s="138">
        <f t="shared" si="73"/>
        <v>6477028.162775524</v>
      </c>
      <c r="AF88" s="138">
        <f t="shared" si="73"/>
        <v>-11896250.708327748</v>
      </c>
      <c r="AG88" s="138">
        <f t="shared" si="73"/>
        <v>42352080.514606073</v>
      </c>
      <c r="AH88" s="138">
        <f t="shared" si="73"/>
        <v>68604435.468787879</v>
      </c>
      <c r="AI88" s="138">
        <f t="shared" si="73"/>
        <v>43554458.268787876</v>
      </c>
      <c r="AJ88" s="138">
        <f t="shared" si="73"/>
        <v>68604435.468787879</v>
      </c>
      <c r="AK88" s="138">
        <f t="shared" si="73"/>
        <v>68604435.468787879</v>
      </c>
      <c r="AL88" s="138">
        <f t="shared" si="73"/>
        <v>68604435.468787879</v>
      </c>
      <c r="AM88" s="138">
        <f t="shared" si="73"/>
        <v>68604435.468787879</v>
      </c>
      <c r="AN88" s="138">
        <f t="shared" si="73"/>
        <v>66229439.268787876</v>
      </c>
      <c r="AO88" s="138">
        <f t="shared" si="73"/>
        <v>66229585.998969704</v>
      </c>
      <c r="AP88" s="138">
        <f t="shared" si="73"/>
        <v>71090821.100060597</v>
      </c>
      <c r="AQ88" s="138">
        <f t="shared" si="73"/>
        <v>71091107.523333356</v>
      </c>
      <c r="AR88" s="138">
        <f t="shared" si="73"/>
        <v>72324638.340787873</v>
      </c>
      <c r="AS88" s="138">
        <f t="shared" si="73"/>
        <v>72325452.01060611</v>
      </c>
      <c r="AT88" s="138">
        <f t="shared" si="73"/>
        <v>75829660.262969688</v>
      </c>
      <c r="AU88" s="138">
        <f t="shared" si="73"/>
        <v>75829660.262969688</v>
      </c>
      <c r="AV88" s="138">
        <f t="shared" si="73"/>
        <v>75829660.262969688</v>
      </c>
      <c r="AW88" s="138">
        <f t="shared" si="73"/>
        <v>69468108.182969689</v>
      </c>
      <c r="AX88" s="138">
        <f t="shared" si="73"/>
        <v>69468108.182969689</v>
      </c>
      <c r="AY88" s="138">
        <f t="shared" si="73"/>
        <v>53316436.0229697</v>
      </c>
      <c r="AZ88" s="138">
        <f t="shared" si="73"/>
        <v>53316436.0229697</v>
      </c>
      <c r="BA88" s="138">
        <f t="shared" si="73"/>
        <v>7432988.7546060709</v>
      </c>
      <c r="BB88" s="138">
        <f t="shared" si="73"/>
        <v>8049754.163333334</v>
      </c>
      <c r="BC88" s="138">
        <f t="shared" si="73"/>
        <v>8049754.163333334</v>
      </c>
      <c r="BD88" s="138">
        <f t="shared" si="73"/>
        <v>8049754.163333334</v>
      </c>
      <c r="BE88" s="138">
        <f t="shared" si="73"/>
        <v>8049754.163333334</v>
      </c>
      <c r="BF88" s="138">
        <f t="shared" si="73"/>
        <v>8049754.163333334</v>
      </c>
      <c r="BG88" s="138">
        <f t="shared" si="73"/>
        <v>8049754.163333334</v>
      </c>
      <c r="BH88" s="138">
        <f t="shared" si="73"/>
        <v>-83704775.417086065</v>
      </c>
      <c r="BI88" s="138">
        <f t="shared" si="73"/>
        <v>-26081.916666666668</v>
      </c>
      <c r="BJ88" s="138">
        <f t="shared" si="73"/>
        <v>-26081.916666666668</v>
      </c>
      <c r="BK88" s="138">
        <f t="shared" si="73"/>
        <v>-26081.916666666668</v>
      </c>
      <c r="BL88" s="138">
        <f t="shared" si="73"/>
        <v>-26081.916666666668</v>
      </c>
      <c r="BM88" s="138">
        <f t="shared" si="73"/>
        <v>-71212969.593543887</v>
      </c>
      <c r="BN88" s="138">
        <f t="shared" si="73"/>
        <v>0</v>
      </c>
      <c r="BO88" s="138">
        <f t="shared" si="73"/>
        <v>0</v>
      </c>
      <c r="BP88" s="138">
        <f t="shared" si="73"/>
        <v>0</v>
      </c>
      <c r="BQ88" s="138">
        <f t="shared" si="73"/>
        <v>0</v>
      </c>
      <c r="BR88" s="138">
        <f t="shared" si="73"/>
        <v>0</v>
      </c>
      <c r="BS88" s="138">
        <f t="shared" si="73"/>
        <v>0</v>
      </c>
      <c r="BT88" s="138">
        <f t="shared" si="73"/>
        <v>0</v>
      </c>
      <c r="BU88" s="138">
        <f t="shared" si="73"/>
        <v>0</v>
      </c>
      <c r="BV88" s="138">
        <f t="shared" si="73"/>
        <v>0</v>
      </c>
      <c r="BW88" s="138">
        <f t="shared" si="73"/>
        <v>0</v>
      </c>
      <c r="BX88" s="138">
        <f t="shared" si="73"/>
        <v>0</v>
      </c>
      <c r="BY88" s="138">
        <f t="shared" si="73"/>
        <v>0</v>
      </c>
      <c r="BZ88" s="138">
        <f t="shared" si="73"/>
        <v>0</v>
      </c>
      <c r="CA88" s="138">
        <f t="shared" si="73"/>
        <v>0</v>
      </c>
      <c r="CB88" s="138">
        <f t="shared" ref="CB88:CH88" si="74">CB85-CB86</f>
        <v>0</v>
      </c>
      <c r="CC88" s="138">
        <f t="shared" si="74"/>
        <v>0</v>
      </c>
      <c r="CD88" s="138">
        <f t="shared" si="74"/>
        <v>0</v>
      </c>
      <c r="CE88" s="138">
        <f t="shared" si="74"/>
        <v>0</v>
      </c>
      <c r="CF88" s="138">
        <f t="shared" si="74"/>
        <v>0</v>
      </c>
      <c r="CG88" s="138">
        <f t="shared" si="74"/>
        <v>0</v>
      </c>
      <c r="CH88" s="138">
        <f t="shared" si="74"/>
        <v>0</v>
      </c>
      <c r="CI88" s="138">
        <f t="shared" ref="CI88:EL88" si="75">CI85+CI86</f>
        <v>0</v>
      </c>
      <c r="CJ88" s="138">
        <f t="shared" si="75"/>
        <v>0</v>
      </c>
      <c r="CK88" s="138">
        <f t="shared" si="75"/>
        <v>0</v>
      </c>
      <c r="CL88" s="138">
        <f t="shared" si="75"/>
        <v>0</v>
      </c>
      <c r="CM88" s="138">
        <f t="shared" si="75"/>
        <v>0</v>
      </c>
      <c r="CN88" s="138">
        <f t="shared" si="75"/>
        <v>0</v>
      </c>
      <c r="CO88" s="138">
        <f t="shared" si="75"/>
        <v>0</v>
      </c>
      <c r="CP88" s="138">
        <f t="shared" si="75"/>
        <v>0</v>
      </c>
      <c r="CQ88" s="138">
        <f t="shared" si="75"/>
        <v>0</v>
      </c>
      <c r="CR88" s="138">
        <f t="shared" si="75"/>
        <v>0</v>
      </c>
      <c r="CS88" s="138">
        <f t="shared" si="75"/>
        <v>0</v>
      </c>
      <c r="CT88" s="138">
        <f t="shared" si="75"/>
        <v>0</v>
      </c>
      <c r="CU88" s="138">
        <f t="shared" si="75"/>
        <v>0</v>
      </c>
      <c r="CV88" s="138">
        <f t="shared" si="75"/>
        <v>0</v>
      </c>
      <c r="CW88" s="138">
        <f t="shared" si="75"/>
        <v>0</v>
      </c>
      <c r="CX88" s="138">
        <f t="shared" si="75"/>
        <v>0</v>
      </c>
      <c r="CY88" s="138">
        <f t="shared" si="75"/>
        <v>0</v>
      </c>
      <c r="CZ88" s="138">
        <f t="shared" si="75"/>
        <v>0</v>
      </c>
      <c r="DA88" s="138">
        <f t="shared" si="75"/>
        <v>0</v>
      </c>
      <c r="DB88" s="138">
        <f t="shared" si="75"/>
        <v>0</v>
      </c>
      <c r="DC88" s="138">
        <f t="shared" si="75"/>
        <v>0</v>
      </c>
      <c r="DD88" s="138">
        <f t="shared" si="75"/>
        <v>0</v>
      </c>
      <c r="DE88" s="138">
        <f t="shared" si="75"/>
        <v>0</v>
      </c>
      <c r="DF88" s="138">
        <f t="shared" si="75"/>
        <v>0</v>
      </c>
      <c r="DG88" s="138">
        <f t="shared" si="75"/>
        <v>0</v>
      </c>
      <c r="DH88" s="138">
        <f t="shared" si="75"/>
        <v>0</v>
      </c>
      <c r="DI88" s="138">
        <f t="shared" si="75"/>
        <v>0</v>
      </c>
      <c r="DJ88" s="138">
        <f t="shared" si="75"/>
        <v>0</v>
      </c>
      <c r="DK88" s="138">
        <f t="shared" si="75"/>
        <v>0</v>
      </c>
      <c r="DL88" s="138">
        <f t="shared" si="75"/>
        <v>0</v>
      </c>
      <c r="DM88" s="138">
        <f t="shared" si="75"/>
        <v>0</v>
      </c>
      <c r="DN88" s="138">
        <f t="shared" si="75"/>
        <v>0</v>
      </c>
      <c r="DO88" s="138">
        <f t="shared" si="75"/>
        <v>0</v>
      </c>
      <c r="DP88" s="138">
        <f t="shared" si="75"/>
        <v>0</v>
      </c>
      <c r="DQ88" s="138">
        <f t="shared" si="75"/>
        <v>0</v>
      </c>
      <c r="DR88" s="138">
        <f t="shared" si="75"/>
        <v>0</v>
      </c>
      <c r="DS88" s="138">
        <f t="shared" si="75"/>
        <v>0</v>
      </c>
      <c r="DT88" s="138">
        <f t="shared" si="75"/>
        <v>0</v>
      </c>
      <c r="DU88" s="138">
        <f t="shared" si="75"/>
        <v>0</v>
      </c>
      <c r="DV88" s="138">
        <f t="shared" si="75"/>
        <v>0</v>
      </c>
      <c r="DW88" s="138">
        <f t="shared" si="75"/>
        <v>0</v>
      </c>
      <c r="DX88" s="138">
        <f t="shared" si="75"/>
        <v>0</v>
      </c>
      <c r="DY88" s="138">
        <f t="shared" si="75"/>
        <v>0</v>
      </c>
      <c r="DZ88" s="138">
        <f t="shared" si="75"/>
        <v>0</v>
      </c>
      <c r="EA88" s="138">
        <f t="shared" si="75"/>
        <v>0</v>
      </c>
      <c r="EB88" s="138">
        <f t="shared" si="75"/>
        <v>0</v>
      </c>
      <c r="EC88" s="138">
        <f t="shared" si="75"/>
        <v>0</v>
      </c>
      <c r="ED88" s="138">
        <f t="shared" si="75"/>
        <v>0</v>
      </c>
      <c r="EE88" s="138">
        <f t="shared" si="75"/>
        <v>0</v>
      </c>
      <c r="EF88" s="138">
        <f t="shared" si="75"/>
        <v>0</v>
      </c>
      <c r="EG88" s="138">
        <f t="shared" si="75"/>
        <v>0</v>
      </c>
      <c r="EH88" s="138">
        <f t="shared" si="75"/>
        <v>0</v>
      </c>
      <c r="EI88" s="138">
        <f t="shared" si="75"/>
        <v>0</v>
      </c>
      <c r="EJ88" s="138">
        <f t="shared" si="75"/>
        <v>0</v>
      </c>
      <c r="EK88" s="138">
        <f t="shared" si="75"/>
        <v>0</v>
      </c>
      <c r="EL88" s="138">
        <f t="shared" si="75"/>
        <v>0</v>
      </c>
    </row>
    <row r="89" spans="1:142" s="14" customFormat="1"/>
    <row r="90" spans="1:142" s="14" customFormat="1">
      <c r="A90" s="14" t="s">
        <v>39</v>
      </c>
      <c r="B90" s="14" t="s">
        <v>92</v>
      </c>
      <c r="C90" s="14" t="s">
        <v>229</v>
      </c>
      <c r="D90" s="137">
        <v>42005</v>
      </c>
    </row>
    <row r="91" spans="1:142" s="14" customFormat="1">
      <c r="C91" s="14" t="s">
        <v>211</v>
      </c>
      <c r="D91" s="139">
        <v>42278</v>
      </c>
    </row>
    <row r="92" spans="1:142" s="14" customFormat="1">
      <c r="B92"/>
      <c r="C92" s="14" t="s">
        <v>212</v>
      </c>
      <c r="D92" s="139">
        <v>44896</v>
      </c>
    </row>
    <row r="93" spans="1:142" s="14" customFormat="1">
      <c r="C93" s="14" t="s">
        <v>74</v>
      </c>
      <c r="D93" s="109">
        <v>0.5</v>
      </c>
    </row>
    <row r="94" spans="1:142" s="14" customFormat="1">
      <c r="C94" s="14" t="s">
        <v>75</v>
      </c>
      <c r="D94" s="91">
        <v>0.05</v>
      </c>
    </row>
    <row r="95" spans="1:142" s="14" customFormat="1">
      <c r="C95" s="14" t="s">
        <v>26</v>
      </c>
      <c r="D95" s="140">
        <v>379736896</v>
      </c>
    </row>
    <row r="96" spans="1:142" s="14" customFormat="1">
      <c r="C96" s="14" t="s">
        <v>76</v>
      </c>
      <c r="D96" s="140">
        <v>271240640</v>
      </c>
    </row>
    <row r="97" spans="1:142" s="14" customFormat="1">
      <c r="C97" s="14" t="s">
        <v>77</v>
      </c>
      <c r="D97" s="90" t="s">
        <v>39</v>
      </c>
    </row>
    <row r="98" spans="1:142" s="14" customFormat="1">
      <c r="C98" s="14" t="s">
        <v>32</v>
      </c>
      <c r="F98" s="13">
        <f>D90</f>
        <v>42005</v>
      </c>
      <c r="G98" s="13">
        <f>EDATE(F98,1)</f>
        <v>42036</v>
      </c>
      <c r="H98" s="13">
        <f t="shared" ref="H98:BS98" si="76">EDATE(G98,1)</f>
        <v>42064</v>
      </c>
      <c r="I98" s="13">
        <f t="shared" si="76"/>
        <v>42095</v>
      </c>
      <c r="J98" s="13">
        <f t="shared" si="76"/>
        <v>42125</v>
      </c>
      <c r="K98" s="13">
        <f t="shared" si="76"/>
        <v>42156</v>
      </c>
      <c r="L98" s="13">
        <f t="shared" si="76"/>
        <v>42186</v>
      </c>
      <c r="M98" s="13">
        <f t="shared" si="76"/>
        <v>42217</v>
      </c>
      <c r="N98" s="13">
        <f t="shared" si="76"/>
        <v>42248</v>
      </c>
      <c r="O98" s="13">
        <f t="shared" si="76"/>
        <v>42278</v>
      </c>
      <c r="P98" s="13">
        <f t="shared" si="76"/>
        <v>42309</v>
      </c>
      <c r="Q98" s="13">
        <f t="shared" si="76"/>
        <v>42339</v>
      </c>
      <c r="R98" s="13">
        <f t="shared" si="76"/>
        <v>42370</v>
      </c>
      <c r="S98" s="13">
        <f t="shared" si="76"/>
        <v>42401</v>
      </c>
      <c r="T98" s="13">
        <f t="shared" si="76"/>
        <v>42430</v>
      </c>
      <c r="U98" s="13">
        <f t="shared" si="76"/>
        <v>42461</v>
      </c>
      <c r="V98" s="13">
        <f t="shared" si="76"/>
        <v>42491</v>
      </c>
      <c r="W98" s="13">
        <f t="shared" si="76"/>
        <v>42522</v>
      </c>
      <c r="X98" s="13">
        <f t="shared" si="76"/>
        <v>42552</v>
      </c>
      <c r="Y98" s="13">
        <f t="shared" si="76"/>
        <v>42583</v>
      </c>
      <c r="Z98" s="13">
        <f t="shared" si="76"/>
        <v>42614</v>
      </c>
      <c r="AA98" s="13">
        <f t="shared" si="76"/>
        <v>42644</v>
      </c>
      <c r="AB98" s="13">
        <f t="shared" si="76"/>
        <v>42675</v>
      </c>
      <c r="AC98" s="13">
        <f t="shared" si="76"/>
        <v>42705</v>
      </c>
      <c r="AD98" s="13">
        <f t="shared" si="76"/>
        <v>42736</v>
      </c>
      <c r="AE98" s="13">
        <f t="shared" si="76"/>
        <v>42767</v>
      </c>
      <c r="AF98" s="13">
        <f t="shared" si="76"/>
        <v>42795</v>
      </c>
      <c r="AG98" s="13">
        <f t="shared" si="76"/>
        <v>42826</v>
      </c>
      <c r="AH98" s="13">
        <f t="shared" si="76"/>
        <v>42856</v>
      </c>
      <c r="AI98" s="13">
        <f t="shared" si="76"/>
        <v>42887</v>
      </c>
      <c r="AJ98" s="13">
        <f t="shared" si="76"/>
        <v>42917</v>
      </c>
      <c r="AK98" s="13">
        <f t="shared" si="76"/>
        <v>42948</v>
      </c>
      <c r="AL98" s="13">
        <f t="shared" si="76"/>
        <v>42979</v>
      </c>
      <c r="AM98" s="13">
        <f t="shared" si="76"/>
        <v>43009</v>
      </c>
      <c r="AN98" s="13">
        <f t="shared" si="76"/>
        <v>43040</v>
      </c>
      <c r="AO98" s="13">
        <f t="shared" si="76"/>
        <v>43070</v>
      </c>
      <c r="AP98" s="13">
        <f t="shared" si="76"/>
        <v>43101</v>
      </c>
      <c r="AQ98" s="13">
        <f t="shared" si="76"/>
        <v>43132</v>
      </c>
      <c r="AR98" s="13">
        <f t="shared" si="76"/>
        <v>43160</v>
      </c>
      <c r="AS98" s="13">
        <f t="shared" si="76"/>
        <v>43191</v>
      </c>
      <c r="AT98" s="13">
        <f t="shared" si="76"/>
        <v>43221</v>
      </c>
      <c r="AU98" s="13">
        <f t="shared" si="76"/>
        <v>43252</v>
      </c>
      <c r="AV98" s="13">
        <f t="shared" si="76"/>
        <v>43282</v>
      </c>
      <c r="AW98" s="13">
        <f t="shared" si="76"/>
        <v>43313</v>
      </c>
      <c r="AX98" s="13">
        <f t="shared" si="76"/>
        <v>43344</v>
      </c>
      <c r="AY98" s="13">
        <f t="shared" si="76"/>
        <v>43374</v>
      </c>
      <c r="AZ98" s="13">
        <f t="shared" si="76"/>
        <v>43405</v>
      </c>
      <c r="BA98" s="13">
        <f t="shared" si="76"/>
        <v>43435</v>
      </c>
      <c r="BB98" s="13">
        <f t="shared" si="76"/>
        <v>43466</v>
      </c>
      <c r="BC98" s="13">
        <f t="shared" si="76"/>
        <v>43497</v>
      </c>
      <c r="BD98" s="13">
        <f t="shared" si="76"/>
        <v>43525</v>
      </c>
      <c r="BE98" s="13">
        <f t="shared" si="76"/>
        <v>43556</v>
      </c>
      <c r="BF98" s="13">
        <f t="shared" si="76"/>
        <v>43586</v>
      </c>
      <c r="BG98" s="13">
        <f t="shared" si="76"/>
        <v>43617</v>
      </c>
      <c r="BH98" s="13">
        <f t="shared" si="76"/>
        <v>43647</v>
      </c>
      <c r="BI98" s="13">
        <f t="shared" si="76"/>
        <v>43678</v>
      </c>
      <c r="BJ98" s="13">
        <f t="shared" si="76"/>
        <v>43709</v>
      </c>
      <c r="BK98" s="13">
        <f t="shared" si="76"/>
        <v>43739</v>
      </c>
      <c r="BL98" s="13">
        <f t="shared" si="76"/>
        <v>43770</v>
      </c>
      <c r="BM98" s="13">
        <f t="shared" si="76"/>
        <v>43800</v>
      </c>
      <c r="BN98" s="13">
        <f t="shared" si="76"/>
        <v>43831</v>
      </c>
      <c r="BO98" s="13">
        <f t="shared" si="76"/>
        <v>43862</v>
      </c>
      <c r="BP98" s="13">
        <f t="shared" si="76"/>
        <v>43891</v>
      </c>
      <c r="BQ98" s="13">
        <f t="shared" si="76"/>
        <v>43922</v>
      </c>
      <c r="BR98" s="13">
        <f t="shared" si="76"/>
        <v>43952</v>
      </c>
      <c r="BS98" s="13">
        <f t="shared" si="76"/>
        <v>43983</v>
      </c>
      <c r="BT98" s="13">
        <f t="shared" ref="BT98:EE98" si="77">EDATE(BS98,1)</f>
        <v>44013</v>
      </c>
      <c r="BU98" s="13">
        <f t="shared" si="77"/>
        <v>44044</v>
      </c>
      <c r="BV98" s="13">
        <f t="shared" si="77"/>
        <v>44075</v>
      </c>
      <c r="BW98" s="13">
        <f t="shared" si="77"/>
        <v>44105</v>
      </c>
      <c r="BX98" s="13">
        <f t="shared" si="77"/>
        <v>44136</v>
      </c>
      <c r="BY98" s="13">
        <f t="shared" si="77"/>
        <v>44166</v>
      </c>
      <c r="BZ98" s="13">
        <f t="shared" si="77"/>
        <v>44197</v>
      </c>
      <c r="CA98" s="13">
        <f t="shared" si="77"/>
        <v>44228</v>
      </c>
      <c r="CB98" s="13">
        <f t="shared" si="77"/>
        <v>44256</v>
      </c>
      <c r="CC98" s="13">
        <f t="shared" si="77"/>
        <v>44287</v>
      </c>
      <c r="CD98" s="13">
        <f t="shared" si="77"/>
        <v>44317</v>
      </c>
      <c r="CE98" s="13">
        <f t="shared" si="77"/>
        <v>44348</v>
      </c>
      <c r="CF98" s="13">
        <f t="shared" si="77"/>
        <v>44378</v>
      </c>
      <c r="CG98" s="13">
        <f t="shared" si="77"/>
        <v>44409</v>
      </c>
      <c r="CH98" s="13">
        <f t="shared" si="77"/>
        <v>44440</v>
      </c>
      <c r="CI98" s="13">
        <f t="shared" si="77"/>
        <v>44470</v>
      </c>
      <c r="CJ98" s="13">
        <f t="shared" si="77"/>
        <v>44501</v>
      </c>
      <c r="CK98" s="13">
        <f t="shared" si="77"/>
        <v>44531</v>
      </c>
      <c r="CL98" s="13">
        <f t="shared" si="77"/>
        <v>44562</v>
      </c>
      <c r="CM98" s="13">
        <f t="shared" si="77"/>
        <v>44593</v>
      </c>
      <c r="CN98" s="13">
        <f t="shared" si="77"/>
        <v>44621</v>
      </c>
      <c r="CO98" s="13">
        <f t="shared" si="77"/>
        <v>44652</v>
      </c>
      <c r="CP98" s="13">
        <f t="shared" si="77"/>
        <v>44682</v>
      </c>
      <c r="CQ98" s="13">
        <f t="shared" si="77"/>
        <v>44713</v>
      </c>
      <c r="CR98" s="13">
        <f t="shared" si="77"/>
        <v>44743</v>
      </c>
      <c r="CS98" s="13">
        <f t="shared" si="77"/>
        <v>44774</v>
      </c>
      <c r="CT98" s="13">
        <f t="shared" si="77"/>
        <v>44805</v>
      </c>
      <c r="CU98" s="13">
        <f t="shared" si="77"/>
        <v>44835</v>
      </c>
      <c r="CV98" s="13">
        <f t="shared" si="77"/>
        <v>44866</v>
      </c>
      <c r="CW98" s="13">
        <f t="shared" si="77"/>
        <v>44896</v>
      </c>
      <c r="CX98" s="13">
        <f t="shared" si="77"/>
        <v>44927</v>
      </c>
      <c r="CY98" s="13">
        <f t="shared" si="77"/>
        <v>44958</v>
      </c>
      <c r="CZ98" s="13">
        <f t="shared" si="77"/>
        <v>44986</v>
      </c>
      <c r="DA98" s="13">
        <f t="shared" si="77"/>
        <v>45017</v>
      </c>
      <c r="DB98" s="13">
        <f t="shared" si="77"/>
        <v>45047</v>
      </c>
      <c r="DC98" s="13">
        <f t="shared" si="77"/>
        <v>45078</v>
      </c>
      <c r="DD98" s="13">
        <f t="shared" si="77"/>
        <v>45108</v>
      </c>
      <c r="DE98" s="13">
        <f t="shared" si="77"/>
        <v>45139</v>
      </c>
      <c r="DF98" s="13">
        <f t="shared" si="77"/>
        <v>45170</v>
      </c>
      <c r="DG98" s="13">
        <f t="shared" si="77"/>
        <v>45200</v>
      </c>
      <c r="DH98" s="13">
        <f t="shared" si="77"/>
        <v>45231</v>
      </c>
      <c r="DI98" s="13">
        <f t="shared" si="77"/>
        <v>45261</v>
      </c>
      <c r="DJ98" s="13">
        <f t="shared" si="77"/>
        <v>45292</v>
      </c>
      <c r="DK98" s="13">
        <f t="shared" si="77"/>
        <v>45323</v>
      </c>
      <c r="DL98" s="13">
        <f t="shared" si="77"/>
        <v>45352</v>
      </c>
      <c r="DM98" s="13">
        <f t="shared" si="77"/>
        <v>45383</v>
      </c>
      <c r="DN98" s="13">
        <f t="shared" si="77"/>
        <v>45413</v>
      </c>
      <c r="DO98" s="13">
        <f t="shared" si="77"/>
        <v>45444</v>
      </c>
      <c r="DP98" s="13">
        <f t="shared" si="77"/>
        <v>45474</v>
      </c>
      <c r="DQ98" s="13">
        <f t="shared" si="77"/>
        <v>45505</v>
      </c>
      <c r="DR98" s="13">
        <f t="shared" si="77"/>
        <v>45536</v>
      </c>
      <c r="DS98" s="13">
        <f t="shared" si="77"/>
        <v>45566</v>
      </c>
      <c r="DT98" s="13">
        <f t="shared" si="77"/>
        <v>45597</v>
      </c>
      <c r="DU98" s="13">
        <f t="shared" si="77"/>
        <v>45627</v>
      </c>
      <c r="DV98" s="13">
        <f t="shared" si="77"/>
        <v>45658</v>
      </c>
      <c r="DW98" s="13">
        <f t="shared" si="77"/>
        <v>45689</v>
      </c>
      <c r="DX98" s="13">
        <f t="shared" si="77"/>
        <v>45717</v>
      </c>
      <c r="DY98" s="13">
        <f t="shared" si="77"/>
        <v>45748</v>
      </c>
      <c r="DZ98" s="13">
        <f t="shared" si="77"/>
        <v>45778</v>
      </c>
      <c r="EA98" s="13">
        <f t="shared" si="77"/>
        <v>45809</v>
      </c>
      <c r="EB98" s="13">
        <f t="shared" si="77"/>
        <v>45839</v>
      </c>
      <c r="EC98" s="13">
        <f t="shared" si="77"/>
        <v>45870</v>
      </c>
      <c r="ED98" s="13">
        <f t="shared" si="77"/>
        <v>45901</v>
      </c>
      <c r="EE98" s="13">
        <f t="shared" si="77"/>
        <v>45931</v>
      </c>
      <c r="EF98" s="13">
        <f t="shared" ref="EF98:EL98" si="78">EDATE(EE98,1)</f>
        <v>45962</v>
      </c>
      <c r="EG98" s="13">
        <f t="shared" si="78"/>
        <v>45992</v>
      </c>
      <c r="EH98" s="13">
        <f t="shared" si="78"/>
        <v>46023</v>
      </c>
      <c r="EI98" s="13">
        <f t="shared" si="78"/>
        <v>46054</v>
      </c>
      <c r="EJ98" s="13">
        <f t="shared" si="78"/>
        <v>46082</v>
      </c>
      <c r="EK98" s="13">
        <f t="shared" si="78"/>
        <v>46113</v>
      </c>
      <c r="EL98" s="13">
        <f t="shared" si="78"/>
        <v>46143</v>
      </c>
    </row>
    <row r="99" spans="1:142" s="14" customFormat="1">
      <c r="C99" s="14" t="s">
        <v>79</v>
      </c>
      <c r="F99" s="105">
        <v>0</v>
      </c>
      <c r="G99" s="105">
        <v>0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-27228391.522497211</v>
      </c>
      <c r="P99" s="105">
        <v>-81476519.234158278</v>
      </c>
      <c r="Q99" s="105">
        <v>-104327.66666666667</v>
      </c>
      <c r="R99" s="105">
        <v>-27150145.772497211</v>
      </c>
      <c r="S99" s="105">
        <v>-24721189.523769937</v>
      </c>
      <c r="T99" s="105">
        <v>-24721189.523769937</v>
      </c>
      <c r="U99" s="105">
        <v>-18554187.42631539</v>
      </c>
      <c r="V99" s="105">
        <v>-18554187.42631539</v>
      </c>
      <c r="W99" s="105">
        <v>-53181.133951757103</v>
      </c>
      <c r="X99" s="105">
        <v>-53181.133951757103</v>
      </c>
      <c r="Y99" s="105">
        <v>-53181.133951757103</v>
      </c>
      <c r="Z99" s="105">
        <v>-53181.133951757103</v>
      </c>
      <c r="AA99" s="105">
        <v>-53181.133951757103</v>
      </c>
      <c r="AB99" s="105">
        <v>-53181.133951757103</v>
      </c>
      <c r="AC99" s="105">
        <v>-53154.415406301618</v>
      </c>
      <c r="AD99" s="105">
        <v>3393459.2769573368</v>
      </c>
      <c r="AE99" s="105">
        <v>6477028.162775524</v>
      </c>
      <c r="AF99" s="105">
        <v>-11896250.708327748</v>
      </c>
      <c r="AG99" s="105">
        <v>42352080.514606073</v>
      </c>
      <c r="AH99" s="105">
        <v>68604435.468787879</v>
      </c>
      <c r="AI99" s="105">
        <v>43554458.268787876</v>
      </c>
      <c r="AJ99" s="105">
        <v>68604435.468787879</v>
      </c>
      <c r="AK99" s="105">
        <v>68604435.468787879</v>
      </c>
      <c r="AL99" s="105">
        <v>68604435.468787879</v>
      </c>
      <c r="AM99" s="105">
        <v>68604435.468787879</v>
      </c>
      <c r="AN99" s="105">
        <v>66229439.268787876</v>
      </c>
      <c r="AO99" s="105">
        <v>66229585.998969704</v>
      </c>
      <c r="AP99" s="105">
        <v>71090821.100060597</v>
      </c>
      <c r="AQ99" s="105">
        <v>71091107.523333356</v>
      </c>
      <c r="AR99" s="105">
        <v>72324638.340787873</v>
      </c>
      <c r="AS99" s="105">
        <v>72325452.01060611</v>
      </c>
      <c r="AT99" s="105">
        <v>75829660.262969688</v>
      </c>
      <c r="AU99" s="105">
        <v>75829660.262969688</v>
      </c>
      <c r="AV99" s="105">
        <v>75829660.262969688</v>
      </c>
      <c r="AW99" s="105">
        <v>69468108.182969689</v>
      </c>
      <c r="AX99" s="105">
        <v>69468108.182969689</v>
      </c>
      <c r="AY99" s="105">
        <v>53316436.0229697</v>
      </c>
      <c r="AZ99" s="105">
        <v>53316436.0229697</v>
      </c>
      <c r="BA99" s="105">
        <v>7432988.7546060709</v>
      </c>
      <c r="BB99" s="105">
        <v>8049754.163333334</v>
      </c>
      <c r="BC99" s="105">
        <v>8049754.163333334</v>
      </c>
      <c r="BD99" s="105">
        <v>8049754.163333334</v>
      </c>
      <c r="BE99" s="105">
        <v>8049754.163333334</v>
      </c>
      <c r="BF99" s="105">
        <v>8049754.163333334</v>
      </c>
      <c r="BG99" s="105">
        <v>8049754.163333334</v>
      </c>
      <c r="BH99" s="105">
        <v>-83704775.417086065</v>
      </c>
      <c r="BI99" s="105">
        <v>-26081.916666666668</v>
      </c>
      <c r="BJ99" s="105">
        <v>-26081.916666666668</v>
      </c>
      <c r="BK99" s="105">
        <v>-26081.916666666668</v>
      </c>
      <c r="BL99" s="105">
        <v>-26081.916666666668</v>
      </c>
      <c r="BM99" s="105">
        <v>-71212969.593543887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</row>
    <row r="100" spans="1:142" s="14" customFormat="1"/>
    <row r="101" spans="1:142" s="14" customFormat="1">
      <c r="B101" s="14" t="s">
        <v>155</v>
      </c>
      <c r="C101" s="14" t="s">
        <v>32</v>
      </c>
      <c r="F101" s="13">
        <f>F98</f>
        <v>42005</v>
      </c>
      <c r="G101" s="13">
        <f>EDATE(F101,1)</f>
        <v>42036</v>
      </c>
      <c r="H101" s="13">
        <f t="shared" ref="H101:BS101" si="79">EDATE(G101,1)</f>
        <v>42064</v>
      </c>
      <c r="I101" s="13">
        <f t="shared" si="79"/>
        <v>42095</v>
      </c>
      <c r="J101" s="13">
        <f t="shared" si="79"/>
        <v>42125</v>
      </c>
      <c r="K101" s="13">
        <f t="shared" si="79"/>
        <v>42156</v>
      </c>
      <c r="L101" s="13">
        <f t="shared" si="79"/>
        <v>42186</v>
      </c>
      <c r="M101" s="13">
        <f t="shared" si="79"/>
        <v>42217</v>
      </c>
      <c r="N101" s="13">
        <f t="shared" si="79"/>
        <v>42248</v>
      </c>
      <c r="O101" s="13">
        <f t="shared" si="79"/>
        <v>42278</v>
      </c>
      <c r="P101" s="13">
        <f t="shared" si="79"/>
        <v>42309</v>
      </c>
      <c r="Q101" s="13">
        <f t="shared" si="79"/>
        <v>42339</v>
      </c>
      <c r="R101" s="13">
        <f t="shared" si="79"/>
        <v>42370</v>
      </c>
      <c r="S101" s="13">
        <f t="shared" si="79"/>
        <v>42401</v>
      </c>
      <c r="T101" s="13">
        <f t="shared" si="79"/>
        <v>42430</v>
      </c>
      <c r="U101" s="13">
        <f t="shared" si="79"/>
        <v>42461</v>
      </c>
      <c r="V101" s="13">
        <f t="shared" si="79"/>
        <v>42491</v>
      </c>
      <c r="W101" s="13">
        <f t="shared" si="79"/>
        <v>42522</v>
      </c>
      <c r="X101" s="13">
        <f t="shared" si="79"/>
        <v>42552</v>
      </c>
      <c r="Y101" s="13">
        <f t="shared" si="79"/>
        <v>42583</v>
      </c>
      <c r="Z101" s="13">
        <f t="shared" si="79"/>
        <v>42614</v>
      </c>
      <c r="AA101" s="13">
        <f t="shared" si="79"/>
        <v>42644</v>
      </c>
      <c r="AB101" s="13">
        <f t="shared" si="79"/>
        <v>42675</v>
      </c>
      <c r="AC101" s="13">
        <f t="shared" si="79"/>
        <v>42705</v>
      </c>
      <c r="AD101" s="13">
        <f t="shared" si="79"/>
        <v>42736</v>
      </c>
      <c r="AE101" s="13">
        <f t="shared" si="79"/>
        <v>42767</v>
      </c>
      <c r="AF101" s="13">
        <f t="shared" si="79"/>
        <v>42795</v>
      </c>
      <c r="AG101" s="13">
        <f t="shared" si="79"/>
        <v>42826</v>
      </c>
      <c r="AH101" s="13">
        <f t="shared" si="79"/>
        <v>42856</v>
      </c>
      <c r="AI101" s="13">
        <f t="shared" si="79"/>
        <v>42887</v>
      </c>
      <c r="AJ101" s="13">
        <f t="shared" si="79"/>
        <v>42917</v>
      </c>
      <c r="AK101" s="13">
        <f t="shared" si="79"/>
        <v>42948</v>
      </c>
      <c r="AL101" s="13">
        <f t="shared" si="79"/>
        <v>42979</v>
      </c>
      <c r="AM101" s="13">
        <f t="shared" si="79"/>
        <v>43009</v>
      </c>
      <c r="AN101" s="13">
        <f t="shared" si="79"/>
        <v>43040</v>
      </c>
      <c r="AO101" s="13">
        <f t="shared" si="79"/>
        <v>43070</v>
      </c>
      <c r="AP101" s="13">
        <f t="shared" si="79"/>
        <v>43101</v>
      </c>
      <c r="AQ101" s="13">
        <f t="shared" si="79"/>
        <v>43132</v>
      </c>
      <c r="AR101" s="13">
        <f t="shared" si="79"/>
        <v>43160</v>
      </c>
      <c r="AS101" s="13">
        <f t="shared" si="79"/>
        <v>43191</v>
      </c>
      <c r="AT101" s="13">
        <f t="shared" si="79"/>
        <v>43221</v>
      </c>
      <c r="AU101" s="13">
        <f t="shared" si="79"/>
        <v>43252</v>
      </c>
      <c r="AV101" s="13">
        <f t="shared" si="79"/>
        <v>43282</v>
      </c>
      <c r="AW101" s="13">
        <f t="shared" si="79"/>
        <v>43313</v>
      </c>
      <c r="AX101" s="13">
        <f t="shared" si="79"/>
        <v>43344</v>
      </c>
      <c r="AY101" s="13">
        <f t="shared" si="79"/>
        <v>43374</v>
      </c>
      <c r="AZ101" s="13">
        <f t="shared" si="79"/>
        <v>43405</v>
      </c>
      <c r="BA101" s="13">
        <f t="shared" si="79"/>
        <v>43435</v>
      </c>
      <c r="BB101" s="13">
        <f t="shared" si="79"/>
        <v>43466</v>
      </c>
      <c r="BC101" s="13">
        <f t="shared" si="79"/>
        <v>43497</v>
      </c>
      <c r="BD101" s="13">
        <f t="shared" si="79"/>
        <v>43525</v>
      </c>
      <c r="BE101" s="13">
        <f t="shared" si="79"/>
        <v>43556</v>
      </c>
      <c r="BF101" s="13">
        <f t="shared" si="79"/>
        <v>43586</v>
      </c>
      <c r="BG101" s="13">
        <f t="shared" si="79"/>
        <v>43617</v>
      </c>
      <c r="BH101" s="13">
        <f t="shared" si="79"/>
        <v>43647</v>
      </c>
      <c r="BI101" s="13">
        <f t="shared" si="79"/>
        <v>43678</v>
      </c>
      <c r="BJ101" s="13">
        <f t="shared" si="79"/>
        <v>43709</v>
      </c>
      <c r="BK101" s="13">
        <f t="shared" si="79"/>
        <v>43739</v>
      </c>
      <c r="BL101" s="13">
        <f t="shared" si="79"/>
        <v>43770</v>
      </c>
      <c r="BM101" s="13">
        <f t="shared" si="79"/>
        <v>43800</v>
      </c>
      <c r="BN101" s="13">
        <f t="shared" si="79"/>
        <v>43831</v>
      </c>
      <c r="BO101" s="13">
        <f t="shared" si="79"/>
        <v>43862</v>
      </c>
      <c r="BP101" s="13">
        <f t="shared" si="79"/>
        <v>43891</v>
      </c>
      <c r="BQ101" s="13">
        <f t="shared" si="79"/>
        <v>43922</v>
      </c>
      <c r="BR101" s="13">
        <f t="shared" si="79"/>
        <v>43952</v>
      </c>
      <c r="BS101" s="13">
        <f t="shared" si="79"/>
        <v>43983</v>
      </c>
      <c r="BT101" s="13">
        <f t="shared" ref="BT101:EE101" si="80">EDATE(BS101,1)</f>
        <v>44013</v>
      </c>
      <c r="BU101" s="13">
        <f t="shared" si="80"/>
        <v>44044</v>
      </c>
      <c r="BV101" s="13">
        <f t="shared" si="80"/>
        <v>44075</v>
      </c>
      <c r="BW101" s="13">
        <f t="shared" si="80"/>
        <v>44105</v>
      </c>
      <c r="BX101" s="13">
        <f t="shared" si="80"/>
        <v>44136</v>
      </c>
      <c r="BY101" s="13">
        <f t="shared" si="80"/>
        <v>44166</v>
      </c>
      <c r="BZ101" s="13">
        <f t="shared" si="80"/>
        <v>44197</v>
      </c>
      <c r="CA101" s="13">
        <f t="shared" si="80"/>
        <v>44228</v>
      </c>
      <c r="CB101" s="13">
        <f t="shared" si="80"/>
        <v>44256</v>
      </c>
      <c r="CC101" s="13">
        <f t="shared" si="80"/>
        <v>44287</v>
      </c>
      <c r="CD101" s="13">
        <f t="shared" si="80"/>
        <v>44317</v>
      </c>
      <c r="CE101" s="13">
        <f t="shared" si="80"/>
        <v>44348</v>
      </c>
      <c r="CF101" s="13">
        <f t="shared" si="80"/>
        <v>44378</v>
      </c>
      <c r="CG101" s="13">
        <f t="shared" si="80"/>
        <v>44409</v>
      </c>
      <c r="CH101" s="13">
        <f t="shared" si="80"/>
        <v>44440</v>
      </c>
      <c r="CI101" s="13">
        <f t="shared" si="80"/>
        <v>44470</v>
      </c>
      <c r="CJ101" s="13">
        <f t="shared" si="80"/>
        <v>44501</v>
      </c>
      <c r="CK101" s="13">
        <f t="shared" si="80"/>
        <v>44531</v>
      </c>
      <c r="CL101" s="13">
        <f t="shared" si="80"/>
        <v>44562</v>
      </c>
      <c r="CM101" s="13">
        <f t="shared" si="80"/>
        <v>44593</v>
      </c>
      <c r="CN101" s="13">
        <f t="shared" si="80"/>
        <v>44621</v>
      </c>
      <c r="CO101" s="13">
        <f t="shared" si="80"/>
        <v>44652</v>
      </c>
      <c r="CP101" s="13">
        <f t="shared" si="80"/>
        <v>44682</v>
      </c>
      <c r="CQ101" s="13">
        <f t="shared" si="80"/>
        <v>44713</v>
      </c>
      <c r="CR101" s="13">
        <f t="shared" si="80"/>
        <v>44743</v>
      </c>
      <c r="CS101" s="13">
        <f t="shared" si="80"/>
        <v>44774</v>
      </c>
      <c r="CT101" s="13">
        <f t="shared" si="80"/>
        <v>44805</v>
      </c>
      <c r="CU101" s="13">
        <f t="shared" si="80"/>
        <v>44835</v>
      </c>
      <c r="CV101" s="13">
        <f t="shared" si="80"/>
        <v>44866</v>
      </c>
      <c r="CW101" s="13">
        <f t="shared" si="80"/>
        <v>44896</v>
      </c>
      <c r="CX101" s="13">
        <f t="shared" si="80"/>
        <v>44927</v>
      </c>
      <c r="CY101" s="13">
        <f t="shared" si="80"/>
        <v>44958</v>
      </c>
      <c r="CZ101" s="13">
        <f t="shared" si="80"/>
        <v>44986</v>
      </c>
      <c r="DA101" s="13">
        <f t="shared" si="80"/>
        <v>45017</v>
      </c>
      <c r="DB101" s="13">
        <f t="shared" si="80"/>
        <v>45047</v>
      </c>
      <c r="DC101" s="13">
        <f t="shared" si="80"/>
        <v>45078</v>
      </c>
      <c r="DD101" s="13">
        <f t="shared" si="80"/>
        <v>45108</v>
      </c>
      <c r="DE101" s="13">
        <f t="shared" si="80"/>
        <v>45139</v>
      </c>
      <c r="DF101" s="13">
        <f t="shared" si="80"/>
        <v>45170</v>
      </c>
      <c r="DG101" s="13">
        <f t="shared" si="80"/>
        <v>45200</v>
      </c>
      <c r="DH101" s="13">
        <f t="shared" si="80"/>
        <v>45231</v>
      </c>
      <c r="DI101" s="13">
        <f t="shared" si="80"/>
        <v>45261</v>
      </c>
      <c r="DJ101" s="13">
        <f t="shared" si="80"/>
        <v>45292</v>
      </c>
      <c r="DK101" s="13">
        <f t="shared" si="80"/>
        <v>45323</v>
      </c>
      <c r="DL101" s="13">
        <f t="shared" si="80"/>
        <v>45352</v>
      </c>
      <c r="DM101" s="13">
        <f t="shared" si="80"/>
        <v>45383</v>
      </c>
      <c r="DN101" s="13">
        <f t="shared" si="80"/>
        <v>45413</v>
      </c>
      <c r="DO101" s="13">
        <f t="shared" si="80"/>
        <v>45444</v>
      </c>
      <c r="DP101" s="13">
        <f t="shared" si="80"/>
        <v>45474</v>
      </c>
      <c r="DQ101" s="13">
        <f t="shared" si="80"/>
        <v>45505</v>
      </c>
      <c r="DR101" s="13">
        <f t="shared" si="80"/>
        <v>45536</v>
      </c>
      <c r="DS101" s="13">
        <f t="shared" si="80"/>
        <v>45566</v>
      </c>
      <c r="DT101" s="13">
        <f t="shared" si="80"/>
        <v>45597</v>
      </c>
      <c r="DU101" s="13">
        <f t="shared" si="80"/>
        <v>45627</v>
      </c>
      <c r="DV101" s="13">
        <f t="shared" si="80"/>
        <v>45658</v>
      </c>
      <c r="DW101" s="13">
        <f t="shared" si="80"/>
        <v>45689</v>
      </c>
      <c r="DX101" s="13">
        <f t="shared" si="80"/>
        <v>45717</v>
      </c>
      <c r="DY101" s="13">
        <f t="shared" si="80"/>
        <v>45748</v>
      </c>
      <c r="DZ101" s="13">
        <f t="shared" si="80"/>
        <v>45778</v>
      </c>
      <c r="EA101" s="13">
        <f t="shared" si="80"/>
        <v>45809</v>
      </c>
      <c r="EB101" s="13">
        <f t="shared" si="80"/>
        <v>45839</v>
      </c>
      <c r="EC101" s="13">
        <f t="shared" si="80"/>
        <v>45870</v>
      </c>
      <c r="ED101" s="13">
        <f t="shared" si="80"/>
        <v>45901</v>
      </c>
      <c r="EE101" s="13">
        <f t="shared" si="80"/>
        <v>45931</v>
      </c>
      <c r="EF101" s="13">
        <f t="shared" ref="EF101:EL101" si="81">EDATE(EE101,1)</f>
        <v>45962</v>
      </c>
      <c r="EG101" s="13">
        <f t="shared" si="81"/>
        <v>45992</v>
      </c>
      <c r="EH101" s="13">
        <f t="shared" si="81"/>
        <v>46023</v>
      </c>
      <c r="EI101" s="13">
        <f t="shared" si="81"/>
        <v>46054</v>
      </c>
      <c r="EJ101" s="13">
        <f t="shared" si="81"/>
        <v>46082</v>
      </c>
      <c r="EK101" s="13">
        <f t="shared" si="81"/>
        <v>46113</v>
      </c>
      <c r="EL101" s="13">
        <f t="shared" si="81"/>
        <v>46143</v>
      </c>
    </row>
    <row r="102" spans="1:142" s="14" customFormat="1">
      <c r="C102" s="26" t="s">
        <v>362</v>
      </c>
      <c r="D102" s="26"/>
      <c r="E102" s="26"/>
      <c r="F102" s="23">
        <f t="shared" ref="F102:AK102" si="82">IF(OR(F101&lt;$D91,F101&gt;$D92),0,IF(F99&lt;0,IF(E109&gt;0,MIN(ABS(F99)*$D93,E109),0),0))</f>
        <v>0</v>
      </c>
      <c r="G102" s="23">
        <f t="shared" si="82"/>
        <v>0</v>
      </c>
      <c r="H102" s="23">
        <f t="shared" si="82"/>
        <v>0</v>
      </c>
      <c r="I102" s="23">
        <f t="shared" si="82"/>
        <v>0</v>
      </c>
      <c r="J102" s="23">
        <f t="shared" si="82"/>
        <v>0</v>
      </c>
      <c r="K102" s="23">
        <f t="shared" si="82"/>
        <v>0</v>
      </c>
      <c r="L102" s="23">
        <f t="shared" si="82"/>
        <v>0</v>
      </c>
      <c r="M102" s="23">
        <f t="shared" si="82"/>
        <v>0</v>
      </c>
      <c r="N102" s="23">
        <f t="shared" si="82"/>
        <v>0</v>
      </c>
      <c r="O102" s="23">
        <f t="shared" si="82"/>
        <v>13614195.761248605</v>
      </c>
      <c r="P102" s="23">
        <f t="shared" si="82"/>
        <v>40738259.617079139</v>
      </c>
      <c r="Q102" s="23">
        <f t="shared" si="82"/>
        <v>52163.833333333336</v>
      </c>
      <c r="R102" s="23">
        <f t="shared" si="82"/>
        <v>13575072.886248605</v>
      </c>
      <c r="S102" s="23">
        <f t="shared" si="82"/>
        <v>12360594.761884969</v>
      </c>
      <c r="T102" s="23">
        <f t="shared" si="82"/>
        <v>12360594.761884969</v>
      </c>
      <c r="U102" s="23">
        <f t="shared" si="82"/>
        <v>9277093.7131576948</v>
      </c>
      <c r="V102" s="23">
        <f t="shared" si="82"/>
        <v>9277093.7131576948</v>
      </c>
      <c r="W102" s="23">
        <f t="shared" si="82"/>
        <v>26590.566975878552</v>
      </c>
      <c r="X102" s="23">
        <f t="shared" si="82"/>
        <v>26590.566975878552</v>
      </c>
      <c r="Y102" s="23">
        <f t="shared" si="82"/>
        <v>26590.566975878552</v>
      </c>
      <c r="Z102" s="23">
        <f t="shared" si="82"/>
        <v>26590.566975878552</v>
      </c>
      <c r="AA102" s="23">
        <f t="shared" si="82"/>
        <v>26590.566975878552</v>
      </c>
      <c r="AB102" s="23">
        <f t="shared" si="82"/>
        <v>26590.566975878552</v>
      </c>
      <c r="AC102" s="23">
        <f t="shared" si="82"/>
        <v>26577.207703150809</v>
      </c>
      <c r="AD102" s="23">
        <f t="shared" si="82"/>
        <v>0</v>
      </c>
      <c r="AE102" s="23">
        <f t="shared" si="82"/>
        <v>0</v>
      </c>
      <c r="AF102" s="23">
        <f t="shared" si="82"/>
        <v>5948125.3541638739</v>
      </c>
      <c r="AG102" s="23">
        <f t="shared" si="82"/>
        <v>0</v>
      </c>
      <c r="AH102" s="23">
        <f t="shared" si="82"/>
        <v>0</v>
      </c>
      <c r="AI102" s="23">
        <f t="shared" si="82"/>
        <v>0</v>
      </c>
      <c r="AJ102" s="23">
        <f t="shared" si="82"/>
        <v>0</v>
      </c>
      <c r="AK102" s="23">
        <f t="shared" si="82"/>
        <v>0</v>
      </c>
      <c r="AL102" s="23">
        <f t="shared" ref="AL102:BQ102" si="83">IF(OR(AL101&lt;$D91,AL101&gt;$D92),0,IF(AL99&lt;0,IF(AK109&gt;0,MIN(ABS(AL99)*$D93,AK109),0),0))</f>
        <v>0</v>
      </c>
      <c r="AM102" s="23">
        <f t="shared" si="83"/>
        <v>0</v>
      </c>
      <c r="AN102" s="23">
        <f t="shared" si="83"/>
        <v>0</v>
      </c>
      <c r="AO102" s="23">
        <f t="shared" si="83"/>
        <v>0</v>
      </c>
      <c r="AP102" s="23">
        <f t="shared" si="83"/>
        <v>0</v>
      </c>
      <c r="AQ102" s="23">
        <f t="shared" si="83"/>
        <v>0</v>
      </c>
      <c r="AR102" s="23">
        <f t="shared" si="83"/>
        <v>0</v>
      </c>
      <c r="AS102" s="23">
        <f t="shared" si="83"/>
        <v>0</v>
      </c>
      <c r="AT102" s="23">
        <f t="shared" si="83"/>
        <v>0</v>
      </c>
      <c r="AU102" s="23">
        <f t="shared" si="83"/>
        <v>0</v>
      </c>
      <c r="AV102" s="23">
        <f t="shared" si="83"/>
        <v>0</v>
      </c>
      <c r="AW102" s="23">
        <f t="shared" si="83"/>
        <v>0</v>
      </c>
      <c r="AX102" s="23">
        <f t="shared" si="83"/>
        <v>0</v>
      </c>
      <c r="AY102" s="23">
        <f t="shared" si="83"/>
        <v>0</v>
      </c>
      <c r="AZ102" s="23">
        <f t="shared" si="83"/>
        <v>0</v>
      </c>
      <c r="BA102" s="23">
        <f t="shared" si="83"/>
        <v>0</v>
      </c>
      <c r="BB102" s="23">
        <f t="shared" si="83"/>
        <v>0</v>
      </c>
      <c r="BC102" s="23">
        <f t="shared" si="83"/>
        <v>0</v>
      </c>
      <c r="BD102" s="23">
        <f t="shared" si="83"/>
        <v>0</v>
      </c>
      <c r="BE102" s="23">
        <f t="shared" si="83"/>
        <v>0</v>
      </c>
      <c r="BF102" s="23">
        <f t="shared" si="83"/>
        <v>0</v>
      </c>
      <c r="BG102" s="23">
        <f t="shared" si="83"/>
        <v>0</v>
      </c>
      <c r="BH102" s="23">
        <f t="shared" si="83"/>
        <v>41852387.708543032</v>
      </c>
      <c r="BI102" s="23">
        <f t="shared" si="83"/>
        <v>13040.958333333334</v>
      </c>
      <c r="BJ102" s="23">
        <f t="shared" si="83"/>
        <v>13040.958333333334</v>
      </c>
      <c r="BK102" s="23">
        <f t="shared" si="83"/>
        <v>13040.958333333334</v>
      </c>
      <c r="BL102" s="23">
        <f t="shared" si="83"/>
        <v>13040.958333333334</v>
      </c>
      <c r="BM102" s="23">
        <f t="shared" si="83"/>
        <v>35606484.796771944</v>
      </c>
      <c r="BN102" s="23">
        <f t="shared" si="83"/>
        <v>0</v>
      </c>
      <c r="BO102" s="23">
        <f t="shared" si="83"/>
        <v>0</v>
      </c>
      <c r="BP102" s="23">
        <f t="shared" si="83"/>
        <v>0</v>
      </c>
      <c r="BQ102" s="23">
        <f t="shared" si="83"/>
        <v>0</v>
      </c>
      <c r="BR102" s="23">
        <f t="shared" ref="BR102:CW102" si="84">IF(OR(BR101&lt;$D91,BR101&gt;$D92),0,IF(BR99&lt;0,IF(BQ109&gt;0,MIN(ABS(BR99)*$D93,BQ109),0),0))</f>
        <v>0</v>
      </c>
      <c r="BS102" s="23">
        <f t="shared" si="84"/>
        <v>0</v>
      </c>
      <c r="BT102" s="23">
        <f t="shared" si="84"/>
        <v>0</v>
      </c>
      <c r="BU102" s="23">
        <f t="shared" si="84"/>
        <v>0</v>
      </c>
      <c r="BV102" s="23">
        <f t="shared" si="84"/>
        <v>0</v>
      </c>
      <c r="BW102" s="23">
        <f t="shared" si="84"/>
        <v>0</v>
      </c>
      <c r="BX102" s="23">
        <f t="shared" si="84"/>
        <v>0</v>
      </c>
      <c r="BY102" s="23">
        <f t="shared" si="84"/>
        <v>0</v>
      </c>
      <c r="BZ102" s="23">
        <f t="shared" si="84"/>
        <v>0</v>
      </c>
      <c r="CA102" s="23">
        <f t="shared" si="84"/>
        <v>0</v>
      </c>
      <c r="CB102" s="23">
        <f t="shared" si="84"/>
        <v>0</v>
      </c>
      <c r="CC102" s="23">
        <f t="shared" si="84"/>
        <v>0</v>
      </c>
      <c r="CD102" s="23">
        <f t="shared" si="84"/>
        <v>0</v>
      </c>
      <c r="CE102" s="23">
        <f t="shared" si="84"/>
        <v>0</v>
      </c>
      <c r="CF102" s="23">
        <f t="shared" si="84"/>
        <v>0</v>
      </c>
      <c r="CG102" s="23">
        <f t="shared" si="84"/>
        <v>0</v>
      </c>
      <c r="CH102" s="23">
        <f t="shared" si="84"/>
        <v>0</v>
      </c>
      <c r="CI102" s="23">
        <f t="shared" si="84"/>
        <v>0</v>
      </c>
      <c r="CJ102" s="23">
        <f t="shared" si="84"/>
        <v>0</v>
      </c>
      <c r="CK102" s="23">
        <f t="shared" si="84"/>
        <v>0</v>
      </c>
      <c r="CL102" s="23">
        <f t="shared" si="84"/>
        <v>0</v>
      </c>
      <c r="CM102" s="23">
        <f t="shared" si="84"/>
        <v>0</v>
      </c>
      <c r="CN102" s="23">
        <f t="shared" si="84"/>
        <v>0</v>
      </c>
      <c r="CO102" s="23">
        <f t="shared" si="84"/>
        <v>0</v>
      </c>
      <c r="CP102" s="23">
        <f t="shared" si="84"/>
        <v>0</v>
      </c>
      <c r="CQ102" s="23">
        <f t="shared" si="84"/>
        <v>0</v>
      </c>
      <c r="CR102" s="23">
        <f t="shared" si="84"/>
        <v>0</v>
      </c>
      <c r="CS102" s="23">
        <f t="shared" si="84"/>
        <v>0</v>
      </c>
      <c r="CT102" s="23">
        <f t="shared" si="84"/>
        <v>0</v>
      </c>
      <c r="CU102" s="23">
        <f t="shared" si="84"/>
        <v>0</v>
      </c>
      <c r="CV102" s="23">
        <f t="shared" si="84"/>
        <v>0</v>
      </c>
      <c r="CW102" s="23">
        <f t="shared" si="84"/>
        <v>0</v>
      </c>
      <c r="CX102" s="23">
        <f t="shared" ref="CX102:EC102" si="85">IF(OR(CX101&lt;$D91,CX101&gt;$D92),0,IF(CX99&lt;0,IF(CW109&gt;0,MIN(ABS(CX99)*$D93,CW109),0),0))</f>
        <v>0</v>
      </c>
      <c r="CY102" s="23">
        <f t="shared" si="85"/>
        <v>0</v>
      </c>
      <c r="CZ102" s="23">
        <f t="shared" si="85"/>
        <v>0</v>
      </c>
      <c r="DA102" s="23">
        <f t="shared" si="85"/>
        <v>0</v>
      </c>
      <c r="DB102" s="23">
        <f t="shared" si="85"/>
        <v>0</v>
      </c>
      <c r="DC102" s="23">
        <f t="shared" si="85"/>
        <v>0</v>
      </c>
      <c r="DD102" s="23">
        <f t="shared" si="85"/>
        <v>0</v>
      </c>
      <c r="DE102" s="23">
        <f t="shared" si="85"/>
        <v>0</v>
      </c>
      <c r="DF102" s="23">
        <f t="shared" si="85"/>
        <v>0</v>
      </c>
      <c r="DG102" s="23">
        <f t="shared" si="85"/>
        <v>0</v>
      </c>
      <c r="DH102" s="23">
        <f t="shared" si="85"/>
        <v>0</v>
      </c>
      <c r="DI102" s="23">
        <f t="shared" si="85"/>
        <v>0</v>
      </c>
      <c r="DJ102" s="23">
        <f t="shared" si="85"/>
        <v>0</v>
      </c>
      <c r="DK102" s="23">
        <f t="shared" si="85"/>
        <v>0</v>
      </c>
      <c r="DL102" s="23">
        <f t="shared" si="85"/>
        <v>0</v>
      </c>
      <c r="DM102" s="23">
        <f t="shared" si="85"/>
        <v>0</v>
      </c>
      <c r="DN102" s="23">
        <f t="shared" si="85"/>
        <v>0</v>
      </c>
      <c r="DO102" s="23">
        <f t="shared" si="85"/>
        <v>0</v>
      </c>
      <c r="DP102" s="23">
        <f t="shared" si="85"/>
        <v>0</v>
      </c>
      <c r="DQ102" s="23">
        <f t="shared" si="85"/>
        <v>0</v>
      </c>
      <c r="DR102" s="23">
        <f t="shared" si="85"/>
        <v>0</v>
      </c>
      <c r="DS102" s="23">
        <f t="shared" si="85"/>
        <v>0</v>
      </c>
      <c r="DT102" s="23">
        <f t="shared" si="85"/>
        <v>0</v>
      </c>
      <c r="DU102" s="23">
        <f t="shared" si="85"/>
        <v>0</v>
      </c>
      <c r="DV102" s="23">
        <f t="shared" si="85"/>
        <v>0</v>
      </c>
      <c r="DW102" s="23">
        <f t="shared" si="85"/>
        <v>0</v>
      </c>
      <c r="DX102" s="23">
        <f t="shared" si="85"/>
        <v>0</v>
      </c>
      <c r="DY102" s="23">
        <f t="shared" si="85"/>
        <v>0</v>
      </c>
      <c r="DZ102" s="23">
        <f t="shared" si="85"/>
        <v>0</v>
      </c>
      <c r="EA102" s="23">
        <f t="shared" si="85"/>
        <v>0</v>
      </c>
      <c r="EB102" s="23">
        <f t="shared" si="85"/>
        <v>0</v>
      </c>
      <c r="EC102" s="23">
        <f t="shared" si="85"/>
        <v>0</v>
      </c>
      <c r="ED102" s="23">
        <f t="shared" ref="ED102:EL102" si="86">IF(OR(ED101&lt;$D91,ED101&gt;$D92),0,IF(ED99&lt;0,IF(EC109&gt;0,MIN(ABS(ED99)*$D93,EC109),0),0))</f>
        <v>0</v>
      </c>
      <c r="EE102" s="23">
        <f t="shared" si="86"/>
        <v>0</v>
      </c>
      <c r="EF102" s="23">
        <f t="shared" si="86"/>
        <v>0</v>
      </c>
      <c r="EG102" s="23">
        <f t="shared" si="86"/>
        <v>0</v>
      </c>
      <c r="EH102" s="23">
        <f t="shared" si="86"/>
        <v>0</v>
      </c>
      <c r="EI102" s="23">
        <f t="shared" si="86"/>
        <v>0</v>
      </c>
      <c r="EJ102" s="23">
        <f t="shared" si="86"/>
        <v>0</v>
      </c>
      <c r="EK102" s="23">
        <f t="shared" si="86"/>
        <v>0</v>
      </c>
      <c r="EL102" s="23">
        <f t="shared" si="86"/>
        <v>0</v>
      </c>
    </row>
    <row r="103" spans="1:142" s="14" customFormat="1">
      <c r="C103" s="26" t="s">
        <v>373</v>
      </c>
      <c r="D103" s="26"/>
      <c r="E103" s="26"/>
      <c r="F103" s="23">
        <f t="shared" ref="F103:AK103" si="87">IF(OR(F101&lt;$D91,F101&gt;$D92),0,IF((F99)&gt;0,MIN(F99,E106),0))</f>
        <v>0</v>
      </c>
      <c r="G103" s="23">
        <f t="shared" si="87"/>
        <v>0</v>
      </c>
      <c r="H103" s="23">
        <f t="shared" si="87"/>
        <v>0</v>
      </c>
      <c r="I103" s="23">
        <f t="shared" si="87"/>
        <v>0</v>
      </c>
      <c r="J103" s="23">
        <f t="shared" si="87"/>
        <v>0</v>
      </c>
      <c r="K103" s="23">
        <f t="shared" si="87"/>
        <v>0</v>
      </c>
      <c r="L103" s="23">
        <f t="shared" si="87"/>
        <v>0</v>
      </c>
      <c r="M103" s="23">
        <f t="shared" si="87"/>
        <v>0</v>
      </c>
      <c r="N103" s="23">
        <f t="shared" si="87"/>
        <v>0</v>
      </c>
      <c r="O103" s="23">
        <f t="shared" si="87"/>
        <v>0</v>
      </c>
      <c r="P103" s="23">
        <f t="shared" si="87"/>
        <v>0</v>
      </c>
      <c r="Q103" s="23">
        <f t="shared" si="87"/>
        <v>0</v>
      </c>
      <c r="R103" s="23">
        <f t="shared" si="87"/>
        <v>0</v>
      </c>
      <c r="S103" s="23">
        <f t="shared" si="87"/>
        <v>0</v>
      </c>
      <c r="T103" s="23">
        <f t="shared" si="87"/>
        <v>0</v>
      </c>
      <c r="U103" s="23">
        <f t="shared" si="87"/>
        <v>0</v>
      </c>
      <c r="V103" s="23">
        <f t="shared" si="87"/>
        <v>0</v>
      </c>
      <c r="W103" s="23">
        <f t="shared" si="87"/>
        <v>0</v>
      </c>
      <c r="X103" s="23">
        <f t="shared" si="87"/>
        <v>0</v>
      </c>
      <c r="Y103" s="23">
        <f t="shared" si="87"/>
        <v>0</v>
      </c>
      <c r="Z103" s="23">
        <f t="shared" si="87"/>
        <v>0</v>
      </c>
      <c r="AA103" s="23">
        <f t="shared" si="87"/>
        <v>0</v>
      </c>
      <c r="AB103" s="23">
        <f t="shared" si="87"/>
        <v>0</v>
      </c>
      <c r="AC103" s="23">
        <f t="shared" si="87"/>
        <v>0</v>
      </c>
      <c r="AD103" s="23">
        <f t="shared" si="87"/>
        <v>3393459.2769573368</v>
      </c>
      <c r="AE103" s="23">
        <f t="shared" si="87"/>
        <v>6477028.162775524</v>
      </c>
      <c r="AF103" s="23">
        <f t="shared" si="87"/>
        <v>0</v>
      </c>
      <c r="AG103" s="23">
        <f t="shared" si="87"/>
        <v>42352080.514606073</v>
      </c>
      <c r="AH103" s="23">
        <f t="shared" si="87"/>
        <v>65166747.057378367</v>
      </c>
      <c r="AI103" s="23">
        <f t="shared" si="87"/>
        <v>0</v>
      </c>
      <c r="AJ103" s="23">
        <f t="shared" si="87"/>
        <v>0</v>
      </c>
      <c r="AK103" s="23">
        <f t="shared" si="87"/>
        <v>0</v>
      </c>
      <c r="AL103" s="23">
        <f t="shared" ref="AL103:BQ103" si="88">IF(OR(AL101&lt;$D91,AL101&gt;$D92),0,IF((AL99)&gt;0,MIN(AL99,AK106),0))</f>
        <v>0</v>
      </c>
      <c r="AM103" s="23">
        <f t="shared" si="88"/>
        <v>0</v>
      </c>
      <c r="AN103" s="23">
        <f t="shared" si="88"/>
        <v>0</v>
      </c>
      <c r="AO103" s="23">
        <f t="shared" si="88"/>
        <v>0</v>
      </c>
      <c r="AP103" s="23">
        <f t="shared" si="88"/>
        <v>0</v>
      </c>
      <c r="AQ103" s="23">
        <f t="shared" si="88"/>
        <v>0</v>
      </c>
      <c r="AR103" s="23">
        <f t="shared" si="88"/>
        <v>0</v>
      </c>
      <c r="AS103" s="23">
        <f t="shared" si="88"/>
        <v>0</v>
      </c>
      <c r="AT103" s="23">
        <f t="shared" si="88"/>
        <v>0</v>
      </c>
      <c r="AU103" s="23">
        <f t="shared" si="88"/>
        <v>0</v>
      </c>
      <c r="AV103" s="23">
        <f t="shared" si="88"/>
        <v>0</v>
      </c>
      <c r="AW103" s="23">
        <f t="shared" si="88"/>
        <v>0</v>
      </c>
      <c r="AX103" s="23">
        <f t="shared" si="88"/>
        <v>0</v>
      </c>
      <c r="AY103" s="23">
        <f t="shared" si="88"/>
        <v>0</v>
      </c>
      <c r="AZ103" s="23">
        <f t="shared" si="88"/>
        <v>0</v>
      </c>
      <c r="BA103" s="23">
        <f t="shared" si="88"/>
        <v>0</v>
      </c>
      <c r="BB103" s="23">
        <f t="shared" si="88"/>
        <v>0</v>
      </c>
      <c r="BC103" s="23">
        <f t="shared" si="88"/>
        <v>0</v>
      </c>
      <c r="BD103" s="23">
        <f t="shared" si="88"/>
        <v>0</v>
      </c>
      <c r="BE103" s="23">
        <f t="shared" si="88"/>
        <v>0</v>
      </c>
      <c r="BF103" s="23">
        <f t="shared" si="88"/>
        <v>0</v>
      </c>
      <c r="BG103" s="23">
        <f t="shared" si="88"/>
        <v>0</v>
      </c>
      <c r="BH103" s="23">
        <f t="shared" si="88"/>
        <v>0</v>
      </c>
      <c r="BI103" s="23">
        <f t="shared" si="88"/>
        <v>0</v>
      </c>
      <c r="BJ103" s="23">
        <f t="shared" si="88"/>
        <v>0</v>
      </c>
      <c r="BK103" s="23">
        <f t="shared" si="88"/>
        <v>0</v>
      </c>
      <c r="BL103" s="23">
        <f t="shared" si="88"/>
        <v>0</v>
      </c>
      <c r="BM103" s="23">
        <f t="shared" si="88"/>
        <v>0</v>
      </c>
      <c r="BN103" s="23">
        <f t="shared" si="88"/>
        <v>0</v>
      </c>
      <c r="BO103" s="23">
        <f t="shared" si="88"/>
        <v>0</v>
      </c>
      <c r="BP103" s="23">
        <f t="shared" si="88"/>
        <v>0</v>
      </c>
      <c r="BQ103" s="23">
        <f t="shared" si="88"/>
        <v>0</v>
      </c>
      <c r="BR103" s="23">
        <f t="shared" ref="BR103:CW103" si="89">IF(OR(BR101&lt;$D91,BR101&gt;$D92),0,IF((BR99)&gt;0,MIN(BR99,BQ106),0))</f>
        <v>0</v>
      </c>
      <c r="BS103" s="23">
        <f t="shared" si="89"/>
        <v>0</v>
      </c>
      <c r="BT103" s="23">
        <f t="shared" si="89"/>
        <v>0</v>
      </c>
      <c r="BU103" s="23">
        <f t="shared" si="89"/>
        <v>0</v>
      </c>
      <c r="BV103" s="23">
        <f t="shared" si="89"/>
        <v>0</v>
      </c>
      <c r="BW103" s="23">
        <f t="shared" si="89"/>
        <v>0</v>
      </c>
      <c r="BX103" s="23">
        <f t="shared" si="89"/>
        <v>0</v>
      </c>
      <c r="BY103" s="23">
        <f t="shared" si="89"/>
        <v>0</v>
      </c>
      <c r="BZ103" s="23">
        <f t="shared" si="89"/>
        <v>0</v>
      </c>
      <c r="CA103" s="23">
        <f t="shared" si="89"/>
        <v>0</v>
      </c>
      <c r="CB103" s="23">
        <f t="shared" si="89"/>
        <v>0</v>
      </c>
      <c r="CC103" s="23">
        <f t="shared" si="89"/>
        <v>0</v>
      </c>
      <c r="CD103" s="23">
        <f t="shared" si="89"/>
        <v>0</v>
      </c>
      <c r="CE103" s="23">
        <f t="shared" si="89"/>
        <v>0</v>
      </c>
      <c r="CF103" s="23">
        <f t="shared" si="89"/>
        <v>0</v>
      </c>
      <c r="CG103" s="23">
        <f t="shared" si="89"/>
        <v>0</v>
      </c>
      <c r="CH103" s="23">
        <f t="shared" si="89"/>
        <v>0</v>
      </c>
      <c r="CI103" s="23">
        <f t="shared" si="89"/>
        <v>0</v>
      </c>
      <c r="CJ103" s="23">
        <f t="shared" si="89"/>
        <v>0</v>
      </c>
      <c r="CK103" s="23">
        <f t="shared" si="89"/>
        <v>0</v>
      </c>
      <c r="CL103" s="23">
        <f t="shared" si="89"/>
        <v>0</v>
      </c>
      <c r="CM103" s="23">
        <f t="shared" si="89"/>
        <v>0</v>
      </c>
      <c r="CN103" s="23">
        <f t="shared" si="89"/>
        <v>0</v>
      </c>
      <c r="CO103" s="23">
        <f t="shared" si="89"/>
        <v>0</v>
      </c>
      <c r="CP103" s="23">
        <f t="shared" si="89"/>
        <v>0</v>
      </c>
      <c r="CQ103" s="23">
        <f t="shared" si="89"/>
        <v>0</v>
      </c>
      <c r="CR103" s="23">
        <f t="shared" si="89"/>
        <v>0</v>
      </c>
      <c r="CS103" s="23">
        <f t="shared" si="89"/>
        <v>0</v>
      </c>
      <c r="CT103" s="23">
        <f t="shared" si="89"/>
        <v>0</v>
      </c>
      <c r="CU103" s="23">
        <f t="shared" si="89"/>
        <v>0</v>
      </c>
      <c r="CV103" s="23">
        <f t="shared" si="89"/>
        <v>0</v>
      </c>
      <c r="CW103" s="23">
        <f t="shared" si="89"/>
        <v>0</v>
      </c>
      <c r="CX103" s="23">
        <f t="shared" ref="CX103:EC103" si="90">IF(OR(CX101&lt;$D91,CX101&gt;$D92),0,IF((CX99)&gt;0,MIN(CX99,CW106),0))</f>
        <v>0</v>
      </c>
      <c r="CY103" s="23">
        <f t="shared" si="90"/>
        <v>0</v>
      </c>
      <c r="CZ103" s="23">
        <f t="shared" si="90"/>
        <v>0</v>
      </c>
      <c r="DA103" s="23">
        <f t="shared" si="90"/>
        <v>0</v>
      </c>
      <c r="DB103" s="23">
        <f t="shared" si="90"/>
        <v>0</v>
      </c>
      <c r="DC103" s="23">
        <f t="shared" si="90"/>
        <v>0</v>
      </c>
      <c r="DD103" s="23">
        <f t="shared" si="90"/>
        <v>0</v>
      </c>
      <c r="DE103" s="23">
        <f t="shared" si="90"/>
        <v>0</v>
      </c>
      <c r="DF103" s="23">
        <f t="shared" si="90"/>
        <v>0</v>
      </c>
      <c r="DG103" s="23">
        <f t="shared" si="90"/>
        <v>0</v>
      </c>
      <c r="DH103" s="23">
        <f t="shared" si="90"/>
        <v>0</v>
      </c>
      <c r="DI103" s="23">
        <f t="shared" si="90"/>
        <v>0</v>
      </c>
      <c r="DJ103" s="23">
        <f t="shared" si="90"/>
        <v>0</v>
      </c>
      <c r="DK103" s="23">
        <f t="shared" si="90"/>
        <v>0</v>
      </c>
      <c r="DL103" s="23">
        <f t="shared" si="90"/>
        <v>0</v>
      </c>
      <c r="DM103" s="23">
        <f t="shared" si="90"/>
        <v>0</v>
      </c>
      <c r="DN103" s="23">
        <f t="shared" si="90"/>
        <v>0</v>
      </c>
      <c r="DO103" s="23">
        <f t="shared" si="90"/>
        <v>0</v>
      </c>
      <c r="DP103" s="23">
        <f t="shared" si="90"/>
        <v>0</v>
      </c>
      <c r="DQ103" s="23">
        <f t="shared" si="90"/>
        <v>0</v>
      </c>
      <c r="DR103" s="23">
        <f t="shared" si="90"/>
        <v>0</v>
      </c>
      <c r="DS103" s="23">
        <f t="shared" si="90"/>
        <v>0</v>
      </c>
      <c r="DT103" s="23">
        <f t="shared" si="90"/>
        <v>0</v>
      </c>
      <c r="DU103" s="23">
        <f t="shared" si="90"/>
        <v>0</v>
      </c>
      <c r="DV103" s="23">
        <f t="shared" si="90"/>
        <v>0</v>
      </c>
      <c r="DW103" s="23">
        <f t="shared" si="90"/>
        <v>0</v>
      </c>
      <c r="DX103" s="23">
        <f t="shared" si="90"/>
        <v>0</v>
      </c>
      <c r="DY103" s="23">
        <f t="shared" si="90"/>
        <v>0</v>
      </c>
      <c r="DZ103" s="23">
        <f t="shared" si="90"/>
        <v>0</v>
      </c>
      <c r="EA103" s="23">
        <f t="shared" si="90"/>
        <v>0</v>
      </c>
      <c r="EB103" s="23">
        <f t="shared" si="90"/>
        <v>0</v>
      </c>
      <c r="EC103" s="23">
        <f t="shared" si="90"/>
        <v>0</v>
      </c>
      <c r="ED103" s="23">
        <f t="shared" ref="ED103:EL103" si="91">IF(OR(ED101&lt;$D91,ED101&gt;$D92),0,IF((ED99)&gt;0,MIN(ED99,EC106),0))</f>
        <v>0</v>
      </c>
      <c r="EE103" s="23">
        <f t="shared" si="91"/>
        <v>0</v>
      </c>
      <c r="EF103" s="23">
        <f t="shared" si="91"/>
        <v>0</v>
      </c>
      <c r="EG103" s="23">
        <f t="shared" si="91"/>
        <v>0</v>
      </c>
      <c r="EH103" s="23">
        <f t="shared" si="91"/>
        <v>0</v>
      </c>
      <c r="EI103" s="23">
        <f t="shared" si="91"/>
        <v>0</v>
      </c>
      <c r="EJ103" s="23">
        <f t="shared" si="91"/>
        <v>0</v>
      </c>
      <c r="EK103" s="23">
        <f t="shared" si="91"/>
        <v>0</v>
      </c>
      <c r="EL103" s="23">
        <f t="shared" si="91"/>
        <v>0</v>
      </c>
    </row>
    <row r="104" spans="1:142" s="14" customFormat="1">
      <c r="C104" s="26" t="s">
        <v>374</v>
      </c>
      <c r="D104" s="26"/>
      <c r="E104" s="26"/>
      <c r="F104" s="23">
        <f t="shared" ref="F104:AK104" si="92">IF(OR(F101&lt;$D91,F101&gt;$D92),0,IF((F99-E106)&gt;0,MIN(F99-E106,E107+F110),0))</f>
        <v>0</v>
      </c>
      <c r="G104" s="23">
        <f t="shared" si="92"/>
        <v>0</v>
      </c>
      <c r="H104" s="23">
        <f t="shared" si="92"/>
        <v>0</v>
      </c>
      <c r="I104" s="23">
        <f t="shared" si="92"/>
        <v>0</v>
      </c>
      <c r="J104" s="23">
        <f t="shared" si="92"/>
        <v>0</v>
      </c>
      <c r="K104" s="23">
        <f t="shared" si="92"/>
        <v>0</v>
      </c>
      <c r="L104" s="23">
        <f t="shared" si="92"/>
        <v>0</v>
      </c>
      <c r="M104" s="23">
        <f t="shared" si="92"/>
        <v>0</v>
      </c>
      <c r="N104" s="23">
        <f t="shared" si="92"/>
        <v>0</v>
      </c>
      <c r="O104" s="23">
        <f t="shared" si="92"/>
        <v>0</v>
      </c>
      <c r="P104" s="23">
        <f t="shared" si="92"/>
        <v>0</v>
      </c>
      <c r="Q104" s="23">
        <f t="shared" si="92"/>
        <v>0</v>
      </c>
      <c r="R104" s="23">
        <f t="shared" si="92"/>
        <v>0</v>
      </c>
      <c r="S104" s="23">
        <f t="shared" si="92"/>
        <v>0</v>
      </c>
      <c r="T104" s="23">
        <f t="shared" si="92"/>
        <v>0</v>
      </c>
      <c r="U104" s="23">
        <f t="shared" si="92"/>
        <v>0</v>
      </c>
      <c r="V104" s="23">
        <f t="shared" si="92"/>
        <v>0</v>
      </c>
      <c r="W104" s="23">
        <f t="shared" si="92"/>
        <v>0</v>
      </c>
      <c r="X104" s="23">
        <f t="shared" si="92"/>
        <v>0</v>
      </c>
      <c r="Y104" s="23">
        <f t="shared" si="92"/>
        <v>0</v>
      </c>
      <c r="Z104" s="23">
        <f t="shared" si="92"/>
        <v>0</v>
      </c>
      <c r="AA104" s="23">
        <f t="shared" si="92"/>
        <v>0</v>
      </c>
      <c r="AB104" s="23">
        <f t="shared" si="92"/>
        <v>0</v>
      </c>
      <c r="AC104" s="23">
        <f t="shared" si="92"/>
        <v>0</v>
      </c>
      <c r="AD104" s="23">
        <f t="shared" si="92"/>
        <v>0</v>
      </c>
      <c r="AE104" s="23">
        <f t="shared" si="92"/>
        <v>0</v>
      </c>
      <c r="AF104" s="23">
        <f t="shared" si="92"/>
        <v>0</v>
      </c>
      <c r="AG104" s="23">
        <f t="shared" si="92"/>
        <v>0</v>
      </c>
      <c r="AH104" s="23">
        <f t="shared" si="92"/>
        <v>3437688.4114095122</v>
      </c>
      <c r="AI104" s="23">
        <f t="shared" si="92"/>
        <v>4593446.9265295919</v>
      </c>
      <c r="AJ104" s="23">
        <f t="shared" si="92"/>
        <v>0</v>
      </c>
      <c r="AK104" s="23">
        <f t="shared" si="92"/>
        <v>0</v>
      </c>
      <c r="AL104" s="23">
        <f t="shared" ref="AL104:BQ104" si="93">IF(OR(AL101&lt;$D91,AL101&gt;$D92),0,IF((AL99-AK106)&gt;0,MIN(AL99-AK106,AK107+AL110),0))</f>
        <v>0</v>
      </c>
      <c r="AM104" s="23">
        <f t="shared" si="93"/>
        <v>0</v>
      </c>
      <c r="AN104" s="23">
        <f t="shared" si="93"/>
        <v>0</v>
      </c>
      <c r="AO104" s="23">
        <f t="shared" si="93"/>
        <v>0</v>
      </c>
      <c r="AP104" s="23">
        <f t="shared" si="93"/>
        <v>0</v>
      </c>
      <c r="AQ104" s="23">
        <f t="shared" si="93"/>
        <v>0</v>
      </c>
      <c r="AR104" s="23">
        <f t="shared" si="93"/>
        <v>0</v>
      </c>
      <c r="AS104" s="23">
        <f t="shared" si="93"/>
        <v>0</v>
      </c>
      <c r="AT104" s="23">
        <f t="shared" si="93"/>
        <v>0</v>
      </c>
      <c r="AU104" s="23">
        <f t="shared" si="93"/>
        <v>0</v>
      </c>
      <c r="AV104" s="23">
        <f t="shared" si="93"/>
        <v>0</v>
      </c>
      <c r="AW104" s="23">
        <f t="shared" si="93"/>
        <v>0</v>
      </c>
      <c r="AX104" s="23">
        <f t="shared" si="93"/>
        <v>0</v>
      </c>
      <c r="AY104" s="23">
        <f t="shared" si="93"/>
        <v>0</v>
      </c>
      <c r="AZ104" s="23">
        <f t="shared" si="93"/>
        <v>0</v>
      </c>
      <c r="BA104" s="23">
        <f t="shared" si="93"/>
        <v>0</v>
      </c>
      <c r="BB104" s="23">
        <f t="shared" si="93"/>
        <v>0</v>
      </c>
      <c r="BC104" s="23">
        <f t="shared" si="93"/>
        <v>0</v>
      </c>
      <c r="BD104" s="23">
        <f t="shared" si="93"/>
        <v>0</v>
      </c>
      <c r="BE104" s="23">
        <f t="shared" si="93"/>
        <v>0</v>
      </c>
      <c r="BF104" s="23">
        <f t="shared" si="93"/>
        <v>0</v>
      </c>
      <c r="BG104" s="23">
        <f t="shared" si="93"/>
        <v>0</v>
      </c>
      <c r="BH104" s="23">
        <f t="shared" si="93"/>
        <v>0</v>
      </c>
      <c r="BI104" s="23">
        <f t="shared" si="93"/>
        <v>0</v>
      </c>
      <c r="BJ104" s="23">
        <f t="shared" si="93"/>
        <v>0</v>
      </c>
      <c r="BK104" s="23">
        <f t="shared" si="93"/>
        <v>0</v>
      </c>
      <c r="BL104" s="23">
        <f t="shared" si="93"/>
        <v>0</v>
      </c>
      <c r="BM104" s="23">
        <f t="shared" si="93"/>
        <v>0</v>
      </c>
      <c r="BN104" s="23">
        <f t="shared" si="93"/>
        <v>0</v>
      </c>
      <c r="BO104" s="23">
        <f t="shared" si="93"/>
        <v>0</v>
      </c>
      <c r="BP104" s="23">
        <f t="shared" si="93"/>
        <v>0</v>
      </c>
      <c r="BQ104" s="23">
        <f t="shared" si="93"/>
        <v>0</v>
      </c>
      <c r="BR104" s="23">
        <f t="shared" ref="BR104:CW104" si="94">IF(OR(BR101&lt;$D91,BR101&gt;$D92),0,IF((BR99-BQ106)&gt;0,MIN(BR99-BQ106,BQ107+BR110),0))</f>
        <v>0</v>
      </c>
      <c r="BS104" s="23">
        <f t="shared" si="94"/>
        <v>0</v>
      </c>
      <c r="BT104" s="23">
        <f t="shared" si="94"/>
        <v>0</v>
      </c>
      <c r="BU104" s="23">
        <f t="shared" si="94"/>
        <v>0</v>
      </c>
      <c r="BV104" s="23">
        <f t="shared" si="94"/>
        <v>0</v>
      </c>
      <c r="BW104" s="23">
        <f t="shared" si="94"/>
        <v>0</v>
      </c>
      <c r="BX104" s="23">
        <f t="shared" si="94"/>
        <v>0</v>
      </c>
      <c r="BY104" s="23">
        <f t="shared" si="94"/>
        <v>0</v>
      </c>
      <c r="BZ104" s="23">
        <f t="shared" si="94"/>
        <v>0</v>
      </c>
      <c r="CA104" s="23">
        <f t="shared" si="94"/>
        <v>0</v>
      </c>
      <c r="CB104" s="23">
        <f t="shared" si="94"/>
        <v>0</v>
      </c>
      <c r="CC104" s="23">
        <f t="shared" si="94"/>
        <v>0</v>
      </c>
      <c r="CD104" s="23">
        <f t="shared" si="94"/>
        <v>0</v>
      </c>
      <c r="CE104" s="23">
        <f t="shared" si="94"/>
        <v>0</v>
      </c>
      <c r="CF104" s="23">
        <f t="shared" si="94"/>
        <v>0</v>
      </c>
      <c r="CG104" s="23">
        <f t="shared" si="94"/>
        <v>0</v>
      </c>
      <c r="CH104" s="23">
        <f t="shared" si="94"/>
        <v>0</v>
      </c>
      <c r="CI104" s="23">
        <f t="shared" si="94"/>
        <v>0</v>
      </c>
      <c r="CJ104" s="23">
        <f t="shared" si="94"/>
        <v>0</v>
      </c>
      <c r="CK104" s="23">
        <f t="shared" si="94"/>
        <v>0</v>
      </c>
      <c r="CL104" s="23">
        <f t="shared" si="94"/>
        <v>0</v>
      </c>
      <c r="CM104" s="23">
        <f t="shared" si="94"/>
        <v>0</v>
      </c>
      <c r="CN104" s="23">
        <f t="shared" si="94"/>
        <v>0</v>
      </c>
      <c r="CO104" s="23">
        <f t="shared" si="94"/>
        <v>0</v>
      </c>
      <c r="CP104" s="23">
        <f t="shared" si="94"/>
        <v>0</v>
      </c>
      <c r="CQ104" s="23">
        <f t="shared" si="94"/>
        <v>0</v>
      </c>
      <c r="CR104" s="23">
        <f t="shared" si="94"/>
        <v>0</v>
      </c>
      <c r="CS104" s="23">
        <f t="shared" si="94"/>
        <v>0</v>
      </c>
      <c r="CT104" s="23">
        <f t="shared" si="94"/>
        <v>0</v>
      </c>
      <c r="CU104" s="23">
        <f t="shared" si="94"/>
        <v>0</v>
      </c>
      <c r="CV104" s="23">
        <f t="shared" si="94"/>
        <v>0</v>
      </c>
      <c r="CW104" s="23">
        <f t="shared" si="94"/>
        <v>0</v>
      </c>
      <c r="CX104" s="23">
        <f t="shared" ref="CX104:EC104" si="95">IF(OR(CX101&lt;$D91,CX101&gt;$D92),0,IF((CX99-CW106)&gt;0,MIN(CX99-CW106,CW107+CX110),0))</f>
        <v>0</v>
      </c>
      <c r="CY104" s="23">
        <f t="shared" si="95"/>
        <v>0</v>
      </c>
      <c r="CZ104" s="23">
        <f t="shared" si="95"/>
        <v>0</v>
      </c>
      <c r="DA104" s="23">
        <f t="shared" si="95"/>
        <v>0</v>
      </c>
      <c r="DB104" s="23">
        <f t="shared" si="95"/>
        <v>0</v>
      </c>
      <c r="DC104" s="23">
        <f t="shared" si="95"/>
        <v>0</v>
      </c>
      <c r="DD104" s="23">
        <f t="shared" si="95"/>
        <v>0</v>
      </c>
      <c r="DE104" s="23">
        <f t="shared" si="95"/>
        <v>0</v>
      </c>
      <c r="DF104" s="23">
        <f t="shared" si="95"/>
        <v>0</v>
      </c>
      <c r="DG104" s="23">
        <f t="shared" si="95"/>
        <v>0</v>
      </c>
      <c r="DH104" s="23">
        <f t="shared" si="95"/>
        <v>0</v>
      </c>
      <c r="DI104" s="23">
        <f t="shared" si="95"/>
        <v>0</v>
      </c>
      <c r="DJ104" s="23">
        <f t="shared" si="95"/>
        <v>0</v>
      </c>
      <c r="DK104" s="23">
        <f t="shared" si="95"/>
        <v>0</v>
      </c>
      <c r="DL104" s="23">
        <f t="shared" si="95"/>
        <v>0</v>
      </c>
      <c r="DM104" s="23">
        <f t="shared" si="95"/>
        <v>0</v>
      </c>
      <c r="DN104" s="23">
        <f t="shared" si="95"/>
        <v>0</v>
      </c>
      <c r="DO104" s="23">
        <f t="shared" si="95"/>
        <v>0</v>
      </c>
      <c r="DP104" s="23">
        <f t="shared" si="95"/>
        <v>0</v>
      </c>
      <c r="DQ104" s="23">
        <f t="shared" si="95"/>
        <v>0</v>
      </c>
      <c r="DR104" s="23">
        <f t="shared" si="95"/>
        <v>0</v>
      </c>
      <c r="DS104" s="23">
        <f t="shared" si="95"/>
        <v>0</v>
      </c>
      <c r="DT104" s="23">
        <f t="shared" si="95"/>
        <v>0</v>
      </c>
      <c r="DU104" s="23">
        <f t="shared" si="95"/>
        <v>0</v>
      </c>
      <c r="DV104" s="23">
        <f t="shared" si="95"/>
        <v>0</v>
      </c>
      <c r="DW104" s="23">
        <f t="shared" si="95"/>
        <v>0</v>
      </c>
      <c r="DX104" s="23">
        <f t="shared" si="95"/>
        <v>0</v>
      </c>
      <c r="DY104" s="23">
        <f t="shared" si="95"/>
        <v>0</v>
      </c>
      <c r="DZ104" s="23">
        <f t="shared" si="95"/>
        <v>0</v>
      </c>
      <c r="EA104" s="23">
        <f t="shared" si="95"/>
        <v>0</v>
      </c>
      <c r="EB104" s="23">
        <f t="shared" si="95"/>
        <v>0</v>
      </c>
      <c r="EC104" s="23">
        <f t="shared" si="95"/>
        <v>0</v>
      </c>
      <c r="ED104" s="23">
        <f t="shared" ref="ED104:EL104" si="96">IF(OR(ED101&lt;$D91,ED101&gt;$D92),0,IF((ED99-EC106)&gt;0,MIN(ED99-EC106,EC107+ED110),0))</f>
        <v>0</v>
      </c>
      <c r="EE104" s="23">
        <f t="shared" si="96"/>
        <v>0</v>
      </c>
      <c r="EF104" s="23">
        <f t="shared" si="96"/>
        <v>0</v>
      </c>
      <c r="EG104" s="23">
        <f t="shared" si="96"/>
        <v>0</v>
      </c>
      <c r="EH104" s="23">
        <f t="shared" si="96"/>
        <v>0</v>
      </c>
      <c r="EI104" s="23">
        <f t="shared" si="96"/>
        <v>0</v>
      </c>
      <c r="EJ104" s="23">
        <f t="shared" si="96"/>
        <v>0</v>
      </c>
      <c r="EK104" s="23">
        <f t="shared" si="96"/>
        <v>0</v>
      </c>
      <c r="EL104" s="23">
        <f t="shared" si="96"/>
        <v>0</v>
      </c>
    </row>
    <row r="105" spans="1:142" s="14" customFormat="1">
      <c r="C105" s="29" t="s">
        <v>377</v>
      </c>
      <c r="D105" s="26"/>
      <c r="E105" s="26"/>
      <c r="F105" s="23">
        <f>MAX(SUM($F102:F102)-SUM(E103:$F103),0)+SUM($E110:E110)-SUM($E104:E104)-SUM($E108:E108)</f>
        <v>0</v>
      </c>
      <c r="G105" s="23">
        <f>MAX(SUM($F102:G102)-SUM($F103:F103),0)+SUM($E110:F110)-SUM($E104:F104)-SUM($E108:F108)</f>
        <v>0</v>
      </c>
      <c r="H105" s="23">
        <f>MAX(SUM($F102:H102)-SUM($F103:G103),0)+SUM($E110:G110)-SUM($E104:G104)-SUM($E108:G108)</f>
        <v>0</v>
      </c>
      <c r="I105" s="23">
        <f>MAX(SUM($F102:I102)-SUM($F103:H103),0)+SUM($E110:H110)-SUM($E104:H104)-SUM($E108:H108)</f>
        <v>0</v>
      </c>
      <c r="J105" s="23">
        <f>MAX(SUM($F102:J102)-SUM($F103:I103),0)+SUM($E110:I110)-SUM($E104:I104)-SUM($E108:I108)</f>
        <v>0</v>
      </c>
      <c r="K105" s="23">
        <f>MAX(SUM($F102:K102)-SUM($F103:J103),0)+SUM($E110:J110)-SUM($E104:J104)-SUM($E108:J108)</f>
        <v>0</v>
      </c>
      <c r="L105" s="23">
        <f>MAX(SUM($F102:L102)-SUM($F103:K103),0)+SUM($E110:K110)-SUM($E104:K104)-SUM($E108:K108)</f>
        <v>0</v>
      </c>
      <c r="M105" s="23">
        <f>MAX(SUM($F102:M102)-SUM($F103:L103),0)+SUM($E110:L110)-SUM($E104:L104)-SUM($E108:L108)</f>
        <v>0</v>
      </c>
      <c r="N105" s="23">
        <f>MAX(SUM($F102:N102)-SUM($F103:M103),0)+SUM($E110:M110)-SUM($E104:M104)-SUM($E108:M108)</f>
        <v>0</v>
      </c>
      <c r="O105" s="23">
        <f>MAX(SUM($F102:O102)-SUM($F103:N103),0)+SUM($E110:N110)-SUM($E104:N104)-SUM($E108:N108)</f>
        <v>13614195.761248605</v>
      </c>
      <c r="P105" s="23">
        <f>MAX(SUM($F102:P102)-SUM($F103:O103),0)+SUM($E110:O110)-SUM($E104:O104)-SUM($E108:O108)</f>
        <v>54409181.193999611</v>
      </c>
      <c r="Q105" s="23">
        <f>MAX(SUM($F102:Q102)-SUM($F103:P103),0)+SUM($E110:P110)-SUM($E104:P104)-SUM($E108:P108)</f>
        <v>54688049.948974609</v>
      </c>
      <c r="R105" s="23">
        <f>MAX(SUM($F102:R102)-SUM($F103:Q103),0)+SUM($E110:Q110)-SUM($E104:Q104)-SUM($E108:Q108)</f>
        <v>68490989.710010618</v>
      </c>
      <c r="S105" s="23">
        <f>MAX(SUM($F102:S102)-SUM($F103:R103),0)+SUM($E110:R110)-SUM($E104:R104)-SUM($E108:R108)</f>
        <v>81136963.5956873</v>
      </c>
      <c r="T105" s="23">
        <f>MAX(SUM($F102:T102)-SUM($F103:S103),0)+SUM($E110:S110)-SUM($E104:S104)-SUM($E108:S108)</f>
        <v>93835629.039220974</v>
      </c>
      <c r="U105" s="23">
        <f>MAX(SUM($F102:U102)-SUM($F103:T103),0)+SUM($E110:T110)-SUM($E104:T104)-SUM($E108:T108)</f>
        <v>103503704.54004209</v>
      </c>
      <c r="V105" s="23">
        <f>MAX(SUM($F102:V102)-SUM($F103:U103),0)+SUM($E110:U110)-SUM($E104:U104)-SUM($E108:U108)</f>
        <v>113212063.6887833</v>
      </c>
      <c r="W105" s="23">
        <f>MAX(SUM($F102:W102)-SUM($F103:V103),0)+SUM($E110:V110)-SUM($E104:V104)-SUM($E108:V108)</f>
        <v>113710371.18779577</v>
      </c>
      <c r="X105" s="23">
        <f>MAX(SUM($F102:X102)-SUM($F103:W103),0)+SUM($E110:W110)-SUM($E104:W104)-SUM($E108:W108)</f>
        <v>114210754.96805413</v>
      </c>
      <c r="Y105" s="23">
        <f>MAX(SUM($F102:Y102)-SUM($F103:X103),0)+SUM($E110:X110)-SUM($E104:X104)-SUM($E108:X108)</f>
        <v>114713223.68073024</v>
      </c>
      <c r="Z105" s="23">
        <f>MAX(SUM($F102:Z102)-SUM($F103:Y103),0)+SUM($E110:Y110)-SUM($E104:Y104)-SUM($E108:Y108)</f>
        <v>115217786.01304248</v>
      </c>
      <c r="AA105" s="23">
        <f>MAX(SUM($F102:AA102)-SUM($F103:Z103),0)+SUM($E110:Z110)-SUM($E104:Z104)-SUM($E108:Z108)</f>
        <v>115724450.68840604</v>
      </c>
      <c r="AB105" s="23">
        <f>MAX(SUM($F102:AB102)-SUM($F103:AA103),0)+SUM($E110:AA110)-SUM($E104:AA104)-SUM($E108:AA108)</f>
        <v>116233226.46658361</v>
      </c>
      <c r="AC105" s="23">
        <f>MAX(SUM($F102:AC102)-SUM($F103:AB103),0)+SUM($E110:AB110)-SUM($E104:AB104)-SUM($E108:AB108)</f>
        <v>116744108.78456418</v>
      </c>
      <c r="AD105" s="23">
        <f>MAX(SUM($F102:AD102)-SUM($F103:AC103),0)+SUM($E110:AC110)-SUM($E104:AC104)-SUM($E108:AC108)</f>
        <v>117230542.57116653</v>
      </c>
      <c r="AE105" s="23">
        <f>MAX(SUM($F102:AE102)-SUM($F103:AD103),0)+SUM($E110:AD110)-SUM($E104:AD104)-SUM($E108:AD108)</f>
        <v>114325543.88825573</v>
      </c>
      <c r="AF105" s="23">
        <f>MAX(SUM($F102:AF102)-SUM($F103:AE103),0)+SUM($E110:AE110)-SUM($E104:AE104)-SUM($E108:AE108)</f>
        <v>114272997.5125118</v>
      </c>
      <c r="AG105" s="23">
        <f>MAX(SUM($F102:AG102)-SUM($F103:AF103),0)+SUM($E110:AF110)-SUM($E104:AF104)-SUM($E108:AF108)</f>
        <v>114749135.00214726</v>
      </c>
      <c r="AH105" s="23">
        <f>MAX(SUM($F102:AH102)-SUM($F103:AG103),0)+SUM($E110:AG110)-SUM($E104:AG104)-SUM($E108:AG108)</f>
        <v>72875175.883383468</v>
      </c>
      <c r="AI105" s="23">
        <f>MAX(SUM($F102:AI102)-SUM($F103:AH103),0)+SUM($E110:AH110)-SUM($E104:AH104)-SUM($E108:AH108)</f>
        <v>4574386.9807763575</v>
      </c>
      <c r="AJ105" s="23">
        <f>MAX(SUM($F102:AJ102)-SUM($F103:AI103),0)+SUM($E110:AI110)-SUM($E104:AI104)-SUM($E108:AI108)</f>
        <v>0</v>
      </c>
      <c r="AK105" s="23">
        <f>MAX(SUM($F102:AK102)-SUM($F103:AJ103),0)+SUM($E110:AJ110)-SUM($E104:AJ104)-SUM($E108:AJ108)</f>
        <v>0</v>
      </c>
      <c r="AL105" s="23">
        <f>MAX(SUM($F102:AL102)-SUM($F103:AK103),0)+SUM($E110:AK110)-SUM($E104:AK104)-SUM($E108:AK108)</f>
        <v>0</v>
      </c>
      <c r="AM105" s="23">
        <f>MAX(SUM($F102:AM102)-SUM($F103:AL103),0)+SUM($E110:AL110)-SUM($E104:AL104)-SUM($E108:AL108)</f>
        <v>0</v>
      </c>
      <c r="AN105" s="23">
        <f>MAX(SUM($F102:AN102)-SUM($F103:AM103),0)+SUM($E110:AM110)-SUM($E104:AM104)-SUM($E108:AM108)</f>
        <v>0</v>
      </c>
      <c r="AO105" s="23">
        <f>MAX(SUM($F102:AO102)-SUM($F103:AN103),0)+SUM($E110:AN110)-SUM($E104:AN104)-SUM($E108:AN108)</f>
        <v>0</v>
      </c>
      <c r="AP105" s="23">
        <f>MAX(SUM($F102:AP102)-SUM($F103:AO103),0)+SUM($E110:AO110)-SUM($E104:AO104)-SUM($E108:AO108)</f>
        <v>0</v>
      </c>
      <c r="AQ105" s="23">
        <f>MAX(SUM($F102:AQ102)-SUM($F103:AP103),0)+SUM($E110:AP110)-SUM($E104:AP104)-SUM($E108:AP108)</f>
        <v>0</v>
      </c>
      <c r="AR105" s="23">
        <f>MAX(SUM($F102:AR102)-SUM($F103:AQ103),0)+SUM($E110:AQ110)-SUM($E104:AQ104)-SUM($E108:AQ108)</f>
        <v>0</v>
      </c>
      <c r="AS105" s="23">
        <f>MAX(SUM($F102:AS102)-SUM($F103:AR103),0)+SUM($E110:AR110)-SUM($E104:AR104)-SUM($E108:AR108)</f>
        <v>0</v>
      </c>
      <c r="AT105" s="23">
        <f>MAX(SUM($F102:AT102)-SUM($F103:AS103),0)+SUM($E110:AS110)-SUM($E104:AS104)-SUM($E108:AS108)</f>
        <v>0</v>
      </c>
      <c r="AU105" s="23">
        <f>MAX(SUM($F102:AU102)-SUM($F103:AT103),0)+SUM($E110:AT110)-SUM($E104:AT104)-SUM($E108:AT108)</f>
        <v>0</v>
      </c>
      <c r="AV105" s="23">
        <f>MAX(SUM($F102:AV102)-SUM($F103:AU103),0)+SUM($E110:AU110)-SUM($E104:AU104)-SUM($E108:AU108)</f>
        <v>0</v>
      </c>
      <c r="AW105" s="23">
        <f>MAX(SUM($F102:AW102)-SUM($F103:AV103),0)+SUM($E110:AV110)-SUM($E104:AV104)-SUM($E108:AV108)</f>
        <v>0</v>
      </c>
      <c r="AX105" s="23">
        <f>MAX(SUM($F102:AX102)-SUM($F103:AW103),0)+SUM($E110:AW110)-SUM($E104:AW104)-SUM($E108:AW108)</f>
        <v>0</v>
      </c>
      <c r="AY105" s="23">
        <f>MAX(SUM($F102:AY102)-SUM($F103:AX103),0)+SUM($E110:AX110)-SUM($E104:AX104)-SUM($E108:AX108)</f>
        <v>0</v>
      </c>
      <c r="AZ105" s="23">
        <f>MAX(SUM($F102:AZ102)-SUM($F103:AY103),0)+SUM($E110:AY110)-SUM($E104:AY104)-SUM($E108:AY108)</f>
        <v>0</v>
      </c>
      <c r="BA105" s="23">
        <f>MAX(SUM($F102:BA102)-SUM($F103:AZ103),0)+SUM($E110:AZ110)-SUM($E104:AZ104)-SUM($E108:AZ108)</f>
        <v>0</v>
      </c>
      <c r="BB105" s="23">
        <f>MAX(SUM($F102:BB102)-SUM($F103:BA103),0)+SUM($E110:BA110)-SUM($E104:BA104)-SUM($E108:BA108)</f>
        <v>0</v>
      </c>
      <c r="BC105" s="23">
        <f>MAX(SUM($F102:BC102)-SUM($F103:BB103),0)+SUM($E110:BB110)-SUM($E104:BB104)-SUM($E108:BB108)</f>
        <v>0</v>
      </c>
      <c r="BD105" s="23">
        <f>MAX(SUM($F102:BD102)-SUM($F103:BC103),0)+SUM($E110:BC110)-SUM($E104:BC104)-SUM($E108:BC108)</f>
        <v>0</v>
      </c>
      <c r="BE105" s="23">
        <f>MAX(SUM($F102:BE102)-SUM($F103:BD103),0)+SUM($E110:BD110)-SUM($E104:BD104)-SUM($E108:BD108)</f>
        <v>0</v>
      </c>
      <c r="BF105" s="23">
        <f>MAX(SUM($F102:BF102)-SUM($F103:BE103),0)+SUM($E110:BE110)-SUM($E104:BE104)-SUM($E108:BE108)</f>
        <v>0</v>
      </c>
      <c r="BG105" s="23">
        <f>MAX(SUM($F102:BG102)-SUM($F103:BF103),0)+SUM($E110:BF110)-SUM($E104:BF104)-SUM($E108:BF108)</f>
        <v>0</v>
      </c>
      <c r="BH105" s="23">
        <f>MAX(SUM($F102:BH102)-SUM($F103:BG103),0)+SUM($E110:BG110)-SUM($E104:BG104)-SUM($E108:BG108)</f>
        <v>41852387.708543018</v>
      </c>
      <c r="BI105" s="23">
        <f>MAX(SUM($F102:BI102)-SUM($F103:BH103),0)+SUM($E110:BH110)-SUM($E104:BH104)-SUM($E108:BH108)</f>
        <v>42039813.615661956</v>
      </c>
      <c r="BJ105" s="23">
        <f>MAX(SUM($F102:BJ102)-SUM($F103:BI103),0)+SUM($E110:BI110)-SUM($E104:BI104)-SUM($E108:BI108)</f>
        <v>42228020.464060552</v>
      </c>
      <c r="BK105" s="23">
        <f>MAX(SUM($F102:BK102)-SUM($F103:BJ103),0)+SUM($E110:BJ110)-SUM($E104:BJ104)-SUM($E108:BJ108)</f>
        <v>42417011.507660821</v>
      </c>
      <c r="BL105" s="23">
        <f>MAX(SUM($F102:BL102)-SUM($F103:BK103),0)+SUM($E110:BK110)-SUM($E104:BK104)-SUM($E108:BK108)</f>
        <v>42606790.013942748</v>
      </c>
      <c r="BM105" s="23">
        <f>MAX(SUM($F102:BM102)-SUM($F103:BL103),0)+SUM($E110:BL110)-SUM($E104:BL104)-SUM($E108:BL108)</f>
        <v>78390803.102439463</v>
      </c>
      <c r="BN105" s="23">
        <f>MAX(SUM($F102:BN102)-SUM($F103:BM103),0)+SUM($E110:BM110)-SUM($E104:BM104)-SUM($E108:BM108)</f>
        <v>78717431.448699623</v>
      </c>
      <c r="BO105" s="23">
        <f>MAX(SUM($F102:BO102)-SUM($F103:BN103),0)+SUM($E110:BN110)-SUM($E104:BN104)-SUM($E108:BN108)</f>
        <v>79045420.746402547</v>
      </c>
      <c r="BP105" s="23">
        <f>MAX(SUM($F102:BP102)-SUM($F103:BO103),0)+SUM($E110:BO110)-SUM($E104:BO104)-SUM($E108:BO108)</f>
        <v>79374776.666179225</v>
      </c>
      <c r="BQ105" s="23">
        <f>MAX(SUM($F102:BQ102)-SUM($F103:BP103),0)+SUM($E110:BP110)-SUM($E104:BP104)-SUM($E108:BP108)</f>
        <v>79705504.902288303</v>
      </c>
      <c r="BR105" s="23">
        <f>MAX(SUM($F102:BR102)-SUM($F103:BQ103),0)+SUM($E110:BQ110)-SUM($E104:BQ104)-SUM($E108:BQ108)</f>
        <v>80037611.172714502</v>
      </c>
      <c r="BS105" s="23">
        <f>MAX(SUM($F102:BS102)-SUM($F103:BR103),0)+SUM($E110:BR110)-SUM($E104:BR104)-SUM($E108:BR108)</f>
        <v>80371101.219267473</v>
      </c>
      <c r="BT105" s="23">
        <f>MAX(SUM($F102:BT102)-SUM($F103:BS103),0)+SUM($E110:BS110)-SUM($E104:BS104)-SUM($E108:BS108)</f>
        <v>80705980.807681099</v>
      </c>
      <c r="BU105" s="23">
        <f>MAX(SUM($F102:BU102)-SUM($F103:BT103),0)+SUM($E110:BT110)-SUM($E104:BT104)-SUM($E108:BT108)</f>
        <v>81042255.727713093</v>
      </c>
      <c r="BV105" s="23">
        <f>MAX(SUM($F102:BV102)-SUM($F103:BU103),0)+SUM($E110:BU110)-SUM($E104:BU104)-SUM($E108:BU108)</f>
        <v>81379931.793245241</v>
      </c>
      <c r="BW105" s="23">
        <f>MAX(SUM($F102:BW102)-SUM($F103:BV103),0)+SUM($E110:BV110)-SUM($E104:BV104)-SUM($E108:BV108)</f>
        <v>81719014.842383757</v>
      </c>
      <c r="BX105" s="23">
        <f>MAX(SUM($F102:BX102)-SUM($F103:BW103),0)+SUM($E110:BW110)-SUM($E104:BW104)-SUM($E108:BW108)</f>
        <v>82059510.737560347</v>
      </c>
      <c r="BY105" s="23">
        <f>MAX(SUM($F102:BY102)-SUM($F103:BX103),0)+SUM($E110:BX110)-SUM($E104:BX104)-SUM($E108:BX108)</f>
        <v>82401425.365633518</v>
      </c>
      <c r="BZ105" s="23">
        <f>MAX(SUM($F102:BZ102)-SUM($F103:BY103),0)+SUM($E110:BY110)-SUM($E104:BY104)-SUM($E108:BY108)</f>
        <v>82744764.637990326</v>
      </c>
      <c r="CA105" s="23">
        <f>MAX(SUM($F102:CA102)-SUM($F103:BZ103),0)+SUM($E110:BZ110)-SUM($E104:BZ104)-SUM($E108:BZ108)</f>
        <v>83089534.490648627</v>
      </c>
      <c r="CB105" s="23">
        <f>MAX(SUM($F102:CB102)-SUM($F103:CA103),0)+SUM($E110:CA110)-SUM($E104:CA104)-SUM($E108:CA108)</f>
        <v>83435740.884359658</v>
      </c>
      <c r="CC105" s="23">
        <f>MAX(SUM($F102:CC102)-SUM($F103:CB103),0)+SUM($E110:CB110)-SUM($E104:CB104)-SUM($E108:CB108)</f>
        <v>83783389.804711148</v>
      </c>
      <c r="CD105" s="23">
        <f>MAX(SUM($F102:CD102)-SUM($F103:CC103),0)+SUM($E110:CC110)-SUM($E104:CC104)-SUM($E108:CC108)</f>
        <v>84132487.262230784</v>
      </c>
      <c r="CE105" s="23">
        <f>MAX(SUM($F102:CE102)-SUM($F103:CD103),0)+SUM($E110:CD110)-SUM($E104:CD104)-SUM($E108:CD108)</f>
        <v>84483039.29249008</v>
      </c>
      <c r="CF105" s="23">
        <f>MAX(SUM($F102:CF102)-SUM($F103:CE103),0)+SUM($E110:CE110)-SUM($E104:CE104)-SUM($E108:CE108)</f>
        <v>84835051.95620878</v>
      </c>
      <c r="CG105" s="23">
        <f>MAX(SUM($F102:CG102)-SUM($F103:CF103),0)+SUM($E110:CF110)-SUM($E104:CF104)-SUM($E108:CF108)</f>
        <v>85188531.339359656</v>
      </c>
      <c r="CH105" s="23">
        <f>MAX(SUM($F102:CH102)-SUM($F103:CG103),0)+SUM($E110:CG110)-SUM($E104:CG104)-SUM($E108:CG108)</f>
        <v>85543483.553273663</v>
      </c>
      <c r="CI105" s="23">
        <f>MAX(SUM($F102:CI102)-SUM($F103:CH103),0)+SUM($E110:CH110)-SUM($E104:CH104)-SUM($E108:CH108)</f>
        <v>85899914.734745637</v>
      </c>
      <c r="CJ105" s="23">
        <f>MAX(SUM($F102:CJ102)-SUM($F103:CI103),0)+SUM($E110:CI110)-SUM($E104:CI104)-SUM($E108:CI108)</f>
        <v>86257831.046140403</v>
      </c>
      <c r="CK105" s="23">
        <f>MAX(SUM($F102:CK102)-SUM($F103:CJ103),0)+SUM($E110:CJ110)-SUM($E104:CJ104)-SUM($E108:CJ108)</f>
        <v>86617238.67549932</v>
      </c>
      <c r="CL105" s="23">
        <f>MAX(SUM($F102:CL102)-SUM($F103:CK103),0)+SUM($E110:CK110)-SUM($E104:CK104)-SUM($E108:CK108)</f>
        <v>86978143.836647227</v>
      </c>
      <c r="CM105" s="23">
        <f>MAX(SUM($F102:CM102)-SUM($F103:CL103),0)+SUM($E110:CL110)-SUM($E104:CL104)-SUM($E108:CL108)</f>
        <v>87340552.769299939</v>
      </c>
      <c r="CN105" s="23">
        <f>MAX(SUM($F102:CN102)-SUM($F103:CM103),0)+SUM($E110:CM110)-SUM($E104:CM104)-SUM($E108:CM108)</f>
        <v>87704471.739172012</v>
      </c>
      <c r="CO105" s="23">
        <f>MAX(SUM($F102:CO102)-SUM($F103:CN103),0)+SUM($E110:CN110)-SUM($E104:CN104)-SUM($E108:CN108)</f>
        <v>88069907.038085237</v>
      </c>
      <c r="CP105" s="23">
        <f>MAX(SUM($F102:CP102)-SUM($F103:CO103),0)+SUM($E110:CO110)-SUM($E104:CO104)-SUM($E108:CO108)</f>
        <v>88436864.98407726</v>
      </c>
      <c r="CQ105" s="23">
        <f>MAX(SUM($F102:CQ102)-SUM($F103:CP103),0)+SUM($E110:CP110)-SUM($E104:CP104)-SUM($E108:CP108)</f>
        <v>88805351.92151092</v>
      </c>
      <c r="CR105" s="23">
        <f>MAX(SUM($F102:CR102)-SUM($F103:CQ103),0)+SUM($E110:CQ110)-SUM($E104:CQ104)-SUM($E108:CQ108)</f>
        <v>89175374.221183881</v>
      </c>
      <c r="CS105" s="23">
        <f>MAX(SUM($F102:CS102)-SUM($F103:CR103),0)+SUM($E110:CR110)-SUM($E104:CR104)-SUM($E108:CR108)</f>
        <v>89546938.280438811</v>
      </c>
      <c r="CT105" s="23">
        <f>MAX(SUM($F102:CT102)-SUM($F103:CS103),0)+SUM($E110:CS110)-SUM($E104:CS104)-SUM($E108:CS108)</f>
        <v>89920050.52327396</v>
      </c>
      <c r="CU105" s="23">
        <f>MAX(SUM($F102:CU102)-SUM($F103:CT103),0)+SUM($E110:CT110)-SUM($E104:CT104)-SUM($E108:CT108)</f>
        <v>90294717.400454268</v>
      </c>
      <c r="CV105" s="23">
        <f>MAX(SUM($F102:CV102)-SUM($F103:CU103),0)+SUM($E110:CU110)-SUM($E104:CU104)-SUM($E108:CU108)</f>
        <v>90670945.389622837</v>
      </c>
      <c r="CW105" s="23">
        <f>MAX(SUM($F102:CW102)-SUM($F103:CV103),0)+SUM($E110:CV110)-SUM($E104:CV104)-SUM($E108:CV108)</f>
        <v>91048740.995412931</v>
      </c>
      <c r="CX105" s="23">
        <f>MAX(SUM($F102:CX102)-SUM($F103:CW103),0)+SUM($E110:CW110)-SUM($E104:CW104)-SUM($E108:CW108)</f>
        <v>0</v>
      </c>
      <c r="CY105" s="23">
        <f>MAX(SUM($F102:CY102)-SUM($F103:CX103),0)+SUM($E110:CX110)-SUM($E104:CX104)-SUM($E108:CX108)</f>
        <v>0</v>
      </c>
      <c r="CZ105" s="23">
        <f>MAX(SUM($F102:CZ102)-SUM($F103:CY103),0)+SUM($E110:CY110)-SUM($E104:CY104)-SUM($E108:CY108)</f>
        <v>0</v>
      </c>
      <c r="DA105" s="23">
        <f>MAX(SUM($F102:DA102)-SUM($F103:CZ103),0)+SUM($E110:CZ110)-SUM($E104:CZ104)-SUM($E108:CZ108)</f>
        <v>0</v>
      </c>
      <c r="DB105" s="23">
        <f>MAX(SUM($F102:DB102)-SUM($F103:DA103),0)+SUM($E110:DA110)-SUM($E104:DA104)-SUM($E108:DA108)</f>
        <v>0</v>
      </c>
      <c r="DC105" s="23">
        <f>MAX(SUM($F102:DC102)-SUM($F103:DB103),0)+SUM($E110:DB110)-SUM($E104:DB104)-SUM($E108:DB108)</f>
        <v>0</v>
      </c>
      <c r="DD105" s="23">
        <f>MAX(SUM($F102:DD102)-SUM($F103:DC103),0)+SUM($E110:DC110)-SUM($E104:DC104)-SUM($E108:DC108)</f>
        <v>0</v>
      </c>
      <c r="DE105" s="23">
        <f>MAX(SUM($F102:DE102)-SUM($F103:DD103),0)+SUM($E110:DD110)-SUM($E104:DD104)-SUM($E108:DD108)</f>
        <v>0</v>
      </c>
      <c r="DF105" s="23">
        <f>MAX(SUM($F102:DF102)-SUM($F103:DE103),0)+SUM($E110:DE110)-SUM($E104:DE104)-SUM($E108:DE108)</f>
        <v>0</v>
      </c>
      <c r="DG105" s="23">
        <f>MAX(SUM($F102:DG102)-SUM($F103:DF103),0)+SUM($E110:DF110)-SUM($E104:DF104)-SUM($E108:DF108)</f>
        <v>0</v>
      </c>
      <c r="DH105" s="23">
        <f>MAX(SUM($F102:DH102)-SUM($F103:DG103),0)+SUM($E110:DG110)-SUM($E104:DG104)-SUM($E108:DG108)</f>
        <v>0</v>
      </c>
      <c r="DI105" s="23">
        <f>MAX(SUM($F102:DI102)-SUM($F103:DH103),0)+SUM($E110:DH110)-SUM($E104:DH104)-SUM($E108:DH108)</f>
        <v>0</v>
      </c>
      <c r="DJ105" s="23">
        <f>MAX(SUM($F102:DJ102)-SUM($F103:DI103),0)+SUM($E110:DI110)-SUM($E104:DI104)-SUM($E108:DI108)</f>
        <v>0</v>
      </c>
      <c r="DK105" s="23">
        <f>MAX(SUM($F102:DK102)-SUM($F103:DJ103),0)+SUM($E110:DJ110)-SUM($E104:DJ104)-SUM($E108:DJ108)</f>
        <v>0</v>
      </c>
      <c r="DL105" s="23">
        <f>MAX(SUM($F102:DL102)-SUM($F103:DK103),0)+SUM($E110:DK110)-SUM($E104:DK104)-SUM($E108:DK108)</f>
        <v>0</v>
      </c>
      <c r="DM105" s="23">
        <f>MAX(SUM($F102:DM102)-SUM($F103:DL103),0)+SUM($E110:DL110)-SUM($E104:DL104)-SUM($E108:DL108)</f>
        <v>0</v>
      </c>
      <c r="DN105" s="23">
        <f>MAX(SUM($F102:DN102)-SUM($F103:DM103),0)+SUM($E110:DM110)-SUM($E104:DM104)-SUM($E108:DM108)</f>
        <v>0</v>
      </c>
      <c r="DO105" s="23">
        <f>MAX(SUM($F102:DO102)-SUM($F103:DN103),0)+SUM($E110:DN110)-SUM($E104:DN104)-SUM($E108:DN108)</f>
        <v>0</v>
      </c>
      <c r="DP105" s="23">
        <f>MAX(SUM($F102:DP102)-SUM($F103:DO103),0)+SUM($E110:DO110)-SUM($E104:DO104)-SUM($E108:DO108)</f>
        <v>0</v>
      </c>
      <c r="DQ105" s="23">
        <f>MAX(SUM($F102:DQ102)-SUM($F103:DP103),0)+SUM($E110:DP110)-SUM($E104:DP104)-SUM($E108:DP108)</f>
        <v>0</v>
      </c>
      <c r="DR105" s="23">
        <f>MAX(SUM($F102:DR102)-SUM($F103:DQ103),0)+SUM($E110:DQ110)-SUM($E104:DQ104)-SUM($E108:DQ108)</f>
        <v>0</v>
      </c>
      <c r="DS105" s="23">
        <f>MAX(SUM($F102:DS102)-SUM($F103:DR103),0)+SUM($E110:DR110)-SUM($E104:DR104)-SUM($E108:DR108)</f>
        <v>0</v>
      </c>
      <c r="DT105" s="23">
        <f>MAX(SUM($F102:DT102)-SUM($F103:DS103),0)+SUM($E110:DS110)-SUM($E104:DS104)-SUM($E108:DS108)</f>
        <v>0</v>
      </c>
      <c r="DU105" s="23">
        <f>MAX(SUM($F102:DU102)-SUM($F103:DT103),0)+SUM($E110:DT110)-SUM($E104:DT104)-SUM($E108:DT108)</f>
        <v>0</v>
      </c>
      <c r="DV105" s="23">
        <f>MAX(SUM($F102:DV102)-SUM($F103:DU103),0)+SUM($E110:DU110)-SUM($E104:DU104)-SUM($E108:DU108)</f>
        <v>0</v>
      </c>
      <c r="DW105" s="23">
        <f>MAX(SUM($F102:DW102)-SUM($F103:DV103),0)+SUM($E110:DV110)-SUM($E104:DV104)-SUM($E108:DV108)</f>
        <v>0</v>
      </c>
      <c r="DX105" s="23">
        <f>MAX(SUM($F102:DX102)-SUM($F103:DW103),0)+SUM($E110:DW110)-SUM($E104:DW104)-SUM($E108:DW108)</f>
        <v>0</v>
      </c>
      <c r="DY105" s="23">
        <f>MAX(SUM($F102:DY102)-SUM($F103:DX103),0)+SUM($E110:DX110)-SUM($E104:DX104)-SUM($E108:DX108)</f>
        <v>0</v>
      </c>
      <c r="DZ105" s="23">
        <f>MAX(SUM($F102:DZ102)-SUM($F103:DY103),0)+SUM($E110:DY110)-SUM($E104:DY104)-SUM($E108:DY108)</f>
        <v>0</v>
      </c>
      <c r="EA105" s="23">
        <f>MAX(SUM($F102:EA102)-SUM($F103:DZ103),0)+SUM($E110:DZ110)-SUM($E104:DZ104)-SUM($E108:DZ108)</f>
        <v>0</v>
      </c>
      <c r="EB105" s="23">
        <f>MAX(SUM($F102:EB102)-SUM($F103:EA103),0)+SUM($E110:EA110)-SUM($E104:EA104)-SUM($E108:EA108)</f>
        <v>0</v>
      </c>
      <c r="EC105" s="23">
        <f>MAX(SUM($F102:EC102)-SUM($F103:EB103),0)+SUM($E110:EB110)-SUM($E104:EB104)-SUM($E108:EB108)</f>
        <v>0</v>
      </c>
      <c r="ED105" s="23">
        <f>MAX(SUM($F102:ED102)-SUM($F103:EC103),0)+SUM($E110:EC110)-SUM($E104:EC104)-SUM($E108:EC108)</f>
        <v>0</v>
      </c>
      <c r="EE105" s="23">
        <f>MAX(SUM($F102:EE102)-SUM($F103:ED103),0)+SUM($E110:ED110)-SUM($E104:ED104)-SUM($E108:ED108)</f>
        <v>0</v>
      </c>
      <c r="EF105" s="23">
        <f>MAX(SUM($F102:EF102)-SUM($F103:EE103),0)+SUM($E110:EE110)-SUM($E104:EE104)-SUM($E108:EE108)</f>
        <v>0</v>
      </c>
      <c r="EG105" s="23">
        <f>MAX(SUM($F102:EG102)-SUM($F103:EF103),0)+SUM($E110:EF110)-SUM($E104:EF104)-SUM($E108:EF108)</f>
        <v>0</v>
      </c>
      <c r="EH105" s="23">
        <f>MAX(SUM($F102:EH102)-SUM($F103:EG103),0)+SUM($E110:EG110)-SUM($E104:EG104)-SUM($E108:EG108)</f>
        <v>0</v>
      </c>
      <c r="EI105" s="23">
        <f>MAX(SUM($F102:EI102)-SUM($F103:EH103),0)+SUM($E110:EH110)-SUM($E104:EH104)-SUM($E108:EH108)</f>
        <v>0</v>
      </c>
      <c r="EJ105" s="23">
        <f>MAX(SUM($F102:EJ102)-SUM($F103:EI103),0)+SUM($E110:EI110)-SUM($E104:EI104)-SUM($E108:EI108)</f>
        <v>0</v>
      </c>
      <c r="EK105" s="23">
        <f>MAX(SUM($F102:EK102)-SUM($F103:EJ103),0)+SUM($E110:EJ110)-SUM($E104:EJ104)-SUM($E108:EJ108)</f>
        <v>0</v>
      </c>
      <c r="EL105" s="23">
        <f>MAX(SUM($F102:EL102)-SUM($F103:EK103),0)+SUM($E110:EK110)-SUM($E104:EK104)-SUM($E108:EK108)</f>
        <v>0</v>
      </c>
    </row>
    <row r="106" spans="1:142" s="14" customFormat="1">
      <c r="C106" s="29" t="s">
        <v>375</v>
      </c>
      <c r="D106" s="26"/>
      <c r="E106" s="26"/>
      <c r="F106" s="23">
        <f>MAX(SUM($F102:F102)-SUM($F103:F103),0)</f>
        <v>0</v>
      </c>
      <c r="G106" s="23">
        <f>MAX(SUM($F102:G102)-SUM($F103:G103),0)</f>
        <v>0</v>
      </c>
      <c r="H106" s="23">
        <f>MAX(SUM($F102:H102)-SUM($F103:H103),0)</f>
        <v>0</v>
      </c>
      <c r="I106" s="23">
        <f>MAX(SUM($F102:I102)-SUM($F103:I103),0)</f>
        <v>0</v>
      </c>
      <c r="J106" s="23">
        <f>MAX(SUM($F102:J102)-SUM($F103:J103),0)</f>
        <v>0</v>
      </c>
      <c r="K106" s="23">
        <f>MAX(SUM($F102:K102)-SUM($F103:K103),0)</f>
        <v>0</v>
      </c>
      <c r="L106" s="23">
        <f>MAX(SUM($F102:L102)-SUM($F103:L103),0)</f>
        <v>0</v>
      </c>
      <c r="M106" s="23">
        <f>MAX(SUM($F102:M102)-SUM($F103:M103),0)</f>
        <v>0</v>
      </c>
      <c r="N106" s="23">
        <f>MAX(SUM($F102:N102)-SUM($F103:N103),0)</f>
        <v>0</v>
      </c>
      <c r="O106" s="23">
        <f>MAX(SUM($F102:O102)-SUM($F103:O103),0)</f>
        <v>13614195.761248605</v>
      </c>
      <c r="P106" s="23">
        <f>MAX(SUM($F102:P102)-SUM($F103:P103),0)</f>
        <v>54352455.378327742</v>
      </c>
      <c r="Q106" s="23">
        <f>MAX(SUM($F102:Q102)-SUM($F103:Q103),0)</f>
        <v>54404619.211661078</v>
      </c>
      <c r="R106" s="23">
        <f>MAX(SUM($F102:R102)-SUM($F103:R103),0)</f>
        <v>67979692.097909689</v>
      </c>
      <c r="S106" s="23">
        <f>MAX(SUM($F102:S102)-SUM($F103:S103),0)</f>
        <v>80340286.859794661</v>
      </c>
      <c r="T106" s="23">
        <f>MAX(SUM($F102:T102)-SUM($F103:T103),0)</f>
        <v>92700881.621679634</v>
      </c>
      <c r="U106" s="23">
        <f>MAX(SUM($F102:U102)-SUM($F103:U103),0)</f>
        <v>101977975.33483733</v>
      </c>
      <c r="V106" s="23">
        <f>MAX(SUM($F102:V102)-SUM($F103:V103),0)</f>
        <v>111255069.04799503</v>
      </c>
      <c r="W106" s="23">
        <f>MAX(SUM($F102:W102)-SUM($F103:W103),0)</f>
        <v>111281659.61497091</v>
      </c>
      <c r="X106" s="23">
        <f>MAX(SUM($F102:X102)-SUM($F103:X103),0)</f>
        <v>111308250.18194678</v>
      </c>
      <c r="Y106" s="23">
        <f>MAX(SUM($F102:Y102)-SUM($F103:Y103),0)</f>
        <v>111334840.74892266</v>
      </c>
      <c r="Z106" s="23">
        <f>MAX(SUM($F102:Z102)-SUM($F103:Z103),0)</f>
        <v>111361431.31589854</v>
      </c>
      <c r="AA106" s="23">
        <f>MAX(SUM($F102:AA102)-SUM($F103:AA103),0)</f>
        <v>111388021.88287441</v>
      </c>
      <c r="AB106" s="23">
        <f>MAX(SUM($F102:AB102)-SUM($F103:AB103),0)</f>
        <v>111414612.44985029</v>
      </c>
      <c r="AC106" s="23">
        <f>MAX(SUM($F102:AC102)-SUM($F103:AC103),0)</f>
        <v>111441189.65755343</v>
      </c>
      <c r="AD106" s="23">
        <f>MAX(SUM($F102:AD102)-SUM($F103:AD103),0)</f>
        <v>108047730.3805961</v>
      </c>
      <c r="AE106" s="23">
        <f>MAX(SUM($F102:AE102)-SUM($F103:AE103),0)</f>
        <v>101570702.21782057</v>
      </c>
      <c r="AF106" s="23">
        <f>MAX(SUM($F102:AF102)-SUM($F103:AF103),0)</f>
        <v>107518827.57198444</v>
      </c>
      <c r="AG106" s="23">
        <f>MAX(SUM($F102:AG102)-SUM($F103:AG103),0)</f>
        <v>65166747.057378367</v>
      </c>
      <c r="AH106" s="23">
        <f>MAX(SUM($F102:AH102)-SUM($F103:AH103),0)</f>
        <v>0</v>
      </c>
      <c r="AI106" s="23">
        <f>MAX(SUM($F102:AI102)-SUM($F103:AI103),0)</f>
        <v>0</v>
      </c>
      <c r="AJ106" s="23">
        <f>MAX(SUM($F102:AJ102)-SUM($F103:AJ103),0)</f>
        <v>0</v>
      </c>
      <c r="AK106" s="23">
        <f>MAX(SUM($F102:AK102)-SUM($F103:AK103),0)</f>
        <v>0</v>
      </c>
      <c r="AL106" s="23">
        <f>MAX(SUM($F102:AL102)-SUM($F103:AL103),0)</f>
        <v>0</v>
      </c>
      <c r="AM106" s="23">
        <f>MAX(SUM($F102:AM102)-SUM($F103:AM103),0)</f>
        <v>0</v>
      </c>
      <c r="AN106" s="23">
        <f>MAX(SUM($F102:AN102)-SUM($F103:AN103),0)</f>
        <v>0</v>
      </c>
      <c r="AO106" s="23">
        <f>MAX(SUM($F102:AO102)-SUM($F103:AO103),0)</f>
        <v>0</v>
      </c>
      <c r="AP106" s="23">
        <f>MAX(SUM($F102:AP102)-SUM($F103:AP103),0)</f>
        <v>0</v>
      </c>
      <c r="AQ106" s="23">
        <f>MAX(SUM($F102:AQ102)-SUM($F103:AQ103),0)</f>
        <v>0</v>
      </c>
      <c r="AR106" s="23">
        <f>MAX(SUM($F102:AR102)-SUM($F103:AR103),0)</f>
        <v>0</v>
      </c>
      <c r="AS106" s="23">
        <f>MAX(SUM($F102:AS102)-SUM($F103:AS103),0)</f>
        <v>0</v>
      </c>
      <c r="AT106" s="23">
        <f>MAX(SUM($F102:AT102)-SUM($F103:AT103),0)</f>
        <v>0</v>
      </c>
      <c r="AU106" s="23">
        <f>MAX(SUM($F102:AU102)-SUM($F103:AU103),0)</f>
        <v>0</v>
      </c>
      <c r="AV106" s="23">
        <f>MAX(SUM($F102:AV102)-SUM($F103:AV103),0)</f>
        <v>0</v>
      </c>
      <c r="AW106" s="23">
        <f>MAX(SUM($F102:AW102)-SUM($F103:AW103),0)</f>
        <v>0</v>
      </c>
      <c r="AX106" s="23">
        <f>MAX(SUM($F102:AX102)-SUM($F103:AX103),0)</f>
        <v>0</v>
      </c>
      <c r="AY106" s="23">
        <f>MAX(SUM($F102:AY102)-SUM($F103:AY103),0)</f>
        <v>0</v>
      </c>
      <c r="AZ106" s="23">
        <f>MAX(SUM($F102:AZ102)-SUM($F103:AZ103),0)</f>
        <v>0</v>
      </c>
      <c r="BA106" s="23">
        <f>MAX(SUM($F102:BA102)-SUM($F103:BA103),0)</f>
        <v>0</v>
      </c>
      <c r="BB106" s="23">
        <f>MAX(SUM($F102:BB102)-SUM($F103:BB103),0)</f>
        <v>0</v>
      </c>
      <c r="BC106" s="23">
        <f>MAX(SUM($F102:BC102)-SUM($F103:BC103),0)</f>
        <v>0</v>
      </c>
      <c r="BD106" s="23">
        <f>MAX(SUM($F102:BD102)-SUM($F103:BD103),0)</f>
        <v>0</v>
      </c>
      <c r="BE106" s="23">
        <f>MAX(SUM($F102:BE102)-SUM($F103:BE103),0)</f>
        <v>0</v>
      </c>
      <c r="BF106" s="23">
        <f>MAX(SUM($F102:BF102)-SUM($F103:BF103),0)</f>
        <v>0</v>
      </c>
      <c r="BG106" s="23">
        <f>MAX(SUM($F102:BG102)-SUM($F103:BG103),0)</f>
        <v>0</v>
      </c>
      <c r="BH106" s="23">
        <f>MAX(SUM($F102:BH102)-SUM($F103:BH103),0)</f>
        <v>41852387.708543018</v>
      </c>
      <c r="BI106" s="23">
        <f>MAX(SUM($F102:BI102)-SUM($F103:BI103),0)</f>
        <v>41865428.666876361</v>
      </c>
      <c r="BJ106" s="23">
        <f>MAX(SUM($F102:BJ102)-SUM($F103:BJ103),0)</f>
        <v>41878469.625209704</v>
      </c>
      <c r="BK106" s="23">
        <f>MAX(SUM($F102:BK102)-SUM($F103:BK103),0)</f>
        <v>41891510.583543047</v>
      </c>
      <c r="BL106" s="23">
        <f>MAX(SUM($F102:BL102)-SUM($F103:BL103),0)</f>
        <v>41904551.541876391</v>
      </c>
      <c r="BM106" s="23">
        <f>MAX(SUM($F102:BM102)-SUM($F103:BM103),0)</f>
        <v>77511036.338648334</v>
      </c>
      <c r="BN106" s="23">
        <f>MAX(SUM($F102:BN102)-SUM($F103:BN103),0)</f>
        <v>77511036.338648334</v>
      </c>
      <c r="BO106" s="23">
        <f>MAX(SUM($F102:BO102)-SUM($F103:BO103),0)</f>
        <v>77511036.338648334</v>
      </c>
      <c r="BP106" s="23">
        <f>MAX(SUM($F102:BP102)-SUM($F103:BP103),0)</f>
        <v>77511036.338648334</v>
      </c>
      <c r="BQ106" s="23">
        <f>MAX(SUM($F102:BQ102)-SUM($F103:BQ103),0)</f>
        <v>77511036.338648334</v>
      </c>
      <c r="BR106" s="23">
        <f>MAX(SUM($F102:BR102)-SUM($F103:BR103),0)</f>
        <v>77511036.338648334</v>
      </c>
      <c r="BS106" s="23">
        <f>MAX(SUM($F102:BS102)-SUM($F103:BS103),0)</f>
        <v>77511036.338648334</v>
      </c>
      <c r="BT106" s="23">
        <f>MAX(SUM($F102:BT102)-SUM($F103:BT103),0)</f>
        <v>77511036.338648334</v>
      </c>
      <c r="BU106" s="23">
        <f>MAX(SUM($F102:BU102)-SUM($F103:BU103),0)</f>
        <v>77511036.338648334</v>
      </c>
      <c r="BV106" s="23">
        <f>MAX(SUM($F102:BV102)-SUM($F103:BV103),0)</f>
        <v>77511036.338648334</v>
      </c>
      <c r="BW106" s="23">
        <f>MAX(SUM($F102:BW102)-SUM($F103:BW103),0)</f>
        <v>77511036.338648334</v>
      </c>
      <c r="BX106" s="23">
        <f>MAX(SUM($F102:BX102)-SUM($F103:BX103),0)</f>
        <v>77511036.338648334</v>
      </c>
      <c r="BY106" s="23">
        <f>MAX(SUM($F102:BY102)-SUM($F103:BY103),0)</f>
        <v>77511036.338648334</v>
      </c>
      <c r="BZ106" s="23">
        <f>MAX(SUM($F102:BZ102)-SUM($F103:BZ103),0)</f>
        <v>77511036.338648334</v>
      </c>
      <c r="CA106" s="23">
        <f>MAX(SUM($F102:CA102)-SUM($F103:CA103),0)</f>
        <v>77511036.338648334</v>
      </c>
      <c r="CB106" s="23">
        <f>MAX(SUM($F102:CB102)-SUM($F103:CB103),0)</f>
        <v>77511036.338648334</v>
      </c>
      <c r="CC106" s="23">
        <f>MAX(SUM($F102:CC102)-SUM($F103:CC103),0)</f>
        <v>77511036.338648334</v>
      </c>
      <c r="CD106" s="23">
        <f>MAX(SUM($F102:CD102)-SUM($F103:CD103),0)</f>
        <v>77511036.338648334</v>
      </c>
      <c r="CE106" s="23">
        <f>MAX(SUM($F102:CE102)-SUM($F103:CE103),0)</f>
        <v>77511036.338648334</v>
      </c>
      <c r="CF106" s="23">
        <f>MAX(SUM($F102:CF102)-SUM($F103:CF103),0)</f>
        <v>77511036.338648334</v>
      </c>
      <c r="CG106" s="23">
        <f>MAX(SUM($F102:CG102)-SUM($F103:CG103),0)</f>
        <v>77511036.338648334</v>
      </c>
      <c r="CH106" s="23">
        <f>MAX(SUM($F102:CH102)-SUM($F103:CH103),0)</f>
        <v>77511036.338648334</v>
      </c>
      <c r="CI106" s="23">
        <f>MAX(SUM($F102:CI102)-SUM($F103:CI103),0)</f>
        <v>77511036.338648334</v>
      </c>
      <c r="CJ106" s="23">
        <f>MAX(SUM($F102:CJ102)-SUM($F103:CJ103),0)</f>
        <v>77511036.338648334</v>
      </c>
      <c r="CK106" s="23">
        <f>MAX(SUM($F102:CK102)-SUM($F103:CK103),0)</f>
        <v>77511036.338648334</v>
      </c>
      <c r="CL106" s="23">
        <f>MAX(SUM($F102:CL102)-SUM($F103:CL103),0)</f>
        <v>77511036.338648334</v>
      </c>
      <c r="CM106" s="23">
        <f>MAX(SUM($F102:CM102)-SUM($F103:CM103),0)</f>
        <v>77511036.338648334</v>
      </c>
      <c r="CN106" s="23">
        <f>MAX(SUM($F102:CN102)-SUM($F103:CN103),0)</f>
        <v>77511036.338648334</v>
      </c>
      <c r="CO106" s="23">
        <f>MAX(SUM($F102:CO102)-SUM($F103:CO103),0)</f>
        <v>77511036.338648334</v>
      </c>
      <c r="CP106" s="23">
        <f>MAX(SUM($F102:CP102)-SUM($F103:CP103),0)</f>
        <v>77511036.338648334</v>
      </c>
      <c r="CQ106" s="23">
        <f>MAX(SUM($F102:CQ102)-SUM($F103:CQ103),0)</f>
        <v>77511036.338648334</v>
      </c>
      <c r="CR106" s="23">
        <f>MAX(SUM($F102:CR102)-SUM($F103:CR103),0)</f>
        <v>77511036.338648334</v>
      </c>
      <c r="CS106" s="23">
        <f>MAX(SUM($F102:CS102)-SUM($F103:CS103),0)</f>
        <v>77511036.338648334</v>
      </c>
      <c r="CT106" s="23">
        <f>MAX(SUM($F102:CT102)-SUM($F103:CT103),0)</f>
        <v>77511036.338648334</v>
      </c>
      <c r="CU106" s="23">
        <f>MAX(SUM($F102:CU102)-SUM($F103:CU103),0)</f>
        <v>77511036.338648334</v>
      </c>
      <c r="CV106" s="23">
        <f>MAX(SUM($F102:CV102)-SUM($F103:CV103),0)</f>
        <v>77511036.338648334</v>
      </c>
      <c r="CW106" s="23">
        <f>MAX(SUM($F102:CW102)-SUM($F103:CW103),0)</f>
        <v>77511036.338648334</v>
      </c>
      <c r="CX106" s="23">
        <f>MAX(SUM($F102:CX102)-SUM($F103:CX103),0)</f>
        <v>77511036.338648334</v>
      </c>
      <c r="CY106" s="23">
        <f>MAX(SUM($F102:CY102)-SUM($F103:CY103),0)</f>
        <v>77511036.338648334</v>
      </c>
      <c r="CZ106" s="23">
        <f>MAX(SUM($F102:CZ102)-SUM($F103:CZ103),0)</f>
        <v>77511036.338648334</v>
      </c>
      <c r="DA106" s="23">
        <f>MAX(SUM($F102:DA102)-SUM($F103:DA103),0)</f>
        <v>77511036.338648334</v>
      </c>
      <c r="DB106" s="23">
        <f>MAX(SUM($F102:DB102)-SUM($F103:DB103),0)</f>
        <v>77511036.338648334</v>
      </c>
      <c r="DC106" s="23">
        <f>MAX(SUM($F102:DC102)-SUM($F103:DC103),0)</f>
        <v>77511036.338648334</v>
      </c>
      <c r="DD106" s="23">
        <f>MAX(SUM($F102:DD102)-SUM($F103:DD103),0)</f>
        <v>77511036.338648334</v>
      </c>
      <c r="DE106" s="23">
        <f>MAX(SUM($F102:DE102)-SUM($F103:DE103),0)</f>
        <v>77511036.338648334</v>
      </c>
      <c r="DF106" s="23">
        <f>MAX(SUM($F102:DF102)-SUM($F103:DF103),0)</f>
        <v>77511036.338648334</v>
      </c>
      <c r="DG106" s="23">
        <f>MAX(SUM($F102:DG102)-SUM($F103:DG103),0)</f>
        <v>77511036.338648334</v>
      </c>
      <c r="DH106" s="23">
        <f>MAX(SUM($F102:DH102)-SUM($F103:DH103),0)</f>
        <v>77511036.338648334</v>
      </c>
      <c r="DI106" s="23">
        <f>MAX(SUM($F102:DI102)-SUM($F103:DI103),0)</f>
        <v>77511036.338648334</v>
      </c>
      <c r="DJ106" s="23">
        <f>MAX(SUM($F102:DJ102)-SUM($F103:DJ103),0)</f>
        <v>77511036.338648334</v>
      </c>
      <c r="DK106" s="23">
        <f>MAX(SUM($F102:DK102)-SUM($F103:DK103),0)</f>
        <v>77511036.338648334</v>
      </c>
      <c r="DL106" s="23">
        <f>MAX(SUM($F102:DL102)-SUM($F103:DL103),0)</f>
        <v>77511036.338648334</v>
      </c>
      <c r="DM106" s="23">
        <f>MAX(SUM($F102:DM102)-SUM($F103:DM103),0)</f>
        <v>77511036.338648334</v>
      </c>
      <c r="DN106" s="23">
        <f>MAX(SUM($F102:DN102)-SUM($F103:DN103),0)</f>
        <v>77511036.338648334</v>
      </c>
      <c r="DO106" s="23">
        <f>MAX(SUM($F102:DO102)-SUM($F103:DO103),0)</f>
        <v>77511036.338648334</v>
      </c>
      <c r="DP106" s="23">
        <f>MAX(SUM($F102:DP102)-SUM($F103:DP103),0)</f>
        <v>77511036.338648334</v>
      </c>
      <c r="DQ106" s="23">
        <f>MAX(SUM($F102:DQ102)-SUM($F103:DQ103),0)</f>
        <v>77511036.338648334</v>
      </c>
      <c r="DR106" s="23">
        <f>MAX(SUM($F102:DR102)-SUM($F103:DR103),0)</f>
        <v>77511036.338648334</v>
      </c>
      <c r="DS106" s="23">
        <f>MAX(SUM($F102:DS102)-SUM($F103:DS103),0)</f>
        <v>77511036.338648334</v>
      </c>
      <c r="DT106" s="23">
        <f>MAX(SUM($F102:DT102)-SUM($F103:DT103),0)</f>
        <v>77511036.338648334</v>
      </c>
      <c r="DU106" s="23">
        <f>MAX(SUM($F102:DU102)-SUM($F103:DU103),0)</f>
        <v>77511036.338648334</v>
      </c>
      <c r="DV106" s="23">
        <f>MAX(SUM($F102:DV102)-SUM($F103:DV103),0)</f>
        <v>77511036.338648334</v>
      </c>
      <c r="DW106" s="23">
        <f>MAX(SUM($F102:DW102)-SUM($F103:DW103),0)</f>
        <v>77511036.338648334</v>
      </c>
      <c r="DX106" s="23">
        <f>MAX(SUM($F102:DX102)-SUM($F103:DX103),0)</f>
        <v>77511036.338648334</v>
      </c>
      <c r="DY106" s="23">
        <f>MAX(SUM($F102:DY102)-SUM($F103:DY103),0)</f>
        <v>77511036.338648334</v>
      </c>
      <c r="DZ106" s="23">
        <f>MAX(SUM($F102:DZ102)-SUM($F103:DZ103),0)</f>
        <v>77511036.338648334</v>
      </c>
      <c r="EA106" s="23">
        <f>MAX(SUM($F102:EA102)-SUM($F103:EA103),0)</f>
        <v>77511036.338648334</v>
      </c>
      <c r="EB106" s="23">
        <f>MAX(SUM($F102:EB102)-SUM($F103:EB103),0)</f>
        <v>77511036.338648334</v>
      </c>
      <c r="EC106" s="23">
        <f>MAX(SUM($F102:EC102)-SUM($F103:EC103),0)</f>
        <v>77511036.338648334</v>
      </c>
      <c r="ED106" s="23">
        <f>MAX(SUM($F102:ED102)-SUM($F103:ED103),0)</f>
        <v>77511036.338648334</v>
      </c>
      <c r="EE106" s="23">
        <f>MAX(SUM($F102:EE102)-SUM($F103:EE103),0)</f>
        <v>77511036.338648334</v>
      </c>
      <c r="EF106" s="23">
        <f>MAX(SUM($F102:EF102)-SUM($F103:EF103),0)</f>
        <v>77511036.338648334</v>
      </c>
      <c r="EG106" s="23">
        <f>MAX(SUM($F102:EG102)-SUM($F103:EG103),0)</f>
        <v>77511036.338648334</v>
      </c>
      <c r="EH106" s="23">
        <f>MAX(SUM($F102:EH102)-SUM($F103:EH103),0)</f>
        <v>77511036.338648334</v>
      </c>
      <c r="EI106" s="23">
        <f>MAX(SUM($F102:EI102)-SUM($F103:EI103),0)</f>
        <v>77511036.338648334</v>
      </c>
      <c r="EJ106" s="23">
        <f>MAX(SUM($F102:EJ102)-SUM($F103:EJ103),0)</f>
        <v>77511036.338648334</v>
      </c>
      <c r="EK106" s="23">
        <f>MAX(SUM($F102:EK102)-SUM($F103:EK103),0)</f>
        <v>77511036.338648334</v>
      </c>
      <c r="EL106" s="23">
        <f>MAX(SUM($F102:EL102)-SUM($F103:EL103),0)</f>
        <v>77511036.338648334</v>
      </c>
    </row>
    <row r="107" spans="1:142" s="14" customFormat="1">
      <c r="C107" s="29" t="s">
        <v>376</v>
      </c>
      <c r="D107" s="26"/>
      <c r="E107" s="26"/>
      <c r="F107" s="23">
        <f>SUM($E110:F110)-SUM($E104:F104)</f>
        <v>0</v>
      </c>
      <c r="G107" s="23">
        <f>SUM($E110:G110)-SUM($E104:G104)</f>
        <v>0</v>
      </c>
      <c r="H107" s="23">
        <f>SUM($E110:H110)-SUM($E104:H104)</f>
        <v>0</v>
      </c>
      <c r="I107" s="23">
        <f>SUM($E110:I110)-SUM($E104:I104)</f>
        <v>0</v>
      </c>
      <c r="J107" s="23">
        <f>SUM($E110:J110)-SUM($E104:J104)</f>
        <v>0</v>
      </c>
      <c r="K107" s="23">
        <f>SUM($E110:K110)-SUM($E104:K104)</f>
        <v>0</v>
      </c>
      <c r="L107" s="23">
        <f>SUM($E110:L110)-SUM($E104:L104)</f>
        <v>0</v>
      </c>
      <c r="M107" s="23">
        <f>SUM($E110:M110)-SUM($E104:M104)</f>
        <v>0</v>
      </c>
      <c r="N107" s="23">
        <f>SUM($E110:N110)-SUM($E104:N104)</f>
        <v>0</v>
      </c>
      <c r="O107" s="23">
        <f>SUM($E110:O110)-SUM($E104:O104)</f>
        <v>56725.815671869197</v>
      </c>
      <c r="P107" s="23">
        <f>SUM($E110:P110)-SUM($E104:P104)</f>
        <v>283430.73731353425</v>
      </c>
      <c r="Q107" s="23">
        <f>SUM($E110:Q110)-SUM($E104:Q104)</f>
        <v>511297.61210092844</v>
      </c>
      <c r="R107" s="23">
        <f>SUM($E110:R110)-SUM($E104:R104)</f>
        <v>796676.73589263938</v>
      </c>
      <c r="S107" s="23">
        <f>SUM($E110:S110)-SUM($E104:S104)</f>
        <v>1134747.4175413365</v>
      </c>
      <c r="T107" s="23">
        <f>SUM($E110:T110)-SUM($E104:T104)</f>
        <v>1525729.2052047572</v>
      </c>
      <c r="U107" s="23">
        <f>SUM($E110:U110)-SUM($E104:U104)</f>
        <v>1956994.640788266</v>
      </c>
      <c r="V107" s="23">
        <f>SUM($E110:V110)-SUM($E104:V104)</f>
        <v>2428711.5728248633</v>
      </c>
      <c r="W107" s="23">
        <f>SUM($E110:W110)-SUM($E104:W104)</f>
        <v>2902504.7861073455</v>
      </c>
      <c r="X107" s="23">
        <f>SUM($E110:X110)-SUM($E104:X104)</f>
        <v>3378382.9318075711</v>
      </c>
      <c r="Y107" s="23">
        <f>SUM($E110:Y110)-SUM($E104:Y104)</f>
        <v>3856354.6971439472</v>
      </c>
      <c r="Z107" s="23">
        <f>SUM($E110:Z110)-SUM($E104:Z104)</f>
        <v>4336428.8055316247</v>
      </c>
      <c r="AA107" s="23">
        <f>SUM($E110:AA110)-SUM($E104:AA104)</f>
        <v>4818614.0167333167</v>
      </c>
      <c r="AB107" s="23">
        <f>SUM($E110:AB110)-SUM($E104:AB104)</f>
        <v>5302919.1270107487</v>
      </c>
      <c r="AC107" s="23">
        <f>SUM($E110:AC110)-SUM($E104:AC104)</f>
        <v>5789352.9136130996</v>
      </c>
      <c r="AD107" s="23">
        <f>SUM($E110:AD110)-SUM($E104:AD104)</f>
        <v>6277813.5076596271</v>
      </c>
      <c r="AE107" s="23">
        <f>SUM($E110:AE110)-SUM($E104:AE104)</f>
        <v>6754169.940527359</v>
      </c>
      <c r="AF107" s="23">
        <f>SUM($E110:AF110)-SUM($E104:AF104)</f>
        <v>7230307.4301628247</v>
      </c>
      <c r="AG107" s="23">
        <f>SUM($E110:AG110)-SUM($E104:AG104)</f>
        <v>7708428.8260051049</v>
      </c>
      <c r="AH107" s="23">
        <f>SUM($E110:AH110)-SUM($E104:AH104)</f>
        <v>4574386.9807763575</v>
      </c>
      <c r="AI107" s="23">
        <f>SUM($E110:AI110)-SUM($E104:AI104)</f>
        <v>0</v>
      </c>
      <c r="AJ107" s="23">
        <f>SUM($E110:AJ110)-SUM($E104:AJ104)</f>
        <v>0</v>
      </c>
      <c r="AK107" s="23">
        <f>SUM($E110:AK110)-SUM($E104:AK104)</f>
        <v>0</v>
      </c>
      <c r="AL107" s="23">
        <f>SUM($E110:AL110)-SUM($E104:AL104)</f>
        <v>0</v>
      </c>
      <c r="AM107" s="23">
        <f>SUM($E110:AM110)-SUM($E104:AM104)</f>
        <v>0</v>
      </c>
      <c r="AN107" s="23">
        <f>SUM($E110:AN110)-SUM($E104:AN104)</f>
        <v>0</v>
      </c>
      <c r="AO107" s="23">
        <f>SUM($E110:AO110)-SUM($E104:AO104)</f>
        <v>0</v>
      </c>
      <c r="AP107" s="23">
        <f>SUM($E110:AP110)-SUM($E104:AP104)</f>
        <v>0</v>
      </c>
      <c r="AQ107" s="23">
        <f>SUM($E110:AQ110)-SUM($E104:AQ104)</f>
        <v>0</v>
      </c>
      <c r="AR107" s="23">
        <f>SUM($E110:AR110)-SUM($E104:AR104)</f>
        <v>0</v>
      </c>
      <c r="AS107" s="23">
        <f>SUM($E110:AS110)-SUM($E104:AS104)</f>
        <v>0</v>
      </c>
      <c r="AT107" s="23">
        <f>SUM($E110:AT110)-SUM($E104:AT104)</f>
        <v>0</v>
      </c>
      <c r="AU107" s="23">
        <f>SUM($E110:AU110)-SUM($E104:AU104)</f>
        <v>0</v>
      </c>
      <c r="AV107" s="23">
        <f>SUM($E110:AV110)-SUM($E104:AV104)</f>
        <v>0</v>
      </c>
      <c r="AW107" s="23">
        <f>SUM($E110:AW110)-SUM($E104:AW104)</f>
        <v>0</v>
      </c>
      <c r="AX107" s="23">
        <f>SUM($E110:AX110)-SUM($E104:AX104)</f>
        <v>0</v>
      </c>
      <c r="AY107" s="23">
        <f>SUM($E110:AY110)-SUM($E104:AY104)</f>
        <v>0</v>
      </c>
      <c r="AZ107" s="23">
        <f>SUM($E110:AZ110)-SUM($E104:AZ104)</f>
        <v>0</v>
      </c>
      <c r="BA107" s="23">
        <f>SUM($E110:BA110)-SUM($E104:BA104)</f>
        <v>0</v>
      </c>
      <c r="BB107" s="23">
        <f>SUM($E110:BB110)-SUM($E104:BB104)</f>
        <v>0</v>
      </c>
      <c r="BC107" s="23">
        <f>SUM($E110:BC110)-SUM($E104:BC104)</f>
        <v>0</v>
      </c>
      <c r="BD107" s="23">
        <f>SUM($E110:BD110)-SUM($E104:BD104)</f>
        <v>0</v>
      </c>
      <c r="BE107" s="23">
        <f>SUM($E110:BE110)-SUM($E104:BE104)</f>
        <v>0</v>
      </c>
      <c r="BF107" s="23">
        <f>SUM($E110:BF110)-SUM($E104:BF104)</f>
        <v>0</v>
      </c>
      <c r="BG107" s="23">
        <f>SUM($E110:BG110)-SUM($E104:BG104)</f>
        <v>0</v>
      </c>
      <c r="BH107" s="23">
        <f>SUM($E110:BH110)-SUM($E104:BH104)</f>
        <v>174384.9487855956</v>
      </c>
      <c r="BI107" s="23">
        <f>SUM($E110:BI110)-SUM($E104:BI104)</f>
        <v>349550.83885085396</v>
      </c>
      <c r="BJ107" s="23">
        <f>SUM($E110:BJ110)-SUM($E104:BJ104)</f>
        <v>525500.92411777377</v>
      </c>
      <c r="BK107" s="23">
        <f>SUM($E110:BK110)-SUM($E104:BK104)</f>
        <v>702238.47206635959</v>
      </c>
      <c r="BL107" s="23">
        <f>SUM($E110:BL110)-SUM($E104:BL104)</f>
        <v>879766.76379112154</v>
      </c>
      <c r="BM107" s="23">
        <f>SUM($E110:BM110)-SUM($E104:BM104)</f>
        <v>1206395.1100512855</v>
      </c>
      <c r="BN107" s="23">
        <f>SUM($E110:BN110)-SUM($E104:BN104)</f>
        <v>1534384.4077542014</v>
      </c>
      <c r="BO107" s="23">
        <f>SUM($E110:BO110)-SUM($E104:BO104)</f>
        <v>1863740.3275308795</v>
      </c>
      <c r="BP107" s="23">
        <f>SUM($E110:BP110)-SUM($E104:BP104)</f>
        <v>2194468.5636399593</v>
      </c>
      <c r="BQ107" s="23">
        <f>SUM($E110:BQ110)-SUM($E104:BQ104)</f>
        <v>2526574.83406616</v>
      </c>
      <c r="BR107" s="23">
        <f>SUM($E110:BR110)-SUM($E104:BR104)</f>
        <v>2860064.8806191366</v>
      </c>
      <c r="BS107" s="23">
        <f>SUM($E110:BS110)-SUM($E104:BS104)</f>
        <v>3194944.4690327514</v>
      </c>
      <c r="BT107" s="23">
        <f>SUM($E110:BT110)-SUM($E104:BT104)</f>
        <v>3531219.3890647553</v>
      </c>
      <c r="BU107" s="23">
        <f>SUM($E110:BU110)-SUM($E104:BU104)</f>
        <v>3868895.4545968939</v>
      </c>
      <c r="BV107" s="23">
        <f>SUM($E110:BV110)-SUM($E104:BV104)</f>
        <v>4207978.5037354156</v>
      </c>
      <c r="BW107" s="23">
        <f>SUM($E110:BW110)-SUM($E104:BW104)</f>
        <v>4548474.3989120144</v>
      </c>
      <c r="BX107" s="23">
        <f>SUM($E110:BX110)-SUM($E104:BX104)</f>
        <v>4890389.0269851834</v>
      </c>
      <c r="BY107" s="23">
        <f>SUM($E110:BY110)-SUM($E104:BY104)</f>
        <v>5233728.2993419897</v>
      </c>
      <c r="BZ107" s="23">
        <f>SUM($E110:BZ110)-SUM($E104:BZ104)</f>
        <v>5578498.152000282</v>
      </c>
      <c r="CA107" s="23">
        <f>SUM($E110:CA110)-SUM($E104:CA104)</f>
        <v>5924704.545711318</v>
      </c>
      <c r="CB107" s="23">
        <f>SUM($E110:CB110)-SUM($E104:CB104)</f>
        <v>6272353.4660628159</v>
      </c>
      <c r="CC107" s="23">
        <f>SUM($E110:CC110)-SUM($E104:CC104)</f>
        <v>6621450.9235824458</v>
      </c>
      <c r="CD107" s="23">
        <f>SUM($E110:CD110)-SUM($E104:CD104)</f>
        <v>6972002.9538417403</v>
      </c>
      <c r="CE107" s="23">
        <f>SUM($E110:CE110)-SUM($E104:CE104)</f>
        <v>7324015.6175604481</v>
      </c>
      <c r="CF107" s="23">
        <f>SUM($E110:CF110)-SUM($E104:CF104)</f>
        <v>7677495.0007113181</v>
      </c>
      <c r="CG107" s="23">
        <f>SUM($E110:CG110)-SUM($E104:CG104)</f>
        <v>8032447.2146253157</v>
      </c>
      <c r="CH107" s="23">
        <f>SUM($E110:CH110)-SUM($E104:CH104)</f>
        <v>8388878.3960972894</v>
      </c>
      <c r="CI107" s="23">
        <f>SUM($E110:CI110)-SUM($E104:CI104)</f>
        <v>8746794.7074920628</v>
      </c>
      <c r="CJ107" s="23">
        <f>SUM($E110:CJ110)-SUM($E104:CJ104)</f>
        <v>9106202.3368509803</v>
      </c>
      <c r="CK107" s="23">
        <f>SUM($E110:CK110)-SUM($E104:CK104)</f>
        <v>9467107.4979988951</v>
      </c>
      <c r="CL107" s="23">
        <f>SUM($E110:CL110)-SUM($E104:CL104)</f>
        <v>9829516.4306515921</v>
      </c>
      <c r="CM107" s="23">
        <f>SUM($E110:CM110)-SUM($E104:CM104)</f>
        <v>10193435.400523676</v>
      </c>
      <c r="CN107" s="23">
        <f>SUM($E110:CN110)-SUM($E104:CN104)</f>
        <v>10558870.699436894</v>
      </c>
      <c r="CO107" s="23">
        <f>SUM($E110:CO110)-SUM($E104:CO104)</f>
        <v>10925828.645428916</v>
      </c>
      <c r="CP107" s="23">
        <f>SUM($E110:CP110)-SUM($E104:CP104)</f>
        <v>11294315.582862573</v>
      </c>
      <c r="CQ107" s="23">
        <f>SUM($E110:CQ110)-SUM($E104:CQ104)</f>
        <v>11664337.882535534</v>
      </c>
      <c r="CR107" s="23">
        <f>SUM($E110:CR110)-SUM($E104:CR104)</f>
        <v>12035901.941790467</v>
      </c>
      <c r="CS107" s="23">
        <f>SUM($E110:CS110)-SUM($E104:CS104)</f>
        <v>12409014.184625627</v>
      </c>
      <c r="CT107" s="23">
        <f>SUM($E110:CT110)-SUM($E104:CT104)</f>
        <v>12783681.061805936</v>
      </c>
      <c r="CU107" s="23">
        <f>SUM($E110:CU110)-SUM($E104:CU104)</f>
        <v>13159909.050974494</v>
      </c>
      <c r="CV107" s="23">
        <f>SUM($E110:CV110)-SUM($E104:CV104)</f>
        <v>13537704.656764587</v>
      </c>
      <c r="CW107" s="23">
        <f>SUM($E110:CW110)-SUM($E104:CW104)</f>
        <v>13917074.410912143</v>
      </c>
      <c r="CX107" s="23">
        <f>SUM($E110:CX110)-SUM($E104:CX104)</f>
        <v>13917074.410912143</v>
      </c>
      <c r="CY107" s="23">
        <f>SUM($E110:CY110)-SUM($E104:CY104)</f>
        <v>13917074.410912143</v>
      </c>
      <c r="CZ107" s="23">
        <f>SUM($E110:CZ110)-SUM($E104:CZ104)</f>
        <v>13917074.410912143</v>
      </c>
      <c r="DA107" s="23">
        <f>SUM($E110:DA110)-SUM($E104:DA104)</f>
        <v>13917074.410912143</v>
      </c>
      <c r="DB107" s="23">
        <f>SUM($E110:DB110)-SUM($E104:DB104)</f>
        <v>13917074.410912143</v>
      </c>
      <c r="DC107" s="23">
        <f>SUM($E110:DC110)-SUM($E104:DC104)</f>
        <v>13917074.410912143</v>
      </c>
      <c r="DD107" s="23">
        <f>SUM($E110:DD110)-SUM($E104:DD104)</f>
        <v>13917074.410912143</v>
      </c>
      <c r="DE107" s="23">
        <f>SUM($E110:DE110)-SUM($E104:DE104)</f>
        <v>13917074.410912143</v>
      </c>
      <c r="DF107" s="23">
        <f>SUM($E110:DF110)-SUM($E104:DF104)</f>
        <v>13917074.410912143</v>
      </c>
      <c r="DG107" s="23">
        <f>SUM($E110:DG110)-SUM($E104:DG104)</f>
        <v>13917074.410912143</v>
      </c>
      <c r="DH107" s="23">
        <f>SUM($E110:DH110)-SUM($E104:DH104)</f>
        <v>13917074.410912143</v>
      </c>
      <c r="DI107" s="23">
        <f>SUM($E110:DI110)-SUM($E104:DI104)</f>
        <v>13917074.410912143</v>
      </c>
      <c r="DJ107" s="23">
        <f>SUM($E110:DJ110)-SUM($E104:DJ104)</f>
        <v>13917074.410912143</v>
      </c>
      <c r="DK107" s="23">
        <f>SUM($E110:DK110)-SUM($E104:DK104)</f>
        <v>13917074.410912143</v>
      </c>
      <c r="DL107" s="23">
        <f>SUM($E110:DL110)-SUM($E104:DL104)</f>
        <v>13917074.410912143</v>
      </c>
      <c r="DM107" s="23">
        <f>SUM($E110:DM110)-SUM($E104:DM104)</f>
        <v>13917074.410912143</v>
      </c>
      <c r="DN107" s="23">
        <f>SUM($E110:DN110)-SUM($E104:DN104)</f>
        <v>13917074.410912143</v>
      </c>
      <c r="DO107" s="23">
        <f>SUM($E110:DO110)-SUM($E104:DO104)</f>
        <v>13917074.410912143</v>
      </c>
      <c r="DP107" s="23">
        <f>SUM($E110:DP110)-SUM($E104:DP104)</f>
        <v>13917074.410912143</v>
      </c>
      <c r="DQ107" s="23">
        <f>SUM($E110:DQ110)-SUM($E104:DQ104)</f>
        <v>13917074.410912143</v>
      </c>
      <c r="DR107" s="23">
        <f>SUM($E110:DR110)-SUM($E104:DR104)</f>
        <v>13917074.410912143</v>
      </c>
      <c r="DS107" s="23">
        <f>SUM($E110:DS110)-SUM($E104:DS104)</f>
        <v>13917074.410912143</v>
      </c>
      <c r="DT107" s="23">
        <f>SUM($E110:DT110)-SUM($E104:DT104)</f>
        <v>13917074.410912143</v>
      </c>
      <c r="DU107" s="23">
        <f>SUM($E110:DU110)-SUM($E104:DU104)</f>
        <v>13917074.410912143</v>
      </c>
      <c r="DV107" s="23">
        <f>SUM($E110:DV110)-SUM($E104:DV104)</f>
        <v>13917074.410912143</v>
      </c>
      <c r="DW107" s="23">
        <f>SUM($E110:DW110)-SUM($E104:DW104)</f>
        <v>13917074.410912143</v>
      </c>
      <c r="DX107" s="23">
        <f>SUM($E110:DX110)-SUM($E104:DX104)</f>
        <v>13917074.410912143</v>
      </c>
      <c r="DY107" s="23">
        <f>SUM($E110:DY110)-SUM($E104:DY104)</f>
        <v>13917074.410912143</v>
      </c>
      <c r="DZ107" s="23">
        <f>SUM($E110:DZ110)-SUM($E104:DZ104)</f>
        <v>13917074.410912143</v>
      </c>
      <c r="EA107" s="23">
        <f>SUM($E110:EA110)-SUM($E104:EA104)</f>
        <v>13917074.410912143</v>
      </c>
      <c r="EB107" s="23">
        <f>SUM($E110:EB110)-SUM($E104:EB104)</f>
        <v>13917074.410912143</v>
      </c>
      <c r="EC107" s="23">
        <f>SUM($E110:EC110)-SUM($E104:EC104)</f>
        <v>13917074.410912143</v>
      </c>
      <c r="ED107" s="23">
        <f>SUM($E110:ED110)-SUM($E104:ED104)</f>
        <v>13917074.410912143</v>
      </c>
      <c r="EE107" s="23">
        <f>SUM($E110:EE110)-SUM($E104:EE104)</f>
        <v>13917074.410912143</v>
      </c>
      <c r="EF107" s="23">
        <f>SUM($E110:EF110)-SUM($E104:EF104)</f>
        <v>13917074.410912143</v>
      </c>
      <c r="EG107" s="23">
        <f>SUM($E110:EG110)-SUM($E104:EG104)</f>
        <v>13917074.410912143</v>
      </c>
      <c r="EH107" s="23">
        <f>SUM($E110:EH110)-SUM($E104:EH104)</f>
        <v>13917074.410912143</v>
      </c>
      <c r="EI107" s="23">
        <f>SUM($E110:EI110)-SUM($E104:EI104)</f>
        <v>13917074.410912143</v>
      </c>
      <c r="EJ107" s="23">
        <f>SUM($E110:EJ110)-SUM($E104:EJ104)</f>
        <v>13917074.410912143</v>
      </c>
      <c r="EK107" s="23">
        <f>SUM($E110:EK110)-SUM($E104:EK104)</f>
        <v>13917074.410912143</v>
      </c>
      <c r="EL107" s="23">
        <f>SUM($E110:EL110)-SUM($E104:EL104)</f>
        <v>13917074.410912143</v>
      </c>
    </row>
    <row r="108" spans="1:142" s="14" customFormat="1">
      <c r="C108" s="26" t="s">
        <v>47</v>
      </c>
      <c r="D108" s="26"/>
      <c r="E108" s="26"/>
      <c r="F108" s="31">
        <f>IF(F$101=$D92,(F106+F107),0)</f>
        <v>0</v>
      </c>
      <c r="G108" s="31">
        <f t="shared" ref="G108:M108" si="97">IF(G$101=$D92,(G106+G107),0)</f>
        <v>0</v>
      </c>
      <c r="H108" s="31">
        <f t="shared" si="97"/>
        <v>0</v>
      </c>
      <c r="I108" s="31">
        <f t="shared" si="97"/>
        <v>0</v>
      </c>
      <c r="J108" s="31">
        <f t="shared" si="97"/>
        <v>0</v>
      </c>
      <c r="K108" s="31">
        <f t="shared" si="97"/>
        <v>0</v>
      </c>
      <c r="L108" s="31">
        <f t="shared" si="97"/>
        <v>0</v>
      </c>
      <c r="M108" s="31">
        <f t="shared" si="97"/>
        <v>0</v>
      </c>
      <c r="N108" s="31">
        <f t="shared" ref="N108" si="98">IF(N$101=$D92,(N106+N107),0)</f>
        <v>0</v>
      </c>
      <c r="O108" s="31">
        <f t="shared" ref="O108" si="99">IF(O$101=$D92,(O106+O107),0)</f>
        <v>0</v>
      </c>
      <c r="P108" s="31">
        <f t="shared" ref="P108" si="100">IF(P$101=$D92,(P106+P107),0)</f>
        <v>0</v>
      </c>
      <c r="Q108" s="31">
        <f t="shared" ref="Q108" si="101">IF(Q$101=$D92,(Q106+Q107),0)</f>
        <v>0</v>
      </c>
      <c r="R108" s="31">
        <f t="shared" ref="R108" si="102">IF(R$101=$D92,(R106+R107),0)</f>
        <v>0</v>
      </c>
      <c r="S108" s="31">
        <f t="shared" ref="S108:T108" si="103">IF(S$101=$D92,(S106+S107),0)</f>
        <v>0</v>
      </c>
      <c r="T108" s="31">
        <f t="shared" si="103"/>
        <v>0</v>
      </c>
      <c r="U108" s="31">
        <f t="shared" ref="U108" si="104">IF(U$101=$D92,(U106+U107),0)</f>
        <v>0</v>
      </c>
      <c r="V108" s="31">
        <f t="shared" ref="V108" si="105">IF(V$101=$D92,(V106+V107),0)</f>
        <v>0</v>
      </c>
      <c r="W108" s="31">
        <f t="shared" ref="W108" si="106">IF(W$101=$D92,(W106+W107),0)</f>
        <v>0</v>
      </c>
      <c r="X108" s="31">
        <f t="shared" ref="X108" si="107">IF(X$101=$D92,(X106+X107),0)</f>
        <v>0</v>
      </c>
      <c r="Y108" s="31">
        <f t="shared" ref="Y108" si="108">IF(Y$101=$D92,(Y106+Y107),0)</f>
        <v>0</v>
      </c>
      <c r="Z108" s="31">
        <f t="shared" ref="Z108:AA108" si="109">IF(Z$101=$D92,(Z106+Z107),0)</f>
        <v>0</v>
      </c>
      <c r="AA108" s="31">
        <f t="shared" si="109"/>
        <v>0</v>
      </c>
      <c r="AB108" s="31">
        <f t="shared" ref="AB108" si="110">IF(AB$101=$D92,(AB106+AB107),0)</f>
        <v>0</v>
      </c>
      <c r="AC108" s="31">
        <f t="shared" ref="AC108" si="111">IF(AC$101=$D92,(AC106+AC107),0)</f>
        <v>0</v>
      </c>
      <c r="AD108" s="31">
        <f t="shared" ref="AD108" si="112">IF(AD$101=$D92,(AD106+AD107),0)</f>
        <v>0</v>
      </c>
      <c r="AE108" s="31">
        <f t="shared" ref="AE108" si="113">IF(AE$101=$D92,(AE106+AE107),0)</f>
        <v>0</v>
      </c>
      <c r="AF108" s="31">
        <f t="shared" ref="AF108" si="114">IF(AF$101=$D92,(AF106+AF107),0)</f>
        <v>0</v>
      </c>
      <c r="AG108" s="31">
        <f t="shared" ref="AG108:AH108" si="115">IF(AG$101=$D92,(AG106+AG107),0)</f>
        <v>0</v>
      </c>
      <c r="AH108" s="31">
        <f t="shared" si="115"/>
        <v>0</v>
      </c>
      <c r="AI108" s="31">
        <f t="shared" ref="AI108" si="116">IF(AI$101=$D92,(AI106+AI107),0)</f>
        <v>0</v>
      </c>
      <c r="AJ108" s="31">
        <f t="shared" ref="AJ108" si="117">IF(AJ$101=$D92,(AJ106+AJ107),0)</f>
        <v>0</v>
      </c>
      <c r="AK108" s="31">
        <f t="shared" ref="AK108" si="118">IF(AK$101=$D92,(AK106+AK107),0)</f>
        <v>0</v>
      </c>
      <c r="AL108" s="31">
        <f t="shared" ref="AL108" si="119">IF(AL$101=$D92,(AL106+AL107),0)</f>
        <v>0</v>
      </c>
      <c r="AM108" s="31">
        <f t="shared" ref="AM108" si="120">IF(AM$101=$D92,(AM106+AM107),0)</f>
        <v>0</v>
      </c>
      <c r="AN108" s="31">
        <f t="shared" ref="AN108:AO108" si="121">IF(AN$101=$D92,(AN106+AN107),0)</f>
        <v>0</v>
      </c>
      <c r="AO108" s="31">
        <f t="shared" si="121"/>
        <v>0</v>
      </c>
      <c r="AP108" s="31">
        <f t="shared" ref="AP108" si="122">IF(AP$101=$D92,(AP106+AP107),0)</f>
        <v>0</v>
      </c>
      <c r="AQ108" s="31">
        <f t="shared" ref="AQ108" si="123">IF(AQ$101=$D92,(AQ106+AQ107),0)</f>
        <v>0</v>
      </c>
      <c r="AR108" s="31">
        <f t="shared" ref="AR108" si="124">IF(AR$101=$D92,(AR106+AR107),0)</f>
        <v>0</v>
      </c>
      <c r="AS108" s="31">
        <f t="shared" ref="AS108" si="125">IF(AS$101=$D92,(AS106+AS107),0)</f>
        <v>0</v>
      </c>
      <c r="AT108" s="31">
        <f t="shared" ref="AT108" si="126">IF(AT$101=$D92,(AT106+AT107),0)</f>
        <v>0</v>
      </c>
      <c r="AU108" s="31">
        <f t="shared" ref="AU108:AV108" si="127">IF(AU$101=$D92,(AU106+AU107),0)</f>
        <v>0</v>
      </c>
      <c r="AV108" s="31">
        <f t="shared" si="127"/>
        <v>0</v>
      </c>
      <c r="AW108" s="31">
        <f t="shared" ref="AW108" si="128">IF(AW$101=$D92,(AW106+AW107),0)</f>
        <v>0</v>
      </c>
      <c r="AX108" s="31">
        <f t="shared" ref="AX108" si="129">IF(AX$101=$D92,(AX106+AX107),0)</f>
        <v>0</v>
      </c>
      <c r="AY108" s="31">
        <f t="shared" ref="AY108" si="130">IF(AY$101=$D92,(AY106+AY107),0)</f>
        <v>0</v>
      </c>
      <c r="AZ108" s="31">
        <f t="shared" ref="AZ108" si="131">IF(AZ$101=$D92,(AZ106+AZ107),0)</f>
        <v>0</v>
      </c>
      <c r="BA108" s="31">
        <f t="shared" ref="BA108" si="132">IF(BA$101=$D92,(BA106+BA107),0)</f>
        <v>0</v>
      </c>
      <c r="BB108" s="31">
        <f t="shared" ref="BB108:BC108" si="133">IF(BB$101=$D92,(BB106+BB107),0)</f>
        <v>0</v>
      </c>
      <c r="BC108" s="31">
        <f t="shared" si="133"/>
        <v>0</v>
      </c>
      <c r="BD108" s="31">
        <f t="shared" ref="BD108" si="134">IF(BD$101=$D92,(BD106+BD107),0)</f>
        <v>0</v>
      </c>
      <c r="BE108" s="31">
        <f t="shared" ref="BE108" si="135">IF(BE$101=$D92,(BE106+BE107),0)</f>
        <v>0</v>
      </c>
      <c r="BF108" s="31">
        <f t="shared" ref="BF108" si="136">IF(BF$101=$D92,(BF106+BF107),0)</f>
        <v>0</v>
      </c>
      <c r="BG108" s="31">
        <f t="shared" ref="BG108" si="137">IF(BG$101=$D92,(BG106+BG107),0)</f>
        <v>0</v>
      </c>
      <c r="BH108" s="31">
        <f t="shared" ref="BH108" si="138">IF(BH$101=$D92,(BH106+BH107),0)</f>
        <v>0</v>
      </c>
      <c r="BI108" s="31">
        <f t="shared" ref="BI108:BJ108" si="139">IF(BI$101=$D92,(BI106+BI107),0)</f>
        <v>0</v>
      </c>
      <c r="BJ108" s="31">
        <f t="shared" si="139"/>
        <v>0</v>
      </c>
      <c r="BK108" s="31">
        <f t="shared" ref="BK108" si="140">IF(BK$101=$D92,(BK106+BK107),0)</f>
        <v>0</v>
      </c>
      <c r="BL108" s="31">
        <f t="shared" ref="BL108" si="141">IF(BL$101=$D92,(BL106+BL107),0)</f>
        <v>0</v>
      </c>
      <c r="BM108" s="31">
        <f t="shared" ref="BM108" si="142">IF(BM$101=$D92,(BM106+BM107),0)</f>
        <v>0</v>
      </c>
      <c r="BN108" s="31">
        <f t="shared" ref="BN108" si="143">IF(BN$101=$D92,(BN106+BN107),0)</f>
        <v>0</v>
      </c>
      <c r="BO108" s="31">
        <f t="shared" ref="BO108" si="144">IF(BO$101=$D92,(BO106+BO107),0)</f>
        <v>0</v>
      </c>
      <c r="BP108" s="31">
        <f t="shared" ref="BP108:BQ108" si="145">IF(BP$101=$D92,(BP106+BP107),0)</f>
        <v>0</v>
      </c>
      <c r="BQ108" s="31">
        <f t="shared" si="145"/>
        <v>0</v>
      </c>
      <c r="BR108" s="31">
        <f t="shared" ref="BR108" si="146">IF(BR$101=$D92,(BR106+BR107),0)</f>
        <v>0</v>
      </c>
      <c r="BS108" s="31">
        <f t="shared" ref="BS108" si="147">IF(BS$101=$D92,(BS106+BS107),0)</f>
        <v>0</v>
      </c>
      <c r="BT108" s="31">
        <f t="shared" ref="BT108" si="148">IF(BT$101=$D92,(BT106+BT107),0)</f>
        <v>0</v>
      </c>
      <c r="BU108" s="31">
        <f t="shared" ref="BU108" si="149">IF(BU$101=$D92,(BU106+BU107),0)</f>
        <v>0</v>
      </c>
      <c r="BV108" s="31">
        <f t="shared" ref="BV108" si="150">IF(BV$101=$D92,(BV106+BV107),0)</f>
        <v>0</v>
      </c>
      <c r="BW108" s="31">
        <f t="shared" ref="BW108:BX108" si="151">IF(BW$101=$D92,(BW106+BW107),0)</f>
        <v>0</v>
      </c>
      <c r="BX108" s="31">
        <f t="shared" si="151"/>
        <v>0</v>
      </c>
      <c r="BY108" s="31">
        <f t="shared" ref="BY108" si="152">IF(BY$101=$D92,(BY106+BY107),0)</f>
        <v>0</v>
      </c>
      <c r="BZ108" s="31">
        <f t="shared" ref="BZ108" si="153">IF(BZ$101=$D92,(BZ106+BZ107),0)</f>
        <v>0</v>
      </c>
      <c r="CA108" s="31">
        <f t="shared" ref="CA108" si="154">IF(CA$101=$D92,(CA106+CA107),0)</f>
        <v>0</v>
      </c>
      <c r="CB108" s="31">
        <f t="shared" ref="CB108" si="155">IF(CB$101=$D92,(CB106+CB107),0)</f>
        <v>0</v>
      </c>
      <c r="CC108" s="31">
        <f t="shared" ref="CC108" si="156">IF(CC$101=$D92,(CC106+CC107),0)</f>
        <v>0</v>
      </c>
      <c r="CD108" s="31">
        <f t="shared" ref="CD108:CE108" si="157">IF(CD$101=$D92,(CD106+CD107),0)</f>
        <v>0</v>
      </c>
      <c r="CE108" s="31">
        <f t="shared" si="157"/>
        <v>0</v>
      </c>
      <c r="CF108" s="31">
        <f t="shared" ref="CF108" si="158">IF(CF$101=$D92,(CF106+CF107),0)</f>
        <v>0</v>
      </c>
      <c r="CG108" s="31">
        <f t="shared" ref="CG108" si="159">IF(CG$101=$D92,(CG106+CG107),0)</f>
        <v>0</v>
      </c>
      <c r="CH108" s="31">
        <f t="shared" ref="CH108" si="160">IF(CH$101=$D92,(CH106+CH107),0)</f>
        <v>0</v>
      </c>
      <c r="CI108" s="31">
        <f t="shared" ref="CI108" si="161">IF(CI$101=$D92,(CI106+CI107),0)</f>
        <v>0</v>
      </c>
      <c r="CJ108" s="31">
        <f t="shared" ref="CJ108" si="162">IF(CJ$101=$D92,(CJ106+CJ107),0)</f>
        <v>0</v>
      </c>
      <c r="CK108" s="31">
        <f t="shared" ref="CK108:CL108" si="163">IF(CK$101=$D92,(CK106+CK107),0)</f>
        <v>0</v>
      </c>
      <c r="CL108" s="31">
        <f t="shared" si="163"/>
        <v>0</v>
      </c>
      <c r="CM108" s="31">
        <f t="shared" ref="CM108" si="164">IF(CM$101=$D92,(CM106+CM107),0)</f>
        <v>0</v>
      </c>
      <c r="CN108" s="31">
        <f t="shared" ref="CN108" si="165">IF(CN$101=$D92,(CN106+CN107),0)</f>
        <v>0</v>
      </c>
      <c r="CO108" s="31">
        <f t="shared" ref="CO108" si="166">IF(CO$101=$D92,(CO106+CO107),0)</f>
        <v>0</v>
      </c>
      <c r="CP108" s="31">
        <f t="shared" ref="CP108" si="167">IF(CP$101=$D92,(CP106+CP107),0)</f>
        <v>0</v>
      </c>
      <c r="CQ108" s="31">
        <f t="shared" ref="CQ108" si="168">IF(CQ$101=$D92,(CQ106+CQ107),0)</f>
        <v>0</v>
      </c>
      <c r="CR108" s="31">
        <f t="shared" ref="CR108:CS108" si="169">IF(CR$101=$D92,(CR106+CR107),0)</f>
        <v>0</v>
      </c>
      <c r="CS108" s="31">
        <f t="shared" si="169"/>
        <v>0</v>
      </c>
      <c r="CT108" s="31">
        <f t="shared" ref="CT108" si="170">IF(CT$101=$D92,(CT106+CT107),0)</f>
        <v>0</v>
      </c>
      <c r="CU108" s="31">
        <f t="shared" ref="CU108" si="171">IF(CU$101=$D92,(CU106+CU107),0)</f>
        <v>0</v>
      </c>
      <c r="CV108" s="31">
        <f t="shared" ref="CV108" si="172">IF(CV$101=$D92,(CV106+CV107),0)</f>
        <v>0</v>
      </c>
      <c r="CW108" s="31">
        <f t="shared" ref="CW108" si="173">IF(CW$101=$D92,(CW106+CW107),0)</f>
        <v>91428110.749560475</v>
      </c>
      <c r="CX108" s="31">
        <f t="shared" ref="CX108" si="174">IF(CX$101=$D92,(CX106+CX107),0)</f>
        <v>0</v>
      </c>
      <c r="CY108" s="31">
        <f t="shared" ref="CY108:CZ108" si="175">IF(CY$101=$D92,(CY106+CY107),0)</f>
        <v>0</v>
      </c>
      <c r="CZ108" s="31">
        <f t="shared" si="175"/>
        <v>0</v>
      </c>
      <c r="DA108" s="31">
        <f t="shared" ref="DA108" si="176">IF(DA$101=$D92,(DA106+DA107),0)</f>
        <v>0</v>
      </c>
      <c r="DB108" s="31">
        <f t="shared" ref="DB108" si="177">IF(DB$101=$D92,(DB106+DB107),0)</f>
        <v>0</v>
      </c>
      <c r="DC108" s="31">
        <f t="shared" ref="DC108" si="178">IF(DC$101=$D92,(DC106+DC107),0)</f>
        <v>0</v>
      </c>
      <c r="DD108" s="31">
        <f t="shared" ref="DD108" si="179">IF(DD$101=$D92,(DD106+DD107),0)</f>
        <v>0</v>
      </c>
      <c r="DE108" s="31">
        <f t="shared" ref="DE108" si="180">IF(DE$101=$D92,(DE106+DE107),0)</f>
        <v>0</v>
      </c>
      <c r="DF108" s="31">
        <f t="shared" ref="DF108:DG108" si="181">IF(DF$101=$D92,(DF106+DF107),0)</f>
        <v>0</v>
      </c>
      <c r="DG108" s="31">
        <f t="shared" si="181"/>
        <v>0</v>
      </c>
      <c r="DH108" s="31">
        <f t="shared" ref="DH108" si="182">IF(DH$101=$D92,(DH106+DH107),0)</f>
        <v>0</v>
      </c>
      <c r="DI108" s="31">
        <f t="shared" ref="DI108" si="183">IF(DI$101=$D92,(DI106+DI107),0)</f>
        <v>0</v>
      </c>
      <c r="DJ108" s="31">
        <f t="shared" ref="DJ108" si="184">IF(DJ$101=$D92,(DJ106+DJ107),0)</f>
        <v>0</v>
      </c>
      <c r="DK108" s="31">
        <f t="shared" ref="DK108" si="185">IF(DK$101=$D92,(DK106+DK107),0)</f>
        <v>0</v>
      </c>
      <c r="DL108" s="31">
        <f t="shared" ref="DL108" si="186">IF(DL$101=$D92,(DL106+DL107),0)</f>
        <v>0</v>
      </c>
      <c r="DM108" s="31">
        <f t="shared" ref="DM108:DN108" si="187">IF(DM$101=$D92,(DM106+DM107),0)</f>
        <v>0</v>
      </c>
      <c r="DN108" s="31">
        <f t="shared" si="187"/>
        <v>0</v>
      </c>
      <c r="DO108" s="31">
        <f t="shared" ref="DO108" si="188">IF(DO$101=$D92,(DO106+DO107),0)</f>
        <v>0</v>
      </c>
      <c r="DP108" s="31">
        <f t="shared" ref="DP108" si="189">IF(DP$101=$D92,(DP106+DP107),0)</f>
        <v>0</v>
      </c>
      <c r="DQ108" s="31">
        <f t="shared" ref="DQ108" si="190">IF(DQ$101=$D92,(DQ106+DQ107),0)</f>
        <v>0</v>
      </c>
      <c r="DR108" s="31">
        <f t="shared" ref="DR108" si="191">IF(DR$101=$D92,(DR106+DR107),0)</f>
        <v>0</v>
      </c>
      <c r="DS108" s="31">
        <f t="shared" ref="DS108" si="192">IF(DS$101=$D92,(DS106+DS107),0)</f>
        <v>0</v>
      </c>
      <c r="DT108" s="31">
        <f t="shared" ref="DT108:DU108" si="193">IF(DT$101=$D92,(DT106+DT107),0)</f>
        <v>0</v>
      </c>
      <c r="DU108" s="31">
        <f t="shared" si="193"/>
        <v>0</v>
      </c>
      <c r="DV108" s="31">
        <f t="shared" ref="DV108" si="194">IF(DV$101=$D92,(DV106+DV107),0)</f>
        <v>0</v>
      </c>
      <c r="DW108" s="31">
        <f t="shared" ref="DW108" si="195">IF(DW$101=$D92,(DW106+DW107),0)</f>
        <v>0</v>
      </c>
      <c r="DX108" s="31">
        <f t="shared" ref="DX108" si="196">IF(DX$101=$D92,(DX106+DX107),0)</f>
        <v>0</v>
      </c>
      <c r="DY108" s="31">
        <f t="shared" ref="DY108" si="197">IF(DY$101=$D92,(DY106+DY107),0)</f>
        <v>0</v>
      </c>
      <c r="DZ108" s="31">
        <f t="shared" ref="DZ108" si="198">IF(DZ$101=$D92,(DZ106+DZ107),0)</f>
        <v>0</v>
      </c>
      <c r="EA108" s="31">
        <f t="shared" ref="EA108:EB108" si="199">IF(EA$101=$D92,(EA106+EA107),0)</f>
        <v>0</v>
      </c>
      <c r="EB108" s="31">
        <f t="shared" si="199"/>
        <v>0</v>
      </c>
      <c r="EC108" s="31">
        <f t="shared" ref="EC108" si="200">IF(EC$101=$D92,(EC106+EC107),0)</f>
        <v>0</v>
      </c>
      <c r="ED108" s="31">
        <f t="shared" ref="ED108" si="201">IF(ED$101=$D92,(ED106+ED107),0)</f>
        <v>0</v>
      </c>
      <c r="EE108" s="31">
        <f t="shared" ref="EE108" si="202">IF(EE$101=$D92,(EE106+EE107),0)</f>
        <v>0</v>
      </c>
      <c r="EF108" s="31">
        <f t="shared" ref="EF108" si="203">IF(EF$101=$D92,(EF106+EF107),0)</f>
        <v>0</v>
      </c>
      <c r="EG108" s="31">
        <f t="shared" ref="EG108" si="204">IF(EG$101=$D92,(EG106+EG107),0)</f>
        <v>0</v>
      </c>
      <c r="EH108" s="31">
        <f t="shared" ref="EH108:EI108" si="205">IF(EH$101=$D92,(EH106+EH107),0)</f>
        <v>0</v>
      </c>
      <c r="EI108" s="31">
        <f t="shared" si="205"/>
        <v>0</v>
      </c>
      <c r="EJ108" s="31">
        <f t="shared" ref="EJ108" si="206">IF(EJ$101=$D92,(EJ106+EJ107),0)</f>
        <v>0</v>
      </c>
      <c r="EK108" s="31">
        <f t="shared" ref="EK108" si="207">IF(EK$101=$D92,(EK106+EK107),0)</f>
        <v>0</v>
      </c>
      <c r="EL108" s="31">
        <f t="shared" ref="EL108" si="208">IF(EL$101=$D92,(EL106+EL107),0)</f>
        <v>0</v>
      </c>
    </row>
    <row r="109" spans="1:142" s="14" customFormat="1">
      <c r="C109" s="26" t="s">
        <v>48</v>
      </c>
      <c r="D109" s="26"/>
      <c r="E109" s="30">
        <f>$D96</f>
        <v>271240640</v>
      </c>
      <c r="F109" s="23">
        <f>$E$109-F106</f>
        <v>271240640</v>
      </c>
      <c r="G109" s="23">
        <f t="shared" ref="G109:M109" si="209">$E$109-G106</f>
        <v>271240640</v>
      </c>
      <c r="H109" s="23">
        <f t="shared" si="209"/>
        <v>271240640</v>
      </c>
      <c r="I109" s="23">
        <f t="shared" si="209"/>
        <v>271240640</v>
      </c>
      <c r="J109" s="23">
        <f t="shared" si="209"/>
        <v>271240640</v>
      </c>
      <c r="K109" s="23">
        <f t="shared" si="209"/>
        <v>271240640</v>
      </c>
      <c r="L109" s="23">
        <f t="shared" si="209"/>
        <v>271240640</v>
      </c>
      <c r="M109" s="23">
        <f t="shared" si="209"/>
        <v>271240640</v>
      </c>
      <c r="N109" s="23">
        <f t="shared" ref="N109:BY109" si="210">$E$109-N106</f>
        <v>271240640</v>
      </c>
      <c r="O109" s="23">
        <f t="shared" si="210"/>
        <v>257626444.23875138</v>
      </c>
      <c r="P109" s="23">
        <f t="shared" si="210"/>
        <v>216888184.62167227</v>
      </c>
      <c r="Q109" s="23">
        <f t="shared" si="210"/>
        <v>216836020.78833893</v>
      </c>
      <c r="R109" s="23">
        <f t="shared" si="210"/>
        <v>203260947.90209031</v>
      </c>
      <c r="S109" s="23">
        <f t="shared" si="210"/>
        <v>190900353.14020532</v>
      </c>
      <c r="T109" s="23">
        <f t="shared" si="210"/>
        <v>178539758.37832037</v>
      </c>
      <c r="U109" s="23">
        <f t="shared" si="210"/>
        <v>169262664.66516268</v>
      </c>
      <c r="V109" s="23">
        <f t="shared" si="210"/>
        <v>159985570.95200497</v>
      </c>
      <c r="W109" s="23">
        <f t="shared" si="210"/>
        <v>159958980.38502908</v>
      </c>
      <c r="X109" s="23">
        <f t="shared" si="210"/>
        <v>159932389.81805322</v>
      </c>
      <c r="Y109" s="23">
        <f t="shared" si="210"/>
        <v>159905799.25107735</v>
      </c>
      <c r="Z109" s="23">
        <f t="shared" si="210"/>
        <v>159879208.68410146</v>
      </c>
      <c r="AA109" s="23">
        <f t="shared" si="210"/>
        <v>159852618.11712557</v>
      </c>
      <c r="AB109" s="23">
        <f t="shared" si="210"/>
        <v>159826027.55014971</v>
      </c>
      <c r="AC109" s="23">
        <f t="shared" si="210"/>
        <v>159799450.34244657</v>
      </c>
      <c r="AD109" s="23">
        <f t="shared" si="210"/>
        <v>163192909.6194039</v>
      </c>
      <c r="AE109" s="23">
        <f t="shared" si="210"/>
        <v>169669937.78217942</v>
      </c>
      <c r="AF109" s="23">
        <f t="shared" si="210"/>
        <v>163721812.42801556</v>
      </c>
      <c r="AG109" s="23">
        <f t="shared" si="210"/>
        <v>206073892.94262165</v>
      </c>
      <c r="AH109" s="23">
        <f t="shared" si="210"/>
        <v>271240640</v>
      </c>
      <c r="AI109" s="23">
        <f t="shared" si="210"/>
        <v>271240640</v>
      </c>
      <c r="AJ109" s="23">
        <f t="shared" si="210"/>
        <v>271240640</v>
      </c>
      <c r="AK109" s="23">
        <f t="shared" si="210"/>
        <v>271240640</v>
      </c>
      <c r="AL109" s="23">
        <f t="shared" si="210"/>
        <v>271240640</v>
      </c>
      <c r="AM109" s="23">
        <f t="shared" si="210"/>
        <v>271240640</v>
      </c>
      <c r="AN109" s="23">
        <f t="shared" si="210"/>
        <v>271240640</v>
      </c>
      <c r="AO109" s="23">
        <f t="shared" si="210"/>
        <v>271240640</v>
      </c>
      <c r="AP109" s="23">
        <f t="shared" si="210"/>
        <v>271240640</v>
      </c>
      <c r="AQ109" s="23">
        <f t="shared" si="210"/>
        <v>271240640</v>
      </c>
      <c r="AR109" s="23">
        <f t="shared" si="210"/>
        <v>271240640</v>
      </c>
      <c r="AS109" s="23">
        <f t="shared" si="210"/>
        <v>271240640</v>
      </c>
      <c r="AT109" s="23">
        <f t="shared" si="210"/>
        <v>271240640</v>
      </c>
      <c r="AU109" s="23">
        <f t="shared" si="210"/>
        <v>271240640</v>
      </c>
      <c r="AV109" s="23">
        <f t="shared" si="210"/>
        <v>271240640</v>
      </c>
      <c r="AW109" s="23">
        <f t="shared" si="210"/>
        <v>271240640</v>
      </c>
      <c r="AX109" s="23">
        <f t="shared" si="210"/>
        <v>271240640</v>
      </c>
      <c r="AY109" s="23">
        <f t="shared" si="210"/>
        <v>271240640</v>
      </c>
      <c r="AZ109" s="23">
        <f t="shared" si="210"/>
        <v>271240640</v>
      </c>
      <c r="BA109" s="23">
        <f t="shared" si="210"/>
        <v>271240640</v>
      </c>
      <c r="BB109" s="23">
        <f t="shared" si="210"/>
        <v>271240640</v>
      </c>
      <c r="BC109" s="23">
        <f t="shared" si="210"/>
        <v>271240640</v>
      </c>
      <c r="BD109" s="23">
        <f t="shared" si="210"/>
        <v>271240640</v>
      </c>
      <c r="BE109" s="23">
        <f t="shared" si="210"/>
        <v>271240640</v>
      </c>
      <c r="BF109" s="23">
        <f t="shared" si="210"/>
        <v>271240640</v>
      </c>
      <c r="BG109" s="23">
        <f t="shared" si="210"/>
        <v>271240640</v>
      </c>
      <c r="BH109" s="23">
        <f t="shared" si="210"/>
        <v>229388252.291457</v>
      </c>
      <c r="BI109" s="23">
        <f t="shared" si="210"/>
        <v>229375211.33312362</v>
      </c>
      <c r="BJ109" s="23">
        <f t="shared" si="210"/>
        <v>229362170.37479031</v>
      </c>
      <c r="BK109" s="23">
        <f t="shared" si="210"/>
        <v>229349129.41645694</v>
      </c>
      <c r="BL109" s="23">
        <f t="shared" si="210"/>
        <v>229336088.45812362</v>
      </c>
      <c r="BM109" s="23">
        <f t="shared" si="210"/>
        <v>193729603.66135168</v>
      </c>
      <c r="BN109" s="23">
        <f t="shared" si="210"/>
        <v>193729603.66135168</v>
      </c>
      <c r="BO109" s="23">
        <f t="shared" si="210"/>
        <v>193729603.66135168</v>
      </c>
      <c r="BP109" s="23">
        <f t="shared" si="210"/>
        <v>193729603.66135168</v>
      </c>
      <c r="BQ109" s="23">
        <f t="shared" si="210"/>
        <v>193729603.66135168</v>
      </c>
      <c r="BR109" s="23">
        <f t="shared" si="210"/>
        <v>193729603.66135168</v>
      </c>
      <c r="BS109" s="23">
        <f t="shared" si="210"/>
        <v>193729603.66135168</v>
      </c>
      <c r="BT109" s="23">
        <f t="shared" si="210"/>
        <v>193729603.66135168</v>
      </c>
      <c r="BU109" s="23">
        <f t="shared" si="210"/>
        <v>193729603.66135168</v>
      </c>
      <c r="BV109" s="23">
        <f t="shared" si="210"/>
        <v>193729603.66135168</v>
      </c>
      <c r="BW109" s="23">
        <f t="shared" si="210"/>
        <v>193729603.66135168</v>
      </c>
      <c r="BX109" s="23">
        <f t="shared" si="210"/>
        <v>193729603.66135168</v>
      </c>
      <c r="BY109" s="23">
        <f t="shared" si="210"/>
        <v>193729603.66135168</v>
      </c>
      <c r="BZ109" s="23">
        <f t="shared" ref="BZ109:EK109" si="211">$E$109-BZ106</f>
        <v>193729603.66135168</v>
      </c>
      <c r="CA109" s="23">
        <f t="shared" si="211"/>
        <v>193729603.66135168</v>
      </c>
      <c r="CB109" s="23">
        <f t="shared" si="211"/>
        <v>193729603.66135168</v>
      </c>
      <c r="CC109" s="23">
        <f t="shared" si="211"/>
        <v>193729603.66135168</v>
      </c>
      <c r="CD109" s="23">
        <f t="shared" si="211"/>
        <v>193729603.66135168</v>
      </c>
      <c r="CE109" s="23">
        <f t="shared" si="211"/>
        <v>193729603.66135168</v>
      </c>
      <c r="CF109" s="23">
        <f t="shared" si="211"/>
        <v>193729603.66135168</v>
      </c>
      <c r="CG109" s="23">
        <f t="shared" si="211"/>
        <v>193729603.66135168</v>
      </c>
      <c r="CH109" s="23">
        <f t="shared" si="211"/>
        <v>193729603.66135168</v>
      </c>
      <c r="CI109" s="23">
        <f t="shared" si="211"/>
        <v>193729603.66135168</v>
      </c>
      <c r="CJ109" s="23">
        <f t="shared" si="211"/>
        <v>193729603.66135168</v>
      </c>
      <c r="CK109" s="23">
        <f t="shared" si="211"/>
        <v>193729603.66135168</v>
      </c>
      <c r="CL109" s="23">
        <f t="shared" si="211"/>
        <v>193729603.66135168</v>
      </c>
      <c r="CM109" s="23">
        <f t="shared" si="211"/>
        <v>193729603.66135168</v>
      </c>
      <c r="CN109" s="23">
        <f t="shared" si="211"/>
        <v>193729603.66135168</v>
      </c>
      <c r="CO109" s="23">
        <f t="shared" si="211"/>
        <v>193729603.66135168</v>
      </c>
      <c r="CP109" s="23">
        <f t="shared" si="211"/>
        <v>193729603.66135168</v>
      </c>
      <c r="CQ109" s="23">
        <f t="shared" si="211"/>
        <v>193729603.66135168</v>
      </c>
      <c r="CR109" s="23">
        <f t="shared" si="211"/>
        <v>193729603.66135168</v>
      </c>
      <c r="CS109" s="23">
        <f t="shared" si="211"/>
        <v>193729603.66135168</v>
      </c>
      <c r="CT109" s="23">
        <f t="shared" si="211"/>
        <v>193729603.66135168</v>
      </c>
      <c r="CU109" s="23">
        <f t="shared" si="211"/>
        <v>193729603.66135168</v>
      </c>
      <c r="CV109" s="23">
        <f t="shared" si="211"/>
        <v>193729603.66135168</v>
      </c>
      <c r="CW109" s="23">
        <f t="shared" si="211"/>
        <v>193729603.66135168</v>
      </c>
      <c r="CX109" s="23">
        <f t="shared" si="211"/>
        <v>193729603.66135168</v>
      </c>
      <c r="CY109" s="23">
        <f t="shared" si="211"/>
        <v>193729603.66135168</v>
      </c>
      <c r="CZ109" s="23">
        <f t="shared" si="211"/>
        <v>193729603.66135168</v>
      </c>
      <c r="DA109" s="23">
        <f t="shared" si="211"/>
        <v>193729603.66135168</v>
      </c>
      <c r="DB109" s="23">
        <f t="shared" si="211"/>
        <v>193729603.66135168</v>
      </c>
      <c r="DC109" s="23">
        <f t="shared" si="211"/>
        <v>193729603.66135168</v>
      </c>
      <c r="DD109" s="23">
        <f t="shared" si="211"/>
        <v>193729603.66135168</v>
      </c>
      <c r="DE109" s="23">
        <f t="shared" si="211"/>
        <v>193729603.66135168</v>
      </c>
      <c r="DF109" s="23">
        <f t="shared" si="211"/>
        <v>193729603.66135168</v>
      </c>
      <c r="DG109" s="23">
        <f t="shared" si="211"/>
        <v>193729603.66135168</v>
      </c>
      <c r="DH109" s="23">
        <f t="shared" si="211"/>
        <v>193729603.66135168</v>
      </c>
      <c r="DI109" s="23">
        <f t="shared" si="211"/>
        <v>193729603.66135168</v>
      </c>
      <c r="DJ109" s="23">
        <f t="shared" si="211"/>
        <v>193729603.66135168</v>
      </c>
      <c r="DK109" s="23">
        <f t="shared" si="211"/>
        <v>193729603.66135168</v>
      </c>
      <c r="DL109" s="23">
        <f t="shared" si="211"/>
        <v>193729603.66135168</v>
      </c>
      <c r="DM109" s="23">
        <f t="shared" si="211"/>
        <v>193729603.66135168</v>
      </c>
      <c r="DN109" s="23">
        <f t="shared" si="211"/>
        <v>193729603.66135168</v>
      </c>
      <c r="DO109" s="23">
        <f t="shared" si="211"/>
        <v>193729603.66135168</v>
      </c>
      <c r="DP109" s="23">
        <f t="shared" si="211"/>
        <v>193729603.66135168</v>
      </c>
      <c r="DQ109" s="23">
        <f t="shared" si="211"/>
        <v>193729603.66135168</v>
      </c>
      <c r="DR109" s="23">
        <f t="shared" si="211"/>
        <v>193729603.66135168</v>
      </c>
      <c r="DS109" s="23">
        <f t="shared" si="211"/>
        <v>193729603.66135168</v>
      </c>
      <c r="DT109" s="23">
        <f t="shared" si="211"/>
        <v>193729603.66135168</v>
      </c>
      <c r="DU109" s="23">
        <f t="shared" si="211"/>
        <v>193729603.66135168</v>
      </c>
      <c r="DV109" s="23">
        <f t="shared" si="211"/>
        <v>193729603.66135168</v>
      </c>
      <c r="DW109" s="23">
        <f t="shared" si="211"/>
        <v>193729603.66135168</v>
      </c>
      <c r="DX109" s="23">
        <f t="shared" si="211"/>
        <v>193729603.66135168</v>
      </c>
      <c r="DY109" s="23">
        <f t="shared" si="211"/>
        <v>193729603.66135168</v>
      </c>
      <c r="DZ109" s="23">
        <f t="shared" si="211"/>
        <v>193729603.66135168</v>
      </c>
      <c r="EA109" s="23">
        <f t="shared" si="211"/>
        <v>193729603.66135168</v>
      </c>
      <c r="EB109" s="23">
        <f t="shared" si="211"/>
        <v>193729603.66135168</v>
      </c>
      <c r="EC109" s="23">
        <f t="shared" si="211"/>
        <v>193729603.66135168</v>
      </c>
      <c r="ED109" s="23">
        <f t="shared" si="211"/>
        <v>193729603.66135168</v>
      </c>
      <c r="EE109" s="23">
        <f t="shared" si="211"/>
        <v>193729603.66135168</v>
      </c>
      <c r="EF109" s="23">
        <f t="shared" si="211"/>
        <v>193729603.66135168</v>
      </c>
      <c r="EG109" s="23">
        <f t="shared" si="211"/>
        <v>193729603.66135168</v>
      </c>
      <c r="EH109" s="23">
        <f t="shared" si="211"/>
        <v>193729603.66135168</v>
      </c>
      <c r="EI109" s="23">
        <f t="shared" si="211"/>
        <v>193729603.66135168</v>
      </c>
      <c r="EJ109" s="23">
        <f t="shared" si="211"/>
        <v>193729603.66135168</v>
      </c>
      <c r="EK109" s="23">
        <f t="shared" si="211"/>
        <v>193729603.66135168</v>
      </c>
      <c r="EL109" s="23">
        <f t="shared" ref="EL109" si="212">$E$109-EL106</f>
        <v>193729603.66135168</v>
      </c>
    </row>
    <row r="110" spans="1:142" s="27" customFormat="1">
      <c r="A110" s="14"/>
      <c r="B110" s="14"/>
      <c r="C110" s="27" t="s">
        <v>372</v>
      </c>
      <c r="F110" s="28">
        <f>MAX((F105)*$D94/12,0)</f>
        <v>0</v>
      </c>
      <c r="G110" s="28">
        <f t="shared" ref="G110:M110" si="213">MAX((G105)*$D94/12,0)</f>
        <v>0</v>
      </c>
      <c r="H110" s="28">
        <f t="shared" si="213"/>
        <v>0</v>
      </c>
      <c r="I110" s="28">
        <f t="shared" si="213"/>
        <v>0</v>
      </c>
      <c r="J110" s="28">
        <f t="shared" si="213"/>
        <v>0</v>
      </c>
      <c r="K110" s="28">
        <f t="shared" si="213"/>
        <v>0</v>
      </c>
      <c r="L110" s="28">
        <f t="shared" si="213"/>
        <v>0</v>
      </c>
      <c r="M110" s="28">
        <f t="shared" si="213"/>
        <v>0</v>
      </c>
      <c r="N110" s="28">
        <f t="shared" ref="N110:BY110" si="214">MAX((N105)*$D94/12,0)</f>
        <v>0</v>
      </c>
      <c r="O110" s="28">
        <f t="shared" si="214"/>
        <v>56725.815671869197</v>
      </c>
      <c r="P110" s="28">
        <f t="shared" si="214"/>
        <v>226704.92164166505</v>
      </c>
      <c r="Q110" s="28">
        <f t="shared" si="214"/>
        <v>227866.87478739422</v>
      </c>
      <c r="R110" s="28">
        <f t="shared" si="214"/>
        <v>285379.12379171094</v>
      </c>
      <c r="S110" s="28">
        <f t="shared" si="214"/>
        <v>338070.68164869706</v>
      </c>
      <c r="T110" s="28">
        <f t="shared" si="214"/>
        <v>390981.78766342072</v>
      </c>
      <c r="U110" s="28">
        <f t="shared" si="214"/>
        <v>431265.43558350875</v>
      </c>
      <c r="V110" s="28">
        <f t="shared" si="214"/>
        <v>471716.93203659711</v>
      </c>
      <c r="W110" s="28">
        <f t="shared" si="214"/>
        <v>473793.21328248241</v>
      </c>
      <c r="X110" s="28">
        <f t="shared" si="214"/>
        <v>475878.14570022561</v>
      </c>
      <c r="Y110" s="28">
        <f t="shared" si="214"/>
        <v>477971.76533637597</v>
      </c>
      <c r="Z110" s="28">
        <f t="shared" si="214"/>
        <v>480074.108387677</v>
      </c>
      <c r="AA110" s="28">
        <f t="shared" si="214"/>
        <v>482185.21120169183</v>
      </c>
      <c r="AB110" s="28">
        <f t="shared" si="214"/>
        <v>484305.11027743173</v>
      </c>
      <c r="AC110" s="28">
        <f t="shared" si="214"/>
        <v>486433.78660235082</v>
      </c>
      <c r="AD110" s="28">
        <f t="shared" si="214"/>
        <v>488460.59404652723</v>
      </c>
      <c r="AE110" s="28">
        <f t="shared" si="214"/>
        <v>476356.43286773219</v>
      </c>
      <c r="AF110" s="28">
        <f t="shared" si="214"/>
        <v>476137.4896354659</v>
      </c>
      <c r="AG110" s="28">
        <f t="shared" si="214"/>
        <v>478121.39584228024</v>
      </c>
      <c r="AH110" s="28">
        <f t="shared" si="214"/>
        <v>303646.56618076446</v>
      </c>
      <c r="AI110" s="28">
        <f t="shared" si="214"/>
        <v>19059.945753234824</v>
      </c>
      <c r="AJ110" s="28">
        <f t="shared" si="214"/>
        <v>0</v>
      </c>
      <c r="AK110" s="28">
        <f t="shared" si="214"/>
        <v>0</v>
      </c>
      <c r="AL110" s="28">
        <f t="shared" si="214"/>
        <v>0</v>
      </c>
      <c r="AM110" s="28">
        <f t="shared" si="214"/>
        <v>0</v>
      </c>
      <c r="AN110" s="28">
        <f t="shared" si="214"/>
        <v>0</v>
      </c>
      <c r="AO110" s="28">
        <f t="shared" si="214"/>
        <v>0</v>
      </c>
      <c r="AP110" s="28">
        <f t="shared" si="214"/>
        <v>0</v>
      </c>
      <c r="AQ110" s="28">
        <f t="shared" si="214"/>
        <v>0</v>
      </c>
      <c r="AR110" s="28">
        <f t="shared" si="214"/>
        <v>0</v>
      </c>
      <c r="AS110" s="28">
        <f t="shared" si="214"/>
        <v>0</v>
      </c>
      <c r="AT110" s="28">
        <f t="shared" si="214"/>
        <v>0</v>
      </c>
      <c r="AU110" s="28">
        <f t="shared" si="214"/>
        <v>0</v>
      </c>
      <c r="AV110" s="28">
        <f t="shared" si="214"/>
        <v>0</v>
      </c>
      <c r="AW110" s="28">
        <f t="shared" si="214"/>
        <v>0</v>
      </c>
      <c r="AX110" s="28">
        <f t="shared" si="214"/>
        <v>0</v>
      </c>
      <c r="AY110" s="28">
        <f t="shared" si="214"/>
        <v>0</v>
      </c>
      <c r="AZ110" s="28">
        <f t="shared" si="214"/>
        <v>0</v>
      </c>
      <c r="BA110" s="28">
        <f t="shared" si="214"/>
        <v>0</v>
      </c>
      <c r="BB110" s="28">
        <f t="shared" si="214"/>
        <v>0</v>
      </c>
      <c r="BC110" s="28">
        <f t="shared" si="214"/>
        <v>0</v>
      </c>
      <c r="BD110" s="28">
        <f t="shared" si="214"/>
        <v>0</v>
      </c>
      <c r="BE110" s="28">
        <f t="shared" si="214"/>
        <v>0</v>
      </c>
      <c r="BF110" s="28">
        <f t="shared" si="214"/>
        <v>0</v>
      </c>
      <c r="BG110" s="28">
        <f t="shared" si="214"/>
        <v>0</v>
      </c>
      <c r="BH110" s="28">
        <f t="shared" si="214"/>
        <v>174384.94878559592</v>
      </c>
      <c r="BI110" s="28">
        <f t="shared" si="214"/>
        <v>175165.89006525817</v>
      </c>
      <c r="BJ110" s="28">
        <f t="shared" si="214"/>
        <v>175950.08526691899</v>
      </c>
      <c r="BK110" s="28">
        <f t="shared" si="214"/>
        <v>176737.54794858675</v>
      </c>
      <c r="BL110" s="28">
        <f t="shared" si="214"/>
        <v>177528.29172476145</v>
      </c>
      <c r="BM110" s="28">
        <f t="shared" si="214"/>
        <v>326628.34626016446</v>
      </c>
      <c r="BN110" s="28">
        <f t="shared" si="214"/>
        <v>327989.29770291509</v>
      </c>
      <c r="BO110" s="28">
        <f t="shared" si="214"/>
        <v>329355.91977667733</v>
      </c>
      <c r="BP110" s="28">
        <f t="shared" si="214"/>
        <v>330728.23610908008</v>
      </c>
      <c r="BQ110" s="28">
        <f t="shared" si="214"/>
        <v>332106.27042620128</v>
      </c>
      <c r="BR110" s="28">
        <f t="shared" si="214"/>
        <v>333490.04655297712</v>
      </c>
      <c r="BS110" s="28">
        <f t="shared" si="214"/>
        <v>334879.58841361449</v>
      </c>
      <c r="BT110" s="28">
        <f t="shared" si="214"/>
        <v>336274.92003200459</v>
      </c>
      <c r="BU110" s="28">
        <f t="shared" si="214"/>
        <v>337676.06553213793</v>
      </c>
      <c r="BV110" s="28">
        <f t="shared" si="214"/>
        <v>339083.04913852183</v>
      </c>
      <c r="BW110" s="28">
        <f t="shared" si="214"/>
        <v>340495.89517659898</v>
      </c>
      <c r="BX110" s="28">
        <f t="shared" si="214"/>
        <v>341914.62807316816</v>
      </c>
      <c r="BY110" s="28">
        <f t="shared" si="214"/>
        <v>343339.27235680632</v>
      </c>
      <c r="BZ110" s="28">
        <f t="shared" ref="BZ110:EK110" si="215">MAX((BZ105)*$D94/12,0)</f>
        <v>344769.85265829304</v>
      </c>
      <c r="CA110" s="28">
        <f t="shared" si="215"/>
        <v>346206.39371103595</v>
      </c>
      <c r="CB110" s="28">
        <f t="shared" si="215"/>
        <v>347648.92035149859</v>
      </c>
      <c r="CC110" s="28">
        <f t="shared" si="215"/>
        <v>349097.4575196298</v>
      </c>
      <c r="CD110" s="28">
        <f t="shared" si="215"/>
        <v>350552.03025929496</v>
      </c>
      <c r="CE110" s="28">
        <f t="shared" si="215"/>
        <v>352012.66371870873</v>
      </c>
      <c r="CF110" s="28">
        <f t="shared" si="215"/>
        <v>353479.38315086992</v>
      </c>
      <c r="CG110" s="28">
        <f t="shared" si="215"/>
        <v>354952.21391399857</v>
      </c>
      <c r="CH110" s="28">
        <f t="shared" si="215"/>
        <v>356431.1814719736</v>
      </c>
      <c r="CI110" s="28">
        <f t="shared" si="215"/>
        <v>357916.31139477348</v>
      </c>
      <c r="CJ110" s="28">
        <f t="shared" si="215"/>
        <v>359407.62935891835</v>
      </c>
      <c r="CK110" s="28">
        <f t="shared" si="215"/>
        <v>360905.16114791384</v>
      </c>
      <c r="CL110" s="28">
        <f t="shared" si="215"/>
        <v>362408.93265269679</v>
      </c>
      <c r="CM110" s="28">
        <f t="shared" si="215"/>
        <v>363918.96987208311</v>
      </c>
      <c r="CN110" s="28">
        <f t="shared" si="215"/>
        <v>365435.29891321674</v>
      </c>
      <c r="CO110" s="28">
        <f t="shared" si="215"/>
        <v>366957.94599202182</v>
      </c>
      <c r="CP110" s="28">
        <f t="shared" si="215"/>
        <v>368486.93743365532</v>
      </c>
      <c r="CQ110" s="28">
        <f t="shared" si="215"/>
        <v>370022.29967296217</v>
      </c>
      <c r="CR110" s="28">
        <f t="shared" si="215"/>
        <v>371564.05925493286</v>
      </c>
      <c r="CS110" s="28">
        <f t="shared" si="215"/>
        <v>373112.24283516174</v>
      </c>
      <c r="CT110" s="28">
        <f t="shared" si="215"/>
        <v>374666.87718030816</v>
      </c>
      <c r="CU110" s="28">
        <f t="shared" si="215"/>
        <v>376227.98916855943</v>
      </c>
      <c r="CV110" s="28">
        <f t="shared" si="215"/>
        <v>377795.60579009517</v>
      </c>
      <c r="CW110" s="28">
        <f t="shared" si="215"/>
        <v>379369.75414755387</v>
      </c>
      <c r="CX110" s="28">
        <f t="shared" si="215"/>
        <v>0</v>
      </c>
      <c r="CY110" s="28">
        <f t="shared" si="215"/>
        <v>0</v>
      </c>
      <c r="CZ110" s="28">
        <f t="shared" si="215"/>
        <v>0</v>
      </c>
      <c r="DA110" s="28">
        <f t="shared" si="215"/>
        <v>0</v>
      </c>
      <c r="DB110" s="28">
        <f t="shared" si="215"/>
        <v>0</v>
      </c>
      <c r="DC110" s="28">
        <f t="shared" si="215"/>
        <v>0</v>
      </c>
      <c r="DD110" s="28">
        <f t="shared" si="215"/>
        <v>0</v>
      </c>
      <c r="DE110" s="28">
        <f t="shared" si="215"/>
        <v>0</v>
      </c>
      <c r="DF110" s="28">
        <f t="shared" si="215"/>
        <v>0</v>
      </c>
      <c r="DG110" s="28">
        <f t="shared" si="215"/>
        <v>0</v>
      </c>
      <c r="DH110" s="28">
        <f t="shared" si="215"/>
        <v>0</v>
      </c>
      <c r="DI110" s="28">
        <f t="shared" si="215"/>
        <v>0</v>
      </c>
      <c r="DJ110" s="28">
        <f t="shared" si="215"/>
        <v>0</v>
      </c>
      <c r="DK110" s="28">
        <f t="shared" si="215"/>
        <v>0</v>
      </c>
      <c r="DL110" s="28">
        <f t="shared" si="215"/>
        <v>0</v>
      </c>
      <c r="DM110" s="28">
        <f t="shared" si="215"/>
        <v>0</v>
      </c>
      <c r="DN110" s="28">
        <f t="shared" si="215"/>
        <v>0</v>
      </c>
      <c r="DO110" s="28">
        <f t="shared" si="215"/>
        <v>0</v>
      </c>
      <c r="DP110" s="28">
        <f t="shared" si="215"/>
        <v>0</v>
      </c>
      <c r="DQ110" s="28">
        <f t="shared" si="215"/>
        <v>0</v>
      </c>
      <c r="DR110" s="28">
        <f t="shared" si="215"/>
        <v>0</v>
      </c>
      <c r="DS110" s="28">
        <f t="shared" si="215"/>
        <v>0</v>
      </c>
      <c r="DT110" s="28">
        <f t="shared" si="215"/>
        <v>0</v>
      </c>
      <c r="DU110" s="28">
        <f t="shared" si="215"/>
        <v>0</v>
      </c>
      <c r="DV110" s="28">
        <f t="shared" si="215"/>
        <v>0</v>
      </c>
      <c r="DW110" s="28">
        <f t="shared" si="215"/>
        <v>0</v>
      </c>
      <c r="DX110" s="28">
        <f t="shared" si="215"/>
        <v>0</v>
      </c>
      <c r="DY110" s="28">
        <f t="shared" si="215"/>
        <v>0</v>
      </c>
      <c r="DZ110" s="28">
        <f t="shared" si="215"/>
        <v>0</v>
      </c>
      <c r="EA110" s="28">
        <f t="shared" si="215"/>
        <v>0</v>
      </c>
      <c r="EB110" s="28">
        <f t="shared" si="215"/>
        <v>0</v>
      </c>
      <c r="EC110" s="28">
        <f t="shared" si="215"/>
        <v>0</v>
      </c>
      <c r="ED110" s="28">
        <f t="shared" si="215"/>
        <v>0</v>
      </c>
      <c r="EE110" s="28">
        <f t="shared" si="215"/>
        <v>0</v>
      </c>
      <c r="EF110" s="28">
        <f t="shared" si="215"/>
        <v>0</v>
      </c>
      <c r="EG110" s="28">
        <f t="shared" si="215"/>
        <v>0</v>
      </c>
      <c r="EH110" s="28">
        <f t="shared" si="215"/>
        <v>0</v>
      </c>
      <c r="EI110" s="28">
        <f t="shared" si="215"/>
        <v>0</v>
      </c>
      <c r="EJ110" s="28">
        <f t="shared" si="215"/>
        <v>0</v>
      </c>
      <c r="EK110" s="28">
        <f t="shared" si="215"/>
        <v>0</v>
      </c>
      <c r="EL110" s="28">
        <f t="shared" ref="EL110" si="216">MAX((EL105)*$D94/12,0)</f>
        <v>0</v>
      </c>
    </row>
    <row r="112" spans="1:142" s="23" customFormat="1">
      <c r="B112" s="102" t="s">
        <v>91</v>
      </c>
      <c r="C112" s="101" t="s">
        <v>370</v>
      </c>
      <c r="F112" s="16">
        <f t="shared" ref="F112:AK112" si="217">F102-F103-IF($F$101=$D$92,F106,0)</f>
        <v>0</v>
      </c>
      <c r="G112" s="16">
        <f t="shared" si="217"/>
        <v>0</v>
      </c>
      <c r="H112" s="16">
        <f t="shared" si="217"/>
        <v>0</v>
      </c>
      <c r="I112" s="16">
        <f t="shared" si="217"/>
        <v>0</v>
      </c>
      <c r="J112" s="16">
        <f t="shared" si="217"/>
        <v>0</v>
      </c>
      <c r="K112" s="16">
        <f t="shared" si="217"/>
        <v>0</v>
      </c>
      <c r="L112" s="16">
        <f t="shared" si="217"/>
        <v>0</v>
      </c>
      <c r="M112" s="16">
        <f t="shared" si="217"/>
        <v>0</v>
      </c>
      <c r="N112" s="16">
        <f t="shared" si="217"/>
        <v>0</v>
      </c>
      <c r="O112" s="16">
        <f t="shared" si="217"/>
        <v>13614195.761248605</v>
      </c>
      <c r="P112" s="16">
        <f t="shared" si="217"/>
        <v>40738259.617079139</v>
      </c>
      <c r="Q112" s="16">
        <f t="shared" si="217"/>
        <v>52163.833333333336</v>
      </c>
      <c r="R112" s="16">
        <f t="shared" si="217"/>
        <v>13575072.886248605</v>
      </c>
      <c r="S112" s="16">
        <f t="shared" si="217"/>
        <v>12360594.761884969</v>
      </c>
      <c r="T112" s="16">
        <f t="shared" si="217"/>
        <v>12360594.761884969</v>
      </c>
      <c r="U112" s="16">
        <f t="shared" si="217"/>
        <v>9277093.7131576948</v>
      </c>
      <c r="V112" s="16">
        <f t="shared" si="217"/>
        <v>9277093.7131576948</v>
      </c>
      <c r="W112" s="16">
        <f t="shared" si="217"/>
        <v>26590.566975878552</v>
      </c>
      <c r="X112" s="16">
        <f t="shared" si="217"/>
        <v>26590.566975878552</v>
      </c>
      <c r="Y112" s="16">
        <f t="shared" si="217"/>
        <v>26590.566975878552</v>
      </c>
      <c r="Z112" s="16">
        <f t="shared" si="217"/>
        <v>26590.566975878552</v>
      </c>
      <c r="AA112" s="16">
        <f t="shared" si="217"/>
        <v>26590.566975878552</v>
      </c>
      <c r="AB112" s="16">
        <f t="shared" si="217"/>
        <v>26590.566975878552</v>
      </c>
      <c r="AC112" s="16">
        <f t="shared" si="217"/>
        <v>26577.207703150809</v>
      </c>
      <c r="AD112" s="16">
        <f t="shared" si="217"/>
        <v>-3393459.2769573368</v>
      </c>
      <c r="AE112" s="16">
        <f t="shared" si="217"/>
        <v>-6477028.162775524</v>
      </c>
      <c r="AF112" s="16">
        <f t="shared" si="217"/>
        <v>5948125.3541638739</v>
      </c>
      <c r="AG112" s="16">
        <f t="shared" si="217"/>
        <v>-42352080.514606073</v>
      </c>
      <c r="AH112" s="16">
        <f t="shared" si="217"/>
        <v>-65166747.057378367</v>
      </c>
      <c r="AI112" s="16">
        <f t="shared" si="217"/>
        <v>0</v>
      </c>
      <c r="AJ112" s="16">
        <f t="shared" si="217"/>
        <v>0</v>
      </c>
      <c r="AK112" s="16">
        <f t="shared" si="217"/>
        <v>0</v>
      </c>
      <c r="AL112" s="16">
        <f t="shared" ref="AL112:BQ112" si="218">AL102-AL103-IF($F$101=$D$92,AL106,0)</f>
        <v>0</v>
      </c>
      <c r="AM112" s="16">
        <f t="shared" si="218"/>
        <v>0</v>
      </c>
      <c r="AN112" s="16">
        <f t="shared" si="218"/>
        <v>0</v>
      </c>
      <c r="AO112" s="16">
        <f t="shared" si="218"/>
        <v>0</v>
      </c>
      <c r="AP112" s="16">
        <f t="shared" si="218"/>
        <v>0</v>
      </c>
      <c r="AQ112" s="16">
        <f t="shared" si="218"/>
        <v>0</v>
      </c>
      <c r="AR112" s="16">
        <f t="shared" si="218"/>
        <v>0</v>
      </c>
      <c r="AS112" s="16">
        <f t="shared" si="218"/>
        <v>0</v>
      </c>
      <c r="AT112" s="16">
        <f t="shared" si="218"/>
        <v>0</v>
      </c>
      <c r="AU112" s="16">
        <f t="shared" si="218"/>
        <v>0</v>
      </c>
      <c r="AV112" s="16">
        <f t="shared" si="218"/>
        <v>0</v>
      </c>
      <c r="AW112" s="16">
        <f t="shared" si="218"/>
        <v>0</v>
      </c>
      <c r="AX112" s="16">
        <f t="shared" si="218"/>
        <v>0</v>
      </c>
      <c r="AY112" s="16">
        <f t="shared" si="218"/>
        <v>0</v>
      </c>
      <c r="AZ112" s="16">
        <f t="shared" si="218"/>
        <v>0</v>
      </c>
      <c r="BA112" s="16">
        <f t="shared" si="218"/>
        <v>0</v>
      </c>
      <c r="BB112" s="16">
        <f t="shared" si="218"/>
        <v>0</v>
      </c>
      <c r="BC112" s="16">
        <f t="shared" si="218"/>
        <v>0</v>
      </c>
      <c r="BD112" s="16">
        <f t="shared" si="218"/>
        <v>0</v>
      </c>
      <c r="BE112" s="16">
        <f t="shared" si="218"/>
        <v>0</v>
      </c>
      <c r="BF112" s="16">
        <f t="shared" si="218"/>
        <v>0</v>
      </c>
      <c r="BG112" s="16">
        <f t="shared" si="218"/>
        <v>0</v>
      </c>
      <c r="BH112" s="16">
        <f t="shared" si="218"/>
        <v>41852387.708543032</v>
      </c>
      <c r="BI112" s="16">
        <f t="shared" si="218"/>
        <v>13040.958333333334</v>
      </c>
      <c r="BJ112" s="16">
        <f t="shared" si="218"/>
        <v>13040.958333333334</v>
      </c>
      <c r="BK112" s="16">
        <f t="shared" si="218"/>
        <v>13040.958333333334</v>
      </c>
      <c r="BL112" s="16">
        <f t="shared" si="218"/>
        <v>13040.958333333334</v>
      </c>
      <c r="BM112" s="16">
        <f t="shared" si="218"/>
        <v>35606484.796771944</v>
      </c>
      <c r="BN112" s="16">
        <f t="shared" si="218"/>
        <v>0</v>
      </c>
      <c r="BO112" s="16">
        <f t="shared" si="218"/>
        <v>0</v>
      </c>
      <c r="BP112" s="16">
        <f t="shared" si="218"/>
        <v>0</v>
      </c>
      <c r="BQ112" s="16">
        <f t="shared" si="218"/>
        <v>0</v>
      </c>
      <c r="BR112" s="16">
        <f t="shared" ref="BR112:CW112" si="219">BR102-BR103-IF($F$101=$D$92,BR106,0)</f>
        <v>0</v>
      </c>
      <c r="BS112" s="16">
        <f t="shared" si="219"/>
        <v>0</v>
      </c>
      <c r="BT112" s="16">
        <f t="shared" si="219"/>
        <v>0</v>
      </c>
      <c r="BU112" s="16">
        <f t="shared" si="219"/>
        <v>0</v>
      </c>
      <c r="BV112" s="16">
        <f t="shared" si="219"/>
        <v>0</v>
      </c>
      <c r="BW112" s="16">
        <f t="shared" si="219"/>
        <v>0</v>
      </c>
      <c r="BX112" s="16">
        <f t="shared" si="219"/>
        <v>0</v>
      </c>
      <c r="BY112" s="16">
        <f t="shared" si="219"/>
        <v>0</v>
      </c>
      <c r="BZ112" s="16">
        <f t="shared" si="219"/>
        <v>0</v>
      </c>
      <c r="CA112" s="16">
        <f t="shared" si="219"/>
        <v>0</v>
      </c>
      <c r="CB112" s="16">
        <f t="shared" si="219"/>
        <v>0</v>
      </c>
      <c r="CC112" s="16">
        <f t="shared" si="219"/>
        <v>0</v>
      </c>
      <c r="CD112" s="16">
        <f t="shared" si="219"/>
        <v>0</v>
      </c>
      <c r="CE112" s="16">
        <f t="shared" si="219"/>
        <v>0</v>
      </c>
      <c r="CF112" s="16">
        <f t="shared" si="219"/>
        <v>0</v>
      </c>
      <c r="CG112" s="16">
        <f t="shared" si="219"/>
        <v>0</v>
      </c>
      <c r="CH112" s="16">
        <f t="shared" si="219"/>
        <v>0</v>
      </c>
      <c r="CI112" s="16">
        <f t="shared" si="219"/>
        <v>0</v>
      </c>
      <c r="CJ112" s="16">
        <f t="shared" si="219"/>
        <v>0</v>
      </c>
      <c r="CK112" s="16">
        <f t="shared" si="219"/>
        <v>0</v>
      </c>
      <c r="CL112" s="16">
        <f t="shared" si="219"/>
        <v>0</v>
      </c>
      <c r="CM112" s="16">
        <f t="shared" si="219"/>
        <v>0</v>
      </c>
      <c r="CN112" s="16">
        <f t="shared" si="219"/>
        <v>0</v>
      </c>
      <c r="CO112" s="16">
        <f t="shared" si="219"/>
        <v>0</v>
      </c>
      <c r="CP112" s="16">
        <f t="shared" si="219"/>
        <v>0</v>
      </c>
      <c r="CQ112" s="16">
        <f t="shared" si="219"/>
        <v>0</v>
      </c>
      <c r="CR112" s="16">
        <f t="shared" si="219"/>
        <v>0</v>
      </c>
      <c r="CS112" s="16">
        <f t="shared" si="219"/>
        <v>0</v>
      </c>
      <c r="CT112" s="16">
        <f t="shared" si="219"/>
        <v>0</v>
      </c>
      <c r="CU112" s="16">
        <f t="shared" si="219"/>
        <v>0</v>
      </c>
      <c r="CV112" s="16">
        <f t="shared" si="219"/>
        <v>0</v>
      </c>
      <c r="CW112" s="16">
        <f t="shared" si="219"/>
        <v>0</v>
      </c>
      <c r="CX112" s="16">
        <f t="shared" ref="CX112:EC112" si="220">CX102-CX103-IF($F$101=$D$92,CX106,0)</f>
        <v>0</v>
      </c>
      <c r="CY112" s="16">
        <f t="shared" si="220"/>
        <v>0</v>
      </c>
      <c r="CZ112" s="16">
        <f t="shared" si="220"/>
        <v>0</v>
      </c>
      <c r="DA112" s="16">
        <f t="shared" si="220"/>
        <v>0</v>
      </c>
      <c r="DB112" s="16">
        <f t="shared" si="220"/>
        <v>0</v>
      </c>
      <c r="DC112" s="16">
        <f t="shared" si="220"/>
        <v>0</v>
      </c>
      <c r="DD112" s="16">
        <f t="shared" si="220"/>
        <v>0</v>
      </c>
      <c r="DE112" s="16">
        <f t="shared" si="220"/>
        <v>0</v>
      </c>
      <c r="DF112" s="16">
        <f t="shared" si="220"/>
        <v>0</v>
      </c>
      <c r="DG112" s="16">
        <f t="shared" si="220"/>
        <v>0</v>
      </c>
      <c r="DH112" s="16">
        <f t="shared" si="220"/>
        <v>0</v>
      </c>
      <c r="DI112" s="16">
        <f t="shared" si="220"/>
        <v>0</v>
      </c>
      <c r="DJ112" s="16">
        <f t="shared" si="220"/>
        <v>0</v>
      </c>
      <c r="DK112" s="16">
        <f t="shared" si="220"/>
        <v>0</v>
      </c>
      <c r="DL112" s="16">
        <f t="shared" si="220"/>
        <v>0</v>
      </c>
      <c r="DM112" s="16">
        <f t="shared" si="220"/>
        <v>0</v>
      </c>
      <c r="DN112" s="16">
        <f t="shared" si="220"/>
        <v>0</v>
      </c>
      <c r="DO112" s="16">
        <f t="shared" si="220"/>
        <v>0</v>
      </c>
      <c r="DP112" s="16">
        <f t="shared" si="220"/>
        <v>0</v>
      </c>
      <c r="DQ112" s="16">
        <f t="shared" si="220"/>
        <v>0</v>
      </c>
      <c r="DR112" s="16">
        <f t="shared" si="220"/>
        <v>0</v>
      </c>
      <c r="DS112" s="16">
        <f t="shared" si="220"/>
        <v>0</v>
      </c>
      <c r="DT112" s="16">
        <f t="shared" si="220"/>
        <v>0</v>
      </c>
      <c r="DU112" s="16">
        <f t="shared" si="220"/>
        <v>0</v>
      </c>
      <c r="DV112" s="16">
        <f t="shared" si="220"/>
        <v>0</v>
      </c>
      <c r="DW112" s="16">
        <f t="shared" si="220"/>
        <v>0</v>
      </c>
      <c r="DX112" s="16">
        <f t="shared" si="220"/>
        <v>0</v>
      </c>
      <c r="DY112" s="16">
        <f t="shared" si="220"/>
        <v>0</v>
      </c>
      <c r="DZ112" s="16">
        <f t="shared" si="220"/>
        <v>0</v>
      </c>
      <c r="EA112" s="16">
        <f t="shared" si="220"/>
        <v>0</v>
      </c>
      <c r="EB112" s="16">
        <f t="shared" si="220"/>
        <v>0</v>
      </c>
      <c r="EC112" s="16">
        <f t="shared" si="220"/>
        <v>0</v>
      </c>
      <c r="ED112" s="16">
        <f t="shared" ref="ED112:EL112" si="221">ED102-ED103-IF($F$101=$D$92,ED106,0)</f>
        <v>0</v>
      </c>
      <c r="EE112" s="16">
        <f t="shared" si="221"/>
        <v>0</v>
      </c>
      <c r="EF112" s="16">
        <f t="shared" si="221"/>
        <v>0</v>
      </c>
      <c r="EG112" s="16">
        <f t="shared" si="221"/>
        <v>0</v>
      </c>
      <c r="EH112" s="16">
        <f t="shared" si="221"/>
        <v>0</v>
      </c>
      <c r="EI112" s="16">
        <f t="shared" si="221"/>
        <v>0</v>
      </c>
      <c r="EJ112" s="16">
        <f t="shared" si="221"/>
        <v>0</v>
      </c>
      <c r="EK112" s="16">
        <f t="shared" si="221"/>
        <v>0</v>
      </c>
      <c r="EL112" s="16">
        <f t="shared" si="221"/>
        <v>0</v>
      </c>
    </row>
    <row r="113" spans="1:142" s="23" customFormat="1">
      <c r="C113" s="101" t="s">
        <v>66</v>
      </c>
      <c r="F113" s="16">
        <f>F110</f>
        <v>0</v>
      </c>
      <c r="G113" s="16">
        <f t="shared" ref="G113:BR113" si="222">G110</f>
        <v>0</v>
      </c>
      <c r="H113" s="16">
        <f t="shared" si="222"/>
        <v>0</v>
      </c>
      <c r="I113" s="16">
        <f t="shared" si="222"/>
        <v>0</v>
      </c>
      <c r="J113" s="16">
        <f t="shared" si="222"/>
        <v>0</v>
      </c>
      <c r="K113" s="16">
        <f t="shared" si="222"/>
        <v>0</v>
      </c>
      <c r="L113" s="16">
        <f t="shared" si="222"/>
        <v>0</v>
      </c>
      <c r="M113" s="16">
        <f t="shared" si="222"/>
        <v>0</v>
      </c>
      <c r="N113" s="16">
        <f t="shared" si="222"/>
        <v>0</v>
      </c>
      <c r="O113" s="16">
        <f t="shared" si="222"/>
        <v>56725.815671869197</v>
      </c>
      <c r="P113" s="16">
        <f t="shared" si="222"/>
        <v>226704.92164166505</v>
      </c>
      <c r="Q113" s="16">
        <f t="shared" si="222"/>
        <v>227866.87478739422</v>
      </c>
      <c r="R113" s="16">
        <f t="shared" si="222"/>
        <v>285379.12379171094</v>
      </c>
      <c r="S113" s="16">
        <f t="shared" si="222"/>
        <v>338070.68164869706</v>
      </c>
      <c r="T113" s="16">
        <f t="shared" si="222"/>
        <v>390981.78766342072</v>
      </c>
      <c r="U113" s="16">
        <f t="shared" si="222"/>
        <v>431265.43558350875</v>
      </c>
      <c r="V113" s="16">
        <f t="shared" si="222"/>
        <v>471716.93203659711</v>
      </c>
      <c r="W113" s="16">
        <f t="shared" si="222"/>
        <v>473793.21328248241</v>
      </c>
      <c r="X113" s="16">
        <f t="shared" si="222"/>
        <v>475878.14570022561</v>
      </c>
      <c r="Y113" s="16">
        <f t="shared" si="222"/>
        <v>477971.76533637597</v>
      </c>
      <c r="Z113" s="16">
        <f t="shared" si="222"/>
        <v>480074.108387677</v>
      </c>
      <c r="AA113" s="16">
        <f t="shared" si="222"/>
        <v>482185.21120169183</v>
      </c>
      <c r="AB113" s="16">
        <f t="shared" si="222"/>
        <v>484305.11027743173</v>
      </c>
      <c r="AC113" s="16">
        <f t="shared" si="222"/>
        <v>486433.78660235082</v>
      </c>
      <c r="AD113" s="16">
        <f t="shared" si="222"/>
        <v>488460.59404652723</v>
      </c>
      <c r="AE113" s="16">
        <f t="shared" si="222"/>
        <v>476356.43286773219</v>
      </c>
      <c r="AF113" s="16">
        <f t="shared" si="222"/>
        <v>476137.4896354659</v>
      </c>
      <c r="AG113" s="16">
        <f t="shared" si="222"/>
        <v>478121.39584228024</v>
      </c>
      <c r="AH113" s="16">
        <f t="shared" si="222"/>
        <v>303646.56618076446</v>
      </c>
      <c r="AI113" s="16">
        <f t="shared" si="222"/>
        <v>19059.945753234824</v>
      </c>
      <c r="AJ113" s="16">
        <f t="shared" si="222"/>
        <v>0</v>
      </c>
      <c r="AK113" s="16">
        <f t="shared" si="222"/>
        <v>0</v>
      </c>
      <c r="AL113" s="16">
        <f t="shared" si="222"/>
        <v>0</v>
      </c>
      <c r="AM113" s="16">
        <f t="shared" si="222"/>
        <v>0</v>
      </c>
      <c r="AN113" s="16">
        <f t="shared" si="222"/>
        <v>0</v>
      </c>
      <c r="AO113" s="16">
        <f t="shared" si="222"/>
        <v>0</v>
      </c>
      <c r="AP113" s="16">
        <f t="shared" si="222"/>
        <v>0</v>
      </c>
      <c r="AQ113" s="16">
        <f t="shared" si="222"/>
        <v>0</v>
      </c>
      <c r="AR113" s="16">
        <f t="shared" si="222"/>
        <v>0</v>
      </c>
      <c r="AS113" s="16">
        <f t="shared" si="222"/>
        <v>0</v>
      </c>
      <c r="AT113" s="16">
        <f t="shared" si="222"/>
        <v>0</v>
      </c>
      <c r="AU113" s="16">
        <f t="shared" si="222"/>
        <v>0</v>
      </c>
      <c r="AV113" s="16">
        <f t="shared" si="222"/>
        <v>0</v>
      </c>
      <c r="AW113" s="16">
        <f t="shared" si="222"/>
        <v>0</v>
      </c>
      <c r="AX113" s="16">
        <f t="shared" si="222"/>
        <v>0</v>
      </c>
      <c r="AY113" s="16">
        <f t="shared" si="222"/>
        <v>0</v>
      </c>
      <c r="AZ113" s="16">
        <f t="shared" si="222"/>
        <v>0</v>
      </c>
      <c r="BA113" s="16">
        <f t="shared" si="222"/>
        <v>0</v>
      </c>
      <c r="BB113" s="16">
        <f t="shared" si="222"/>
        <v>0</v>
      </c>
      <c r="BC113" s="16">
        <f t="shared" si="222"/>
        <v>0</v>
      </c>
      <c r="BD113" s="16">
        <f t="shared" si="222"/>
        <v>0</v>
      </c>
      <c r="BE113" s="16">
        <f t="shared" si="222"/>
        <v>0</v>
      </c>
      <c r="BF113" s="16">
        <f t="shared" si="222"/>
        <v>0</v>
      </c>
      <c r="BG113" s="16">
        <f t="shared" si="222"/>
        <v>0</v>
      </c>
      <c r="BH113" s="16">
        <f t="shared" si="222"/>
        <v>174384.94878559592</v>
      </c>
      <c r="BI113" s="16">
        <f t="shared" si="222"/>
        <v>175165.89006525817</v>
      </c>
      <c r="BJ113" s="16">
        <f t="shared" si="222"/>
        <v>175950.08526691899</v>
      </c>
      <c r="BK113" s="16">
        <f t="shared" si="222"/>
        <v>176737.54794858675</v>
      </c>
      <c r="BL113" s="16">
        <f t="shared" si="222"/>
        <v>177528.29172476145</v>
      </c>
      <c r="BM113" s="16">
        <f t="shared" si="222"/>
        <v>326628.34626016446</v>
      </c>
      <c r="BN113" s="16">
        <f t="shared" si="222"/>
        <v>327989.29770291509</v>
      </c>
      <c r="BO113" s="16">
        <f t="shared" si="222"/>
        <v>329355.91977667733</v>
      </c>
      <c r="BP113" s="16">
        <f t="shared" si="222"/>
        <v>330728.23610908008</v>
      </c>
      <c r="BQ113" s="16">
        <f t="shared" si="222"/>
        <v>332106.27042620128</v>
      </c>
      <c r="BR113" s="16">
        <f t="shared" si="222"/>
        <v>333490.04655297712</v>
      </c>
      <c r="BS113" s="16">
        <f t="shared" ref="BS113:ED113" si="223">BS110</f>
        <v>334879.58841361449</v>
      </c>
      <c r="BT113" s="16">
        <f t="shared" si="223"/>
        <v>336274.92003200459</v>
      </c>
      <c r="BU113" s="16">
        <f t="shared" si="223"/>
        <v>337676.06553213793</v>
      </c>
      <c r="BV113" s="16">
        <f t="shared" si="223"/>
        <v>339083.04913852183</v>
      </c>
      <c r="BW113" s="16">
        <f t="shared" si="223"/>
        <v>340495.89517659898</v>
      </c>
      <c r="BX113" s="16">
        <f t="shared" si="223"/>
        <v>341914.62807316816</v>
      </c>
      <c r="BY113" s="16">
        <f t="shared" si="223"/>
        <v>343339.27235680632</v>
      </c>
      <c r="BZ113" s="16">
        <f t="shared" si="223"/>
        <v>344769.85265829304</v>
      </c>
      <c r="CA113" s="16">
        <f t="shared" si="223"/>
        <v>346206.39371103595</v>
      </c>
      <c r="CB113" s="16">
        <f t="shared" si="223"/>
        <v>347648.92035149859</v>
      </c>
      <c r="CC113" s="16">
        <f t="shared" si="223"/>
        <v>349097.4575196298</v>
      </c>
      <c r="CD113" s="16">
        <f t="shared" si="223"/>
        <v>350552.03025929496</v>
      </c>
      <c r="CE113" s="16">
        <f t="shared" si="223"/>
        <v>352012.66371870873</v>
      </c>
      <c r="CF113" s="16">
        <f t="shared" si="223"/>
        <v>353479.38315086992</v>
      </c>
      <c r="CG113" s="16">
        <f t="shared" si="223"/>
        <v>354952.21391399857</v>
      </c>
      <c r="CH113" s="16">
        <f t="shared" si="223"/>
        <v>356431.1814719736</v>
      </c>
      <c r="CI113" s="16">
        <f t="shared" si="223"/>
        <v>357916.31139477348</v>
      </c>
      <c r="CJ113" s="16">
        <f t="shared" si="223"/>
        <v>359407.62935891835</v>
      </c>
      <c r="CK113" s="16">
        <f t="shared" si="223"/>
        <v>360905.16114791384</v>
      </c>
      <c r="CL113" s="16">
        <f t="shared" si="223"/>
        <v>362408.93265269679</v>
      </c>
      <c r="CM113" s="16">
        <f t="shared" si="223"/>
        <v>363918.96987208311</v>
      </c>
      <c r="CN113" s="16">
        <f t="shared" si="223"/>
        <v>365435.29891321674</v>
      </c>
      <c r="CO113" s="16">
        <f t="shared" si="223"/>
        <v>366957.94599202182</v>
      </c>
      <c r="CP113" s="16">
        <f t="shared" si="223"/>
        <v>368486.93743365532</v>
      </c>
      <c r="CQ113" s="16">
        <f t="shared" si="223"/>
        <v>370022.29967296217</v>
      </c>
      <c r="CR113" s="16">
        <f t="shared" si="223"/>
        <v>371564.05925493286</v>
      </c>
      <c r="CS113" s="16">
        <f t="shared" si="223"/>
        <v>373112.24283516174</v>
      </c>
      <c r="CT113" s="16">
        <f t="shared" si="223"/>
        <v>374666.87718030816</v>
      </c>
      <c r="CU113" s="16">
        <f t="shared" si="223"/>
        <v>376227.98916855943</v>
      </c>
      <c r="CV113" s="16">
        <f t="shared" si="223"/>
        <v>377795.60579009517</v>
      </c>
      <c r="CW113" s="16">
        <f t="shared" si="223"/>
        <v>379369.75414755387</v>
      </c>
      <c r="CX113" s="16">
        <f t="shared" si="223"/>
        <v>0</v>
      </c>
      <c r="CY113" s="16">
        <f t="shared" si="223"/>
        <v>0</v>
      </c>
      <c r="CZ113" s="16">
        <f t="shared" si="223"/>
        <v>0</v>
      </c>
      <c r="DA113" s="16">
        <f t="shared" si="223"/>
        <v>0</v>
      </c>
      <c r="DB113" s="16">
        <f t="shared" si="223"/>
        <v>0</v>
      </c>
      <c r="DC113" s="16">
        <f t="shared" si="223"/>
        <v>0</v>
      </c>
      <c r="DD113" s="16">
        <f t="shared" si="223"/>
        <v>0</v>
      </c>
      <c r="DE113" s="16">
        <f t="shared" si="223"/>
        <v>0</v>
      </c>
      <c r="DF113" s="16">
        <f t="shared" si="223"/>
        <v>0</v>
      </c>
      <c r="DG113" s="16">
        <f t="shared" si="223"/>
        <v>0</v>
      </c>
      <c r="DH113" s="16">
        <f t="shared" si="223"/>
        <v>0</v>
      </c>
      <c r="DI113" s="16">
        <f t="shared" si="223"/>
        <v>0</v>
      </c>
      <c r="DJ113" s="16">
        <f t="shared" si="223"/>
        <v>0</v>
      </c>
      <c r="DK113" s="16">
        <f t="shared" si="223"/>
        <v>0</v>
      </c>
      <c r="DL113" s="16">
        <f t="shared" si="223"/>
        <v>0</v>
      </c>
      <c r="DM113" s="16">
        <f t="shared" si="223"/>
        <v>0</v>
      </c>
      <c r="DN113" s="16">
        <f t="shared" si="223"/>
        <v>0</v>
      </c>
      <c r="DO113" s="16">
        <f t="shared" si="223"/>
        <v>0</v>
      </c>
      <c r="DP113" s="16">
        <f t="shared" si="223"/>
        <v>0</v>
      </c>
      <c r="DQ113" s="16">
        <f t="shared" si="223"/>
        <v>0</v>
      </c>
      <c r="DR113" s="16">
        <f t="shared" si="223"/>
        <v>0</v>
      </c>
      <c r="DS113" s="16">
        <f t="shared" si="223"/>
        <v>0</v>
      </c>
      <c r="DT113" s="16">
        <f t="shared" si="223"/>
        <v>0</v>
      </c>
      <c r="DU113" s="16">
        <f t="shared" si="223"/>
        <v>0</v>
      </c>
      <c r="DV113" s="16">
        <f t="shared" si="223"/>
        <v>0</v>
      </c>
      <c r="DW113" s="16">
        <f t="shared" si="223"/>
        <v>0</v>
      </c>
      <c r="DX113" s="16">
        <f t="shared" si="223"/>
        <v>0</v>
      </c>
      <c r="DY113" s="16">
        <f t="shared" si="223"/>
        <v>0</v>
      </c>
      <c r="DZ113" s="16">
        <f t="shared" si="223"/>
        <v>0</v>
      </c>
      <c r="EA113" s="16">
        <f t="shared" si="223"/>
        <v>0</v>
      </c>
      <c r="EB113" s="16">
        <f t="shared" si="223"/>
        <v>0</v>
      </c>
      <c r="EC113" s="16">
        <f t="shared" si="223"/>
        <v>0</v>
      </c>
      <c r="ED113" s="16">
        <f t="shared" si="223"/>
        <v>0</v>
      </c>
      <c r="EE113" s="16">
        <f t="shared" ref="EE113:EL113" si="224">EE110</f>
        <v>0</v>
      </c>
      <c r="EF113" s="16">
        <f t="shared" si="224"/>
        <v>0</v>
      </c>
      <c r="EG113" s="16">
        <f t="shared" si="224"/>
        <v>0</v>
      </c>
      <c r="EH113" s="16">
        <f t="shared" si="224"/>
        <v>0</v>
      </c>
      <c r="EI113" s="16">
        <f t="shared" si="224"/>
        <v>0</v>
      </c>
      <c r="EJ113" s="16">
        <f t="shared" si="224"/>
        <v>0</v>
      </c>
      <c r="EK113" s="16">
        <f t="shared" si="224"/>
        <v>0</v>
      </c>
      <c r="EL113" s="16">
        <f t="shared" si="224"/>
        <v>0</v>
      </c>
    </row>
    <row r="114" spans="1:142" s="23" customFormat="1">
      <c r="C114" s="101" t="s">
        <v>358</v>
      </c>
      <c r="F114" s="16">
        <f t="shared" ref="F114:AK114" si="225">F102-F103-F104-F108</f>
        <v>0</v>
      </c>
      <c r="G114" s="16">
        <f t="shared" si="225"/>
        <v>0</v>
      </c>
      <c r="H114" s="16">
        <f t="shared" si="225"/>
        <v>0</v>
      </c>
      <c r="I114" s="16">
        <f t="shared" si="225"/>
        <v>0</v>
      </c>
      <c r="J114" s="16">
        <f t="shared" si="225"/>
        <v>0</v>
      </c>
      <c r="K114" s="16">
        <f t="shared" si="225"/>
        <v>0</v>
      </c>
      <c r="L114" s="16">
        <f t="shared" si="225"/>
        <v>0</v>
      </c>
      <c r="M114" s="16">
        <f t="shared" si="225"/>
        <v>0</v>
      </c>
      <c r="N114" s="16">
        <f t="shared" si="225"/>
        <v>0</v>
      </c>
      <c r="O114" s="16">
        <f t="shared" si="225"/>
        <v>13614195.761248605</v>
      </c>
      <c r="P114" s="16">
        <f t="shared" si="225"/>
        <v>40738259.617079139</v>
      </c>
      <c r="Q114" s="16">
        <f t="shared" si="225"/>
        <v>52163.833333333336</v>
      </c>
      <c r="R114" s="16">
        <f t="shared" si="225"/>
        <v>13575072.886248605</v>
      </c>
      <c r="S114" s="16">
        <f t="shared" si="225"/>
        <v>12360594.761884969</v>
      </c>
      <c r="T114" s="16">
        <f t="shared" si="225"/>
        <v>12360594.761884969</v>
      </c>
      <c r="U114" s="16">
        <f t="shared" si="225"/>
        <v>9277093.7131576948</v>
      </c>
      <c r="V114" s="16">
        <f t="shared" si="225"/>
        <v>9277093.7131576948</v>
      </c>
      <c r="W114" s="16">
        <f t="shared" si="225"/>
        <v>26590.566975878552</v>
      </c>
      <c r="X114" s="16">
        <f t="shared" si="225"/>
        <v>26590.566975878552</v>
      </c>
      <c r="Y114" s="16">
        <f t="shared" si="225"/>
        <v>26590.566975878552</v>
      </c>
      <c r="Z114" s="16">
        <f t="shared" si="225"/>
        <v>26590.566975878552</v>
      </c>
      <c r="AA114" s="16">
        <f t="shared" si="225"/>
        <v>26590.566975878552</v>
      </c>
      <c r="AB114" s="16">
        <f t="shared" si="225"/>
        <v>26590.566975878552</v>
      </c>
      <c r="AC114" s="16">
        <f t="shared" si="225"/>
        <v>26577.207703150809</v>
      </c>
      <c r="AD114" s="16">
        <f t="shared" si="225"/>
        <v>-3393459.2769573368</v>
      </c>
      <c r="AE114" s="16">
        <f t="shared" si="225"/>
        <v>-6477028.162775524</v>
      </c>
      <c r="AF114" s="16">
        <f t="shared" si="225"/>
        <v>5948125.3541638739</v>
      </c>
      <c r="AG114" s="16">
        <f t="shared" si="225"/>
        <v>-42352080.514606073</v>
      </c>
      <c r="AH114" s="16">
        <f t="shared" si="225"/>
        <v>-68604435.468787879</v>
      </c>
      <c r="AI114" s="16">
        <f t="shared" si="225"/>
        <v>-4593446.9265295919</v>
      </c>
      <c r="AJ114" s="16">
        <f t="shared" si="225"/>
        <v>0</v>
      </c>
      <c r="AK114" s="16">
        <f t="shared" si="225"/>
        <v>0</v>
      </c>
      <c r="AL114" s="16">
        <f t="shared" ref="AL114:BQ114" si="226">AL102-AL103-AL104-AL108</f>
        <v>0</v>
      </c>
      <c r="AM114" s="16">
        <f t="shared" si="226"/>
        <v>0</v>
      </c>
      <c r="AN114" s="16">
        <f t="shared" si="226"/>
        <v>0</v>
      </c>
      <c r="AO114" s="16">
        <f t="shared" si="226"/>
        <v>0</v>
      </c>
      <c r="AP114" s="16">
        <f t="shared" si="226"/>
        <v>0</v>
      </c>
      <c r="AQ114" s="16">
        <f t="shared" si="226"/>
        <v>0</v>
      </c>
      <c r="AR114" s="16">
        <f t="shared" si="226"/>
        <v>0</v>
      </c>
      <c r="AS114" s="16">
        <f t="shared" si="226"/>
        <v>0</v>
      </c>
      <c r="AT114" s="16">
        <f t="shared" si="226"/>
        <v>0</v>
      </c>
      <c r="AU114" s="16">
        <f t="shared" si="226"/>
        <v>0</v>
      </c>
      <c r="AV114" s="16">
        <f t="shared" si="226"/>
        <v>0</v>
      </c>
      <c r="AW114" s="16">
        <f t="shared" si="226"/>
        <v>0</v>
      </c>
      <c r="AX114" s="16">
        <f t="shared" si="226"/>
        <v>0</v>
      </c>
      <c r="AY114" s="16">
        <f t="shared" si="226"/>
        <v>0</v>
      </c>
      <c r="AZ114" s="16">
        <f t="shared" si="226"/>
        <v>0</v>
      </c>
      <c r="BA114" s="16">
        <f t="shared" si="226"/>
        <v>0</v>
      </c>
      <c r="BB114" s="16">
        <f t="shared" si="226"/>
        <v>0</v>
      </c>
      <c r="BC114" s="16">
        <f t="shared" si="226"/>
        <v>0</v>
      </c>
      <c r="BD114" s="16">
        <f t="shared" si="226"/>
        <v>0</v>
      </c>
      <c r="BE114" s="16">
        <f t="shared" si="226"/>
        <v>0</v>
      </c>
      <c r="BF114" s="16">
        <f t="shared" si="226"/>
        <v>0</v>
      </c>
      <c r="BG114" s="16">
        <f t="shared" si="226"/>
        <v>0</v>
      </c>
      <c r="BH114" s="16">
        <f t="shared" si="226"/>
        <v>41852387.708543032</v>
      </c>
      <c r="BI114" s="16">
        <f t="shared" si="226"/>
        <v>13040.958333333334</v>
      </c>
      <c r="BJ114" s="16">
        <f t="shared" si="226"/>
        <v>13040.958333333334</v>
      </c>
      <c r="BK114" s="16">
        <f t="shared" si="226"/>
        <v>13040.958333333334</v>
      </c>
      <c r="BL114" s="16">
        <f t="shared" si="226"/>
        <v>13040.958333333334</v>
      </c>
      <c r="BM114" s="16">
        <f t="shared" si="226"/>
        <v>35606484.796771944</v>
      </c>
      <c r="BN114" s="16">
        <f t="shared" si="226"/>
        <v>0</v>
      </c>
      <c r="BO114" s="16">
        <f t="shared" si="226"/>
        <v>0</v>
      </c>
      <c r="BP114" s="16">
        <f t="shared" si="226"/>
        <v>0</v>
      </c>
      <c r="BQ114" s="16">
        <f t="shared" si="226"/>
        <v>0</v>
      </c>
      <c r="BR114" s="16">
        <f t="shared" ref="BR114:CW114" si="227">BR102-BR103-BR104-BR108</f>
        <v>0</v>
      </c>
      <c r="BS114" s="16">
        <f t="shared" si="227"/>
        <v>0</v>
      </c>
      <c r="BT114" s="16">
        <f t="shared" si="227"/>
        <v>0</v>
      </c>
      <c r="BU114" s="16">
        <f t="shared" si="227"/>
        <v>0</v>
      </c>
      <c r="BV114" s="16">
        <f t="shared" si="227"/>
        <v>0</v>
      </c>
      <c r="BW114" s="16">
        <f t="shared" si="227"/>
        <v>0</v>
      </c>
      <c r="BX114" s="16">
        <f t="shared" si="227"/>
        <v>0</v>
      </c>
      <c r="BY114" s="16">
        <f t="shared" si="227"/>
        <v>0</v>
      </c>
      <c r="BZ114" s="16">
        <f t="shared" si="227"/>
        <v>0</v>
      </c>
      <c r="CA114" s="16">
        <f t="shared" si="227"/>
        <v>0</v>
      </c>
      <c r="CB114" s="16">
        <f t="shared" si="227"/>
        <v>0</v>
      </c>
      <c r="CC114" s="16">
        <f t="shared" si="227"/>
        <v>0</v>
      </c>
      <c r="CD114" s="16">
        <f t="shared" si="227"/>
        <v>0</v>
      </c>
      <c r="CE114" s="16">
        <f t="shared" si="227"/>
        <v>0</v>
      </c>
      <c r="CF114" s="16">
        <f t="shared" si="227"/>
        <v>0</v>
      </c>
      <c r="CG114" s="16">
        <f t="shared" si="227"/>
        <v>0</v>
      </c>
      <c r="CH114" s="16">
        <f t="shared" si="227"/>
        <v>0</v>
      </c>
      <c r="CI114" s="16">
        <f t="shared" si="227"/>
        <v>0</v>
      </c>
      <c r="CJ114" s="16">
        <f t="shared" si="227"/>
        <v>0</v>
      </c>
      <c r="CK114" s="16">
        <f t="shared" si="227"/>
        <v>0</v>
      </c>
      <c r="CL114" s="16">
        <f t="shared" si="227"/>
        <v>0</v>
      </c>
      <c r="CM114" s="16">
        <f t="shared" si="227"/>
        <v>0</v>
      </c>
      <c r="CN114" s="16">
        <f t="shared" si="227"/>
        <v>0</v>
      </c>
      <c r="CO114" s="16">
        <f t="shared" si="227"/>
        <v>0</v>
      </c>
      <c r="CP114" s="16">
        <f t="shared" si="227"/>
        <v>0</v>
      </c>
      <c r="CQ114" s="16">
        <f t="shared" si="227"/>
        <v>0</v>
      </c>
      <c r="CR114" s="16">
        <f t="shared" si="227"/>
        <v>0</v>
      </c>
      <c r="CS114" s="16">
        <f t="shared" si="227"/>
        <v>0</v>
      </c>
      <c r="CT114" s="16">
        <f t="shared" si="227"/>
        <v>0</v>
      </c>
      <c r="CU114" s="16">
        <f t="shared" si="227"/>
        <v>0</v>
      </c>
      <c r="CV114" s="16">
        <f t="shared" si="227"/>
        <v>0</v>
      </c>
      <c r="CW114" s="16">
        <f t="shared" si="227"/>
        <v>-91428110.749560475</v>
      </c>
      <c r="CX114" s="16">
        <f t="shared" ref="CX114:EC114" si="228">CX102-CX103-CX104-CX108</f>
        <v>0</v>
      </c>
      <c r="CY114" s="16">
        <f t="shared" si="228"/>
        <v>0</v>
      </c>
      <c r="CZ114" s="16">
        <f t="shared" si="228"/>
        <v>0</v>
      </c>
      <c r="DA114" s="16">
        <f t="shared" si="228"/>
        <v>0</v>
      </c>
      <c r="DB114" s="16">
        <f t="shared" si="228"/>
        <v>0</v>
      </c>
      <c r="DC114" s="16">
        <f t="shared" si="228"/>
        <v>0</v>
      </c>
      <c r="DD114" s="16">
        <f t="shared" si="228"/>
        <v>0</v>
      </c>
      <c r="DE114" s="16">
        <f t="shared" si="228"/>
        <v>0</v>
      </c>
      <c r="DF114" s="16">
        <f t="shared" si="228"/>
        <v>0</v>
      </c>
      <c r="DG114" s="16">
        <f t="shared" si="228"/>
        <v>0</v>
      </c>
      <c r="DH114" s="16">
        <f t="shared" si="228"/>
        <v>0</v>
      </c>
      <c r="DI114" s="16">
        <f t="shared" si="228"/>
        <v>0</v>
      </c>
      <c r="DJ114" s="16">
        <f t="shared" si="228"/>
        <v>0</v>
      </c>
      <c r="DK114" s="16">
        <f t="shared" si="228"/>
        <v>0</v>
      </c>
      <c r="DL114" s="16">
        <f t="shared" si="228"/>
        <v>0</v>
      </c>
      <c r="DM114" s="16">
        <f t="shared" si="228"/>
        <v>0</v>
      </c>
      <c r="DN114" s="16">
        <f t="shared" si="228"/>
        <v>0</v>
      </c>
      <c r="DO114" s="16">
        <f t="shared" si="228"/>
        <v>0</v>
      </c>
      <c r="DP114" s="16">
        <f t="shared" si="228"/>
        <v>0</v>
      </c>
      <c r="DQ114" s="16">
        <f t="shared" si="228"/>
        <v>0</v>
      </c>
      <c r="DR114" s="16">
        <f t="shared" si="228"/>
        <v>0</v>
      </c>
      <c r="DS114" s="16">
        <f t="shared" si="228"/>
        <v>0</v>
      </c>
      <c r="DT114" s="16">
        <f t="shared" si="228"/>
        <v>0</v>
      </c>
      <c r="DU114" s="16">
        <f t="shared" si="228"/>
        <v>0</v>
      </c>
      <c r="DV114" s="16">
        <f t="shared" si="228"/>
        <v>0</v>
      </c>
      <c r="DW114" s="16">
        <f t="shared" si="228"/>
        <v>0</v>
      </c>
      <c r="DX114" s="16">
        <f t="shared" si="228"/>
        <v>0</v>
      </c>
      <c r="DY114" s="16">
        <f t="shared" si="228"/>
        <v>0</v>
      </c>
      <c r="DZ114" s="16">
        <f t="shared" si="228"/>
        <v>0</v>
      </c>
      <c r="EA114" s="16">
        <f t="shared" si="228"/>
        <v>0</v>
      </c>
      <c r="EB114" s="16">
        <f t="shared" si="228"/>
        <v>0</v>
      </c>
      <c r="EC114" s="16">
        <f t="shared" si="228"/>
        <v>0</v>
      </c>
      <c r="ED114" s="16">
        <f t="shared" ref="ED114:EL114" si="229">ED102-ED103-ED104-ED108</f>
        <v>0</v>
      </c>
      <c r="EE114" s="16">
        <f t="shared" si="229"/>
        <v>0</v>
      </c>
      <c r="EF114" s="16">
        <f t="shared" si="229"/>
        <v>0</v>
      </c>
      <c r="EG114" s="16">
        <f t="shared" si="229"/>
        <v>0</v>
      </c>
      <c r="EH114" s="16">
        <f t="shared" si="229"/>
        <v>0</v>
      </c>
      <c r="EI114" s="16">
        <f t="shared" si="229"/>
        <v>0</v>
      </c>
      <c r="EJ114" s="16">
        <f t="shared" si="229"/>
        <v>0</v>
      </c>
      <c r="EK114" s="16">
        <f t="shared" si="229"/>
        <v>0</v>
      </c>
      <c r="EL114" s="16">
        <f t="shared" si="229"/>
        <v>0</v>
      </c>
    </row>
    <row r="115" spans="1:142" s="14" customFormat="1"/>
    <row r="116" spans="1:142" s="14" customFormat="1">
      <c r="A116" s="14" t="s">
        <v>49</v>
      </c>
      <c r="B116" s="14" t="s">
        <v>92</v>
      </c>
      <c r="C116" s="14" t="s">
        <v>229</v>
      </c>
      <c r="D116" s="137">
        <v>42005</v>
      </c>
    </row>
    <row r="117" spans="1:142" s="14" customFormat="1">
      <c r="C117" s="14" t="s">
        <v>211</v>
      </c>
      <c r="D117" s="139">
        <v>42278</v>
      </c>
    </row>
    <row r="118" spans="1:142" s="14" customFormat="1">
      <c r="B118"/>
      <c r="C118" s="14" t="s">
        <v>212</v>
      </c>
      <c r="D118" s="139">
        <v>44896</v>
      </c>
    </row>
    <row r="119" spans="1:142" s="14" customFormat="1">
      <c r="C119" s="14" t="s">
        <v>74</v>
      </c>
      <c r="D119" s="109">
        <v>0.5</v>
      </c>
    </row>
    <row r="120" spans="1:142" s="14" customFormat="1">
      <c r="C120" s="14" t="s">
        <v>75</v>
      </c>
      <c r="D120" s="91">
        <v>0.05</v>
      </c>
    </row>
    <row r="121" spans="1:142" s="14" customFormat="1">
      <c r="C121" s="14" t="s">
        <v>26</v>
      </c>
      <c r="D121" s="140">
        <v>379736896</v>
      </c>
    </row>
    <row r="122" spans="1:142" s="14" customFormat="1">
      <c r="C122" s="14" t="s">
        <v>76</v>
      </c>
      <c r="D122" s="140">
        <v>271240640</v>
      </c>
    </row>
    <row r="123" spans="1:142" s="14" customFormat="1">
      <c r="C123" s="14" t="s">
        <v>77</v>
      </c>
      <c r="D123" s="90" t="s">
        <v>49</v>
      </c>
    </row>
    <row r="124" spans="1:142" s="14" customFormat="1">
      <c r="C124" s="14" t="s">
        <v>32</v>
      </c>
      <c r="F124" s="13">
        <f>D116</f>
        <v>42005</v>
      </c>
      <c r="G124" s="13">
        <f>EDATE(F124,1)</f>
        <v>42036</v>
      </c>
      <c r="H124" s="13">
        <f t="shared" ref="H124:BS124" si="230">EDATE(G124,1)</f>
        <v>42064</v>
      </c>
      <c r="I124" s="13">
        <f t="shared" si="230"/>
        <v>42095</v>
      </c>
      <c r="J124" s="13">
        <f t="shared" si="230"/>
        <v>42125</v>
      </c>
      <c r="K124" s="13">
        <f t="shared" si="230"/>
        <v>42156</v>
      </c>
      <c r="L124" s="13">
        <f t="shared" si="230"/>
        <v>42186</v>
      </c>
      <c r="M124" s="13">
        <f t="shared" si="230"/>
        <v>42217</v>
      </c>
      <c r="N124" s="13">
        <f t="shared" si="230"/>
        <v>42248</v>
      </c>
      <c r="O124" s="13">
        <f t="shared" si="230"/>
        <v>42278</v>
      </c>
      <c r="P124" s="13">
        <f t="shared" si="230"/>
        <v>42309</v>
      </c>
      <c r="Q124" s="13">
        <f t="shared" si="230"/>
        <v>42339</v>
      </c>
      <c r="R124" s="13">
        <f t="shared" si="230"/>
        <v>42370</v>
      </c>
      <c r="S124" s="13">
        <f t="shared" si="230"/>
        <v>42401</v>
      </c>
      <c r="T124" s="13">
        <f t="shared" si="230"/>
        <v>42430</v>
      </c>
      <c r="U124" s="13">
        <f t="shared" si="230"/>
        <v>42461</v>
      </c>
      <c r="V124" s="13">
        <f t="shared" si="230"/>
        <v>42491</v>
      </c>
      <c r="W124" s="13">
        <f t="shared" si="230"/>
        <v>42522</v>
      </c>
      <c r="X124" s="13">
        <f t="shared" si="230"/>
        <v>42552</v>
      </c>
      <c r="Y124" s="13">
        <f t="shared" si="230"/>
        <v>42583</v>
      </c>
      <c r="Z124" s="13">
        <f t="shared" si="230"/>
        <v>42614</v>
      </c>
      <c r="AA124" s="13">
        <f t="shared" si="230"/>
        <v>42644</v>
      </c>
      <c r="AB124" s="13">
        <f t="shared" si="230"/>
        <v>42675</v>
      </c>
      <c r="AC124" s="13">
        <f t="shared" si="230"/>
        <v>42705</v>
      </c>
      <c r="AD124" s="13">
        <f t="shared" si="230"/>
        <v>42736</v>
      </c>
      <c r="AE124" s="13">
        <f t="shared" si="230"/>
        <v>42767</v>
      </c>
      <c r="AF124" s="13">
        <f t="shared" si="230"/>
        <v>42795</v>
      </c>
      <c r="AG124" s="13">
        <f t="shared" si="230"/>
        <v>42826</v>
      </c>
      <c r="AH124" s="13">
        <f t="shared" si="230"/>
        <v>42856</v>
      </c>
      <c r="AI124" s="13">
        <f t="shared" si="230"/>
        <v>42887</v>
      </c>
      <c r="AJ124" s="13">
        <f t="shared" si="230"/>
        <v>42917</v>
      </c>
      <c r="AK124" s="13">
        <f t="shared" si="230"/>
        <v>42948</v>
      </c>
      <c r="AL124" s="13">
        <f t="shared" si="230"/>
        <v>42979</v>
      </c>
      <c r="AM124" s="13">
        <f t="shared" si="230"/>
        <v>43009</v>
      </c>
      <c r="AN124" s="13">
        <f t="shared" si="230"/>
        <v>43040</v>
      </c>
      <c r="AO124" s="13">
        <f t="shared" si="230"/>
        <v>43070</v>
      </c>
      <c r="AP124" s="13">
        <f t="shared" si="230"/>
        <v>43101</v>
      </c>
      <c r="AQ124" s="13">
        <f t="shared" si="230"/>
        <v>43132</v>
      </c>
      <c r="AR124" s="13">
        <f t="shared" si="230"/>
        <v>43160</v>
      </c>
      <c r="AS124" s="13">
        <f t="shared" si="230"/>
        <v>43191</v>
      </c>
      <c r="AT124" s="13">
        <f t="shared" si="230"/>
        <v>43221</v>
      </c>
      <c r="AU124" s="13">
        <f t="shared" si="230"/>
        <v>43252</v>
      </c>
      <c r="AV124" s="13">
        <f t="shared" si="230"/>
        <v>43282</v>
      </c>
      <c r="AW124" s="13">
        <f t="shared" si="230"/>
        <v>43313</v>
      </c>
      <c r="AX124" s="13">
        <f t="shared" si="230"/>
        <v>43344</v>
      </c>
      <c r="AY124" s="13">
        <f t="shared" si="230"/>
        <v>43374</v>
      </c>
      <c r="AZ124" s="13">
        <f t="shared" si="230"/>
        <v>43405</v>
      </c>
      <c r="BA124" s="13">
        <f t="shared" si="230"/>
        <v>43435</v>
      </c>
      <c r="BB124" s="13">
        <f t="shared" si="230"/>
        <v>43466</v>
      </c>
      <c r="BC124" s="13">
        <f t="shared" si="230"/>
        <v>43497</v>
      </c>
      <c r="BD124" s="13">
        <f t="shared" si="230"/>
        <v>43525</v>
      </c>
      <c r="BE124" s="13">
        <f t="shared" si="230"/>
        <v>43556</v>
      </c>
      <c r="BF124" s="13">
        <f t="shared" si="230"/>
        <v>43586</v>
      </c>
      <c r="BG124" s="13">
        <f t="shared" si="230"/>
        <v>43617</v>
      </c>
      <c r="BH124" s="13">
        <f t="shared" si="230"/>
        <v>43647</v>
      </c>
      <c r="BI124" s="13">
        <f t="shared" si="230"/>
        <v>43678</v>
      </c>
      <c r="BJ124" s="13">
        <f t="shared" si="230"/>
        <v>43709</v>
      </c>
      <c r="BK124" s="13">
        <f t="shared" si="230"/>
        <v>43739</v>
      </c>
      <c r="BL124" s="13">
        <f t="shared" si="230"/>
        <v>43770</v>
      </c>
      <c r="BM124" s="13">
        <f t="shared" si="230"/>
        <v>43800</v>
      </c>
      <c r="BN124" s="13">
        <f t="shared" si="230"/>
        <v>43831</v>
      </c>
      <c r="BO124" s="13">
        <f t="shared" si="230"/>
        <v>43862</v>
      </c>
      <c r="BP124" s="13">
        <f t="shared" si="230"/>
        <v>43891</v>
      </c>
      <c r="BQ124" s="13">
        <f t="shared" si="230"/>
        <v>43922</v>
      </c>
      <c r="BR124" s="13">
        <f t="shared" si="230"/>
        <v>43952</v>
      </c>
      <c r="BS124" s="13">
        <f t="shared" si="230"/>
        <v>43983</v>
      </c>
      <c r="BT124" s="13">
        <f t="shared" ref="BT124:EE124" si="231">EDATE(BS124,1)</f>
        <v>44013</v>
      </c>
      <c r="BU124" s="13">
        <f t="shared" si="231"/>
        <v>44044</v>
      </c>
      <c r="BV124" s="13">
        <f t="shared" si="231"/>
        <v>44075</v>
      </c>
      <c r="BW124" s="13">
        <f t="shared" si="231"/>
        <v>44105</v>
      </c>
      <c r="BX124" s="13">
        <f t="shared" si="231"/>
        <v>44136</v>
      </c>
      <c r="BY124" s="13">
        <f t="shared" si="231"/>
        <v>44166</v>
      </c>
      <c r="BZ124" s="13">
        <f t="shared" si="231"/>
        <v>44197</v>
      </c>
      <c r="CA124" s="13">
        <f t="shared" si="231"/>
        <v>44228</v>
      </c>
      <c r="CB124" s="13">
        <f t="shared" si="231"/>
        <v>44256</v>
      </c>
      <c r="CC124" s="13">
        <f t="shared" si="231"/>
        <v>44287</v>
      </c>
      <c r="CD124" s="13">
        <f t="shared" si="231"/>
        <v>44317</v>
      </c>
      <c r="CE124" s="13">
        <f t="shared" si="231"/>
        <v>44348</v>
      </c>
      <c r="CF124" s="13">
        <f t="shared" si="231"/>
        <v>44378</v>
      </c>
      <c r="CG124" s="13">
        <f t="shared" si="231"/>
        <v>44409</v>
      </c>
      <c r="CH124" s="13">
        <f t="shared" si="231"/>
        <v>44440</v>
      </c>
      <c r="CI124" s="13">
        <f t="shared" si="231"/>
        <v>44470</v>
      </c>
      <c r="CJ124" s="13">
        <f t="shared" si="231"/>
        <v>44501</v>
      </c>
      <c r="CK124" s="13">
        <f t="shared" si="231"/>
        <v>44531</v>
      </c>
      <c r="CL124" s="13">
        <f t="shared" si="231"/>
        <v>44562</v>
      </c>
      <c r="CM124" s="13">
        <f t="shared" si="231"/>
        <v>44593</v>
      </c>
      <c r="CN124" s="13">
        <f t="shared" si="231"/>
        <v>44621</v>
      </c>
      <c r="CO124" s="13">
        <f t="shared" si="231"/>
        <v>44652</v>
      </c>
      <c r="CP124" s="13">
        <f t="shared" si="231"/>
        <v>44682</v>
      </c>
      <c r="CQ124" s="13">
        <f t="shared" si="231"/>
        <v>44713</v>
      </c>
      <c r="CR124" s="13">
        <f t="shared" si="231"/>
        <v>44743</v>
      </c>
      <c r="CS124" s="13">
        <f t="shared" si="231"/>
        <v>44774</v>
      </c>
      <c r="CT124" s="13">
        <f t="shared" si="231"/>
        <v>44805</v>
      </c>
      <c r="CU124" s="13">
        <f t="shared" si="231"/>
        <v>44835</v>
      </c>
      <c r="CV124" s="13">
        <f t="shared" si="231"/>
        <v>44866</v>
      </c>
      <c r="CW124" s="13">
        <f t="shared" si="231"/>
        <v>44896</v>
      </c>
      <c r="CX124" s="13">
        <f t="shared" si="231"/>
        <v>44927</v>
      </c>
      <c r="CY124" s="13">
        <f t="shared" si="231"/>
        <v>44958</v>
      </c>
      <c r="CZ124" s="13">
        <f t="shared" si="231"/>
        <v>44986</v>
      </c>
      <c r="DA124" s="13">
        <f t="shared" si="231"/>
        <v>45017</v>
      </c>
      <c r="DB124" s="13">
        <f t="shared" si="231"/>
        <v>45047</v>
      </c>
      <c r="DC124" s="13">
        <f t="shared" si="231"/>
        <v>45078</v>
      </c>
      <c r="DD124" s="13">
        <f t="shared" si="231"/>
        <v>45108</v>
      </c>
      <c r="DE124" s="13">
        <f t="shared" si="231"/>
        <v>45139</v>
      </c>
      <c r="DF124" s="13">
        <f t="shared" si="231"/>
        <v>45170</v>
      </c>
      <c r="DG124" s="13">
        <f t="shared" si="231"/>
        <v>45200</v>
      </c>
      <c r="DH124" s="13">
        <f t="shared" si="231"/>
        <v>45231</v>
      </c>
      <c r="DI124" s="13">
        <f t="shared" si="231"/>
        <v>45261</v>
      </c>
      <c r="DJ124" s="13">
        <f t="shared" si="231"/>
        <v>45292</v>
      </c>
      <c r="DK124" s="13">
        <f t="shared" si="231"/>
        <v>45323</v>
      </c>
      <c r="DL124" s="13">
        <f t="shared" si="231"/>
        <v>45352</v>
      </c>
      <c r="DM124" s="13">
        <f t="shared" si="231"/>
        <v>45383</v>
      </c>
      <c r="DN124" s="13">
        <f t="shared" si="231"/>
        <v>45413</v>
      </c>
      <c r="DO124" s="13">
        <f t="shared" si="231"/>
        <v>45444</v>
      </c>
      <c r="DP124" s="13">
        <f t="shared" si="231"/>
        <v>45474</v>
      </c>
      <c r="DQ124" s="13">
        <f t="shared" si="231"/>
        <v>45505</v>
      </c>
      <c r="DR124" s="13">
        <f t="shared" si="231"/>
        <v>45536</v>
      </c>
      <c r="DS124" s="13">
        <f t="shared" si="231"/>
        <v>45566</v>
      </c>
      <c r="DT124" s="13">
        <f t="shared" si="231"/>
        <v>45597</v>
      </c>
      <c r="DU124" s="13">
        <f t="shared" si="231"/>
        <v>45627</v>
      </c>
      <c r="DV124" s="13">
        <f t="shared" si="231"/>
        <v>45658</v>
      </c>
      <c r="DW124" s="13">
        <f t="shared" si="231"/>
        <v>45689</v>
      </c>
      <c r="DX124" s="13">
        <f t="shared" si="231"/>
        <v>45717</v>
      </c>
      <c r="DY124" s="13">
        <f t="shared" si="231"/>
        <v>45748</v>
      </c>
      <c r="DZ124" s="13">
        <f t="shared" si="231"/>
        <v>45778</v>
      </c>
      <c r="EA124" s="13">
        <f t="shared" si="231"/>
        <v>45809</v>
      </c>
      <c r="EB124" s="13">
        <f t="shared" si="231"/>
        <v>45839</v>
      </c>
      <c r="EC124" s="13">
        <f t="shared" si="231"/>
        <v>45870</v>
      </c>
      <c r="ED124" s="13">
        <f t="shared" si="231"/>
        <v>45901</v>
      </c>
      <c r="EE124" s="13">
        <f t="shared" si="231"/>
        <v>45931</v>
      </c>
      <c r="EF124" s="13">
        <f t="shared" ref="EF124:EL124" si="232">EDATE(EE124,1)</f>
        <v>45962</v>
      </c>
      <c r="EG124" s="13">
        <f t="shared" si="232"/>
        <v>45992</v>
      </c>
      <c r="EH124" s="13">
        <f t="shared" si="232"/>
        <v>46023</v>
      </c>
      <c r="EI124" s="13">
        <f t="shared" si="232"/>
        <v>46054</v>
      </c>
      <c r="EJ124" s="13">
        <f t="shared" si="232"/>
        <v>46082</v>
      </c>
      <c r="EK124" s="13">
        <f t="shared" si="232"/>
        <v>46113</v>
      </c>
      <c r="EL124" s="13">
        <f t="shared" si="232"/>
        <v>46143</v>
      </c>
    </row>
    <row r="125" spans="1:142" s="14" customFormat="1">
      <c r="C125" s="14" t="s">
        <v>79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-27228391.522497211</v>
      </c>
      <c r="P125" s="105">
        <v>-81476519.234158278</v>
      </c>
      <c r="Q125" s="105">
        <v>-104327.66666666667</v>
      </c>
      <c r="R125" s="105">
        <v>-27150145.772497211</v>
      </c>
      <c r="S125" s="105">
        <v>-24721189.523769937</v>
      </c>
      <c r="T125" s="105">
        <v>-24721189.523769937</v>
      </c>
      <c r="U125" s="105">
        <v>-18554187.42631539</v>
      </c>
      <c r="V125" s="105">
        <v>-18554187.42631539</v>
      </c>
      <c r="W125" s="105">
        <v>-53181.133951757103</v>
      </c>
      <c r="X125" s="105">
        <v>-53181.133951757103</v>
      </c>
      <c r="Y125" s="105">
        <v>-53181.133951757103</v>
      </c>
      <c r="Z125" s="105">
        <v>-53181.133951757103</v>
      </c>
      <c r="AA125" s="105">
        <v>-53181.133951757103</v>
      </c>
      <c r="AB125" s="105">
        <v>-53181.133951757103</v>
      </c>
      <c r="AC125" s="105">
        <v>-53154.415406301618</v>
      </c>
      <c r="AD125" s="105">
        <v>3393459.2769573368</v>
      </c>
      <c r="AE125" s="105">
        <v>6477028.162775524</v>
      </c>
      <c r="AF125" s="105">
        <v>-11896250.708327748</v>
      </c>
      <c r="AG125" s="105">
        <v>42352080.514606073</v>
      </c>
      <c r="AH125" s="105">
        <v>68604435.468787879</v>
      </c>
      <c r="AI125" s="105">
        <v>43554458.268787876</v>
      </c>
      <c r="AJ125" s="105">
        <v>68604435.468787879</v>
      </c>
      <c r="AK125" s="105">
        <v>68604435.468787879</v>
      </c>
      <c r="AL125" s="105">
        <v>68604435.468787879</v>
      </c>
      <c r="AM125" s="105">
        <v>68604435.468787879</v>
      </c>
      <c r="AN125" s="105">
        <v>66229439.268787876</v>
      </c>
      <c r="AO125" s="105">
        <v>66229585.998969704</v>
      </c>
      <c r="AP125" s="105">
        <v>71090821.100060597</v>
      </c>
      <c r="AQ125" s="105">
        <v>71091107.523333356</v>
      </c>
      <c r="AR125" s="105">
        <v>72324638.340787873</v>
      </c>
      <c r="AS125" s="105">
        <v>72325452.01060611</v>
      </c>
      <c r="AT125" s="105">
        <v>75829660.262969688</v>
      </c>
      <c r="AU125" s="105">
        <v>75829660.262969688</v>
      </c>
      <c r="AV125" s="105">
        <v>75829660.262969688</v>
      </c>
      <c r="AW125" s="105">
        <v>69468108.182969689</v>
      </c>
      <c r="AX125" s="105">
        <v>69468108.182969689</v>
      </c>
      <c r="AY125" s="105">
        <v>53316436.0229697</v>
      </c>
      <c r="AZ125" s="105">
        <v>53316436.0229697</v>
      </c>
      <c r="BA125" s="105">
        <v>7432988.7546060709</v>
      </c>
      <c r="BB125" s="105">
        <v>8049754.163333334</v>
      </c>
      <c r="BC125" s="105">
        <v>8049754.163333334</v>
      </c>
      <c r="BD125" s="105">
        <v>8049754.163333334</v>
      </c>
      <c r="BE125" s="105">
        <v>8049754.163333334</v>
      </c>
      <c r="BF125" s="105">
        <v>8049754.163333334</v>
      </c>
      <c r="BG125" s="105">
        <v>8049754.163333334</v>
      </c>
      <c r="BH125" s="105">
        <v>-83704775.417086065</v>
      </c>
      <c r="BI125" s="105">
        <v>-26081.916666666668</v>
      </c>
      <c r="BJ125" s="105">
        <v>-26081.916666666668</v>
      </c>
      <c r="BK125" s="105">
        <v>-26081.916666666668</v>
      </c>
      <c r="BL125" s="105">
        <v>-26081.916666666668</v>
      </c>
      <c r="BM125" s="105">
        <v>-71212969.593543887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0</v>
      </c>
      <c r="BW125" s="105">
        <v>0</v>
      </c>
      <c r="BX125" s="105">
        <v>0</v>
      </c>
      <c r="BY125" s="105">
        <v>0</v>
      </c>
      <c r="BZ125" s="105">
        <v>0</v>
      </c>
      <c r="CA125" s="105">
        <v>0</v>
      </c>
      <c r="CB125" s="105">
        <v>0</v>
      </c>
      <c r="CC125" s="105">
        <v>0</v>
      </c>
      <c r="CD125" s="105">
        <v>0</v>
      </c>
      <c r="CE125" s="105">
        <v>0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0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</row>
    <row r="126" spans="1:142" s="14" customFormat="1"/>
    <row r="127" spans="1:142" s="14" customFormat="1">
      <c r="B127" s="14" t="s">
        <v>155</v>
      </c>
      <c r="C127" s="14" t="s">
        <v>32</v>
      </c>
      <c r="F127" s="13">
        <f>F124</f>
        <v>42005</v>
      </c>
      <c r="G127" s="13">
        <f>EDATE(F127,1)</f>
        <v>42036</v>
      </c>
      <c r="H127" s="13">
        <f t="shared" ref="H127:BS127" si="233">EDATE(G127,1)</f>
        <v>42064</v>
      </c>
      <c r="I127" s="13">
        <f t="shared" si="233"/>
        <v>42095</v>
      </c>
      <c r="J127" s="13">
        <f t="shared" si="233"/>
        <v>42125</v>
      </c>
      <c r="K127" s="13">
        <f t="shared" si="233"/>
        <v>42156</v>
      </c>
      <c r="L127" s="13">
        <f t="shared" si="233"/>
        <v>42186</v>
      </c>
      <c r="M127" s="13">
        <f t="shared" si="233"/>
        <v>42217</v>
      </c>
      <c r="N127" s="13">
        <f t="shared" si="233"/>
        <v>42248</v>
      </c>
      <c r="O127" s="13">
        <f t="shared" si="233"/>
        <v>42278</v>
      </c>
      <c r="P127" s="13">
        <f t="shared" si="233"/>
        <v>42309</v>
      </c>
      <c r="Q127" s="13">
        <f t="shared" si="233"/>
        <v>42339</v>
      </c>
      <c r="R127" s="13">
        <f t="shared" si="233"/>
        <v>42370</v>
      </c>
      <c r="S127" s="13">
        <f t="shared" si="233"/>
        <v>42401</v>
      </c>
      <c r="T127" s="13">
        <f t="shared" si="233"/>
        <v>42430</v>
      </c>
      <c r="U127" s="13">
        <f t="shared" si="233"/>
        <v>42461</v>
      </c>
      <c r="V127" s="13">
        <f t="shared" si="233"/>
        <v>42491</v>
      </c>
      <c r="W127" s="13">
        <f t="shared" si="233"/>
        <v>42522</v>
      </c>
      <c r="X127" s="13">
        <f t="shared" si="233"/>
        <v>42552</v>
      </c>
      <c r="Y127" s="13">
        <f t="shared" si="233"/>
        <v>42583</v>
      </c>
      <c r="Z127" s="13">
        <f t="shared" si="233"/>
        <v>42614</v>
      </c>
      <c r="AA127" s="13">
        <f t="shared" si="233"/>
        <v>42644</v>
      </c>
      <c r="AB127" s="13">
        <f t="shared" si="233"/>
        <v>42675</v>
      </c>
      <c r="AC127" s="13">
        <f t="shared" si="233"/>
        <v>42705</v>
      </c>
      <c r="AD127" s="13">
        <f t="shared" si="233"/>
        <v>42736</v>
      </c>
      <c r="AE127" s="13">
        <f t="shared" si="233"/>
        <v>42767</v>
      </c>
      <c r="AF127" s="13">
        <f t="shared" si="233"/>
        <v>42795</v>
      </c>
      <c r="AG127" s="13">
        <f t="shared" si="233"/>
        <v>42826</v>
      </c>
      <c r="AH127" s="13">
        <f t="shared" si="233"/>
        <v>42856</v>
      </c>
      <c r="AI127" s="13">
        <f t="shared" si="233"/>
        <v>42887</v>
      </c>
      <c r="AJ127" s="13">
        <f t="shared" si="233"/>
        <v>42917</v>
      </c>
      <c r="AK127" s="13">
        <f t="shared" si="233"/>
        <v>42948</v>
      </c>
      <c r="AL127" s="13">
        <f t="shared" si="233"/>
        <v>42979</v>
      </c>
      <c r="AM127" s="13">
        <f t="shared" si="233"/>
        <v>43009</v>
      </c>
      <c r="AN127" s="13">
        <f t="shared" si="233"/>
        <v>43040</v>
      </c>
      <c r="AO127" s="13">
        <f t="shared" si="233"/>
        <v>43070</v>
      </c>
      <c r="AP127" s="13">
        <f t="shared" si="233"/>
        <v>43101</v>
      </c>
      <c r="AQ127" s="13">
        <f t="shared" si="233"/>
        <v>43132</v>
      </c>
      <c r="AR127" s="13">
        <f t="shared" si="233"/>
        <v>43160</v>
      </c>
      <c r="AS127" s="13">
        <f t="shared" si="233"/>
        <v>43191</v>
      </c>
      <c r="AT127" s="13">
        <f t="shared" si="233"/>
        <v>43221</v>
      </c>
      <c r="AU127" s="13">
        <f t="shared" si="233"/>
        <v>43252</v>
      </c>
      <c r="AV127" s="13">
        <f t="shared" si="233"/>
        <v>43282</v>
      </c>
      <c r="AW127" s="13">
        <f t="shared" si="233"/>
        <v>43313</v>
      </c>
      <c r="AX127" s="13">
        <f t="shared" si="233"/>
        <v>43344</v>
      </c>
      <c r="AY127" s="13">
        <f t="shared" si="233"/>
        <v>43374</v>
      </c>
      <c r="AZ127" s="13">
        <f t="shared" si="233"/>
        <v>43405</v>
      </c>
      <c r="BA127" s="13">
        <f t="shared" si="233"/>
        <v>43435</v>
      </c>
      <c r="BB127" s="13">
        <f t="shared" si="233"/>
        <v>43466</v>
      </c>
      <c r="BC127" s="13">
        <f t="shared" si="233"/>
        <v>43497</v>
      </c>
      <c r="BD127" s="13">
        <f t="shared" si="233"/>
        <v>43525</v>
      </c>
      <c r="BE127" s="13">
        <f t="shared" si="233"/>
        <v>43556</v>
      </c>
      <c r="BF127" s="13">
        <f t="shared" si="233"/>
        <v>43586</v>
      </c>
      <c r="BG127" s="13">
        <f t="shared" si="233"/>
        <v>43617</v>
      </c>
      <c r="BH127" s="13">
        <f t="shared" si="233"/>
        <v>43647</v>
      </c>
      <c r="BI127" s="13">
        <f t="shared" si="233"/>
        <v>43678</v>
      </c>
      <c r="BJ127" s="13">
        <f t="shared" si="233"/>
        <v>43709</v>
      </c>
      <c r="BK127" s="13">
        <f t="shared" si="233"/>
        <v>43739</v>
      </c>
      <c r="BL127" s="13">
        <f t="shared" si="233"/>
        <v>43770</v>
      </c>
      <c r="BM127" s="13">
        <f t="shared" si="233"/>
        <v>43800</v>
      </c>
      <c r="BN127" s="13">
        <f t="shared" si="233"/>
        <v>43831</v>
      </c>
      <c r="BO127" s="13">
        <f t="shared" si="233"/>
        <v>43862</v>
      </c>
      <c r="BP127" s="13">
        <f t="shared" si="233"/>
        <v>43891</v>
      </c>
      <c r="BQ127" s="13">
        <f t="shared" si="233"/>
        <v>43922</v>
      </c>
      <c r="BR127" s="13">
        <f t="shared" si="233"/>
        <v>43952</v>
      </c>
      <c r="BS127" s="13">
        <f t="shared" si="233"/>
        <v>43983</v>
      </c>
      <c r="BT127" s="13">
        <f t="shared" ref="BT127:EE127" si="234">EDATE(BS127,1)</f>
        <v>44013</v>
      </c>
      <c r="BU127" s="13">
        <f t="shared" si="234"/>
        <v>44044</v>
      </c>
      <c r="BV127" s="13">
        <f t="shared" si="234"/>
        <v>44075</v>
      </c>
      <c r="BW127" s="13">
        <f t="shared" si="234"/>
        <v>44105</v>
      </c>
      <c r="BX127" s="13">
        <f t="shared" si="234"/>
        <v>44136</v>
      </c>
      <c r="BY127" s="13">
        <f t="shared" si="234"/>
        <v>44166</v>
      </c>
      <c r="BZ127" s="13">
        <f t="shared" si="234"/>
        <v>44197</v>
      </c>
      <c r="CA127" s="13">
        <f t="shared" si="234"/>
        <v>44228</v>
      </c>
      <c r="CB127" s="13">
        <f t="shared" si="234"/>
        <v>44256</v>
      </c>
      <c r="CC127" s="13">
        <f t="shared" si="234"/>
        <v>44287</v>
      </c>
      <c r="CD127" s="13">
        <f t="shared" si="234"/>
        <v>44317</v>
      </c>
      <c r="CE127" s="13">
        <f t="shared" si="234"/>
        <v>44348</v>
      </c>
      <c r="CF127" s="13">
        <f t="shared" si="234"/>
        <v>44378</v>
      </c>
      <c r="CG127" s="13">
        <f t="shared" si="234"/>
        <v>44409</v>
      </c>
      <c r="CH127" s="13">
        <f t="shared" si="234"/>
        <v>44440</v>
      </c>
      <c r="CI127" s="13">
        <f t="shared" si="234"/>
        <v>44470</v>
      </c>
      <c r="CJ127" s="13">
        <f t="shared" si="234"/>
        <v>44501</v>
      </c>
      <c r="CK127" s="13">
        <f t="shared" si="234"/>
        <v>44531</v>
      </c>
      <c r="CL127" s="13">
        <f t="shared" si="234"/>
        <v>44562</v>
      </c>
      <c r="CM127" s="13">
        <f t="shared" si="234"/>
        <v>44593</v>
      </c>
      <c r="CN127" s="13">
        <f t="shared" si="234"/>
        <v>44621</v>
      </c>
      <c r="CO127" s="13">
        <f t="shared" si="234"/>
        <v>44652</v>
      </c>
      <c r="CP127" s="13">
        <f t="shared" si="234"/>
        <v>44682</v>
      </c>
      <c r="CQ127" s="13">
        <f t="shared" si="234"/>
        <v>44713</v>
      </c>
      <c r="CR127" s="13">
        <f t="shared" si="234"/>
        <v>44743</v>
      </c>
      <c r="CS127" s="13">
        <f t="shared" si="234"/>
        <v>44774</v>
      </c>
      <c r="CT127" s="13">
        <f t="shared" si="234"/>
        <v>44805</v>
      </c>
      <c r="CU127" s="13">
        <f t="shared" si="234"/>
        <v>44835</v>
      </c>
      <c r="CV127" s="13">
        <f t="shared" si="234"/>
        <v>44866</v>
      </c>
      <c r="CW127" s="13">
        <f t="shared" si="234"/>
        <v>44896</v>
      </c>
      <c r="CX127" s="13">
        <f t="shared" si="234"/>
        <v>44927</v>
      </c>
      <c r="CY127" s="13">
        <f t="shared" si="234"/>
        <v>44958</v>
      </c>
      <c r="CZ127" s="13">
        <f t="shared" si="234"/>
        <v>44986</v>
      </c>
      <c r="DA127" s="13">
        <f t="shared" si="234"/>
        <v>45017</v>
      </c>
      <c r="DB127" s="13">
        <f t="shared" si="234"/>
        <v>45047</v>
      </c>
      <c r="DC127" s="13">
        <f t="shared" si="234"/>
        <v>45078</v>
      </c>
      <c r="DD127" s="13">
        <f t="shared" si="234"/>
        <v>45108</v>
      </c>
      <c r="DE127" s="13">
        <f t="shared" si="234"/>
        <v>45139</v>
      </c>
      <c r="DF127" s="13">
        <f t="shared" si="234"/>
        <v>45170</v>
      </c>
      <c r="DG127" s="13">
        <f t="shared" si="234"/>
        <v>45200</v>
      </c>
      <c r="DH127" s="13">
        <f t="shared" si="234"/>
        <v>45231</v>
      </c>
      <c r="DI127" s="13">
        <f t="shared" si="234"/>
        <v>45261</v>
      </c>
      <c r="DJ127" s="13">
        <f t="shared" si="234"/>
        <v>45292</v>
      </c>
      <c r="DK127" s="13">
        <f t="shared" si="234"/>
        <v>45323</v>
      </c>
      <c r="DL127" s="13">
        <f t="shared" si="234"/>
        <v>45352</v>
      </c>
      <c r="DM127" s="13">
        <f t="shared" si="234"/>
        <v>45383</v>
      </c>
      <c r="DN127" s="13">
        <f t="shared" si="234"/>
        <v>45413</v>
      </c>
      <c r="DO127" s="13">
        <f t="shared" si="234"/>
        <v>45444</v>
      </c>
      <c r="DP127" s="13">
        <f t="shared" si="234"/>
        <v>45474</v>
      </c>
      <c r="DQ127" s="13">
        <f t="shared" si="234"/>
        <v>45505</v>
      </c>
      <c r="DR127" s="13">
        <f t="shared" si="234"/>
        <v>45536</v>
      </c>
      <c r="DS127" s="13">
        <f t="shared" si="234"/>
        <v>45566</v>
      </c>
      <c r="DT127" s="13">
        <f t="shared" si="234"/>
        <v>45597</v>
      </c>
      <c r="DU127" s="13">
        <f t="shared" si="234"/>
        <v>45627</v>
      </c>
      <c r="DV127" s="13">
        <f t="shared" si="234"/>
        <v>45658</v>
      </c>
      <c r="DW127" s="13">
        <f t="shared" si="234"/>
        <v>45689</v>
      </c>
      <c r="DX127" s="13">
        <f t="shared" si="234"/>
        <v>45717</v>
      </c>
      <c r="DY127" s="13">
        <f t="shared" si="234"/>
        <v>45748</v>
      </c>
      <c r="DZ127" s="13">
        <f t="shared" si="234"/>
        <v>45778</v>
      </c>
      <c r="EA127" s="13">
        <f t="shared" si="234"/>
        <v>45809</v>
      </c>
      <c r="EB127" s="13">
        <f t="shared" si="234"/>
        <v>45839</v>
      </c>
      <c r="EC127" s="13">
        <f t="shared" si="234"/>
        <v>45870</v>
      </c>
      <c r="ED127" s="13">
        <f t="shared" si="234"/>
        <v>45901</v>
      </c>
      <c r="EE127" s="13">
        <f t="shared" si="234"/>
        <v>45931</v>
      </c>
      <c r="EF127" s="13">
        <f t="shared" ref="EF127:EL127" si="235">EDATE(EE127,1)</f>
        <v>45962</v>
      </c>
      <c r="EG127" s="13">
        <f t="shared" si="235"/>
        <v>45992</v>
      </c>
      <c r="EH127" s="13">
        <f t="shared" si="235"/>
        <v>46023</v>
      </c>
      <c r="EI127" s="13">
        <f t="shared" si="235"/>
        <v>46054</v>
      </c>
      <c r="EJ127" s="13">
        <f t="shared" si="235"/>
        <v>46082</v>
      </c>
      <c r="EK127" s="13">
        <f t="shared" si="235"/>
        <v>46113</v>
      </c>
      <c r="EL127" s="13">
        <f t="shared" si="235"/>
        <v>46143</v>
      </c>
    </row>
    <row r="128" spans="1:142" s="14" customFormat="1">
      <c r="C128" s="26" t="s">
        <v>371</v>
      </c>
      <c r="D128" s="26"/>
      <c r="E128" s="26"/>
      <c r="F128" s="22">
        <f t="shared" ref="F128" si="236">IF(OR(F127&lt;$D117,F127&gt;$D118),0,IF(F125&lt;0,IF(E132&gt;0,MIN(ABS(F125)*$D119,E132),0),0))</f>
        <v>0</v>
      </c>
      <c r="G128" s="22">
        <f t="shared" ref="G128" si="237">IF(OR(G127&lt;$D117,G127&gt;$D118),0,IF(G125&lt;0,IF(F132&gt;0,MIN(ABS(G125)*$D119,F132),0),0))</f>
        <v>0</v>
      </c>
      <c r="H128" s="22">
        <f t="shared" ref="H128" si="238">IF(OR(H127&lt;$D117,H127&gt;$D118),0,IF(H125&lt;0,IF(G132&gt;0,MIN(ABS(H125)*$D119,G132),0),0))</f>
        <v>0</v>
      </c>
      <c r="I128" s="22">
        <f t="shared" ref="I128" si="239">IF(OR(I127&lt;$D117,I127&gt;$D118),0,IF(I125&lt;0,IF(H132&gt;0,MIN(ABS(I125)*$D119,H132),0),0))</f>
        <v>0</v>
      </c>
      <c r="J128" s="22">
        <f t="shared" ref="J128" si="240">IF(OR(J127&lt;$D117,J127&gt;$D118),0,IF(J125&lt;0,IF(I132&gt;0,MIN(ABS(J125)*$D119,I132),0),0))</f>
        <v>0</v>
      </c>
      <c r="K128" s="22">
        <f t="shared" ref="K128" si="241">IF(OR(K127&lt;$D117,K127&gt;$D118),0,IF(K125&lt;0,IF(J132&gt;0,MIN(ABS(K125)*$D119,J132),0),0))</f>
        <v>0</v>
      </c>
      <c r="L128" s="22">
        <f t="shared" ref="L128" si="242">IF(OR(L127&lt;$D117,L127&gt;$D118),0,IF(L125&lt;0,IF(K132&gt;0,MIN(ABS(L125)*$D119,K132),0),0))</f>
        <v>0</v>
      </c>
      <c r="M128" s="22">
        <f t="shared" ref="M128" si="243">IF(OR(M127&lt;$D117,M127&gt;$D118),0,IF(M125&lt;0,IF(L132&gt;0,MIN(ABS(M125)*$D119,L132),0),0))</f>
        <v>0</v>
      </c>
      <c r="N128" s="22">
        <f t="shared" ref="N128" si="244">IF(OR(N127&lt;$D117,N127&gt;$D118),0,IF(N125&lt;0,IF(M132&gt;0,MIN(ABS(N125)*$D119,M132),0),0))</f>
        <v>0</v>
      </c>
      <c r="O128" s="22">
        <f t="shared" ref="O128" si="245">IF(OR(O127&lt;$D117,O127&gt;$D118),0,IF(O125&lt;0,IF(N132&gt;0,MIN(ABS(O125)*$D119,N132),0),0))</f>
        <v>13614195.761248605</v>
      </c>
      <c r="P128" s="22">
        <f t="shared" ref="P128" si="246">IF(OR(P127&lt;$D117,P127&gt;$D118),0,IF(P125&lt;0,IF(O132&gt;0,MIN(ABS(P125)*$D119,O132),0),0))</f>
        <v>40738259.617079139</v>
      </c>
      <c r="Q128" s="22">
        <f t="shared" ref="Q128" si="247">IF(OR(Q127&lt;$D117,Q127&gt;$D118),0,IF(Q125&lt;0,IF(P132&gt;0,MIN(ABS(Q125)*$D119,P132),0),0))</f>
        <v>52163.833333333336</v>
      </c>
      <c r="R128" s="22">
        <f t="shared" ref="R128" si="248">IF(OR(R127&lt;$D117,R127&gt;$D118),0,IF(R125&lt;0,IF(Q132&gt;0,MIN(ABS(R125)*$D119,Q132),0),0))</f>
        <v>13575072.886248605</v>
      </c>
      <c r="S128" s="22">
        <f t="shared" ref="S128" si="249">IF(OR(S127&lt;$D117,S127&gt;$D118),0,IF(S125&lt;0,IF(R132&gt;0,MIN(ABS(S125)*$D119,R132),0),0))</f>
        <v>12360594.761884969</v>
      </c>
      <c r="T128" s="22">
        <f t="shared" ref="T128" si="250">IF(OR(T127&lt;$D117,T127&gt;$D118),0,IF(T125&lt;0,IF(S132&gt;0,MIN(ABS(T125)*$D119,S132),0),0))</f>
        <v>12360594.761884969</v>
      </c>
      <c r="U128" s="22">
        <f t="shared" ref="U128" si="251">IF(OR(U127&lt;$D117,U127&gt;$D118),0,IF(U125&lt;0,IF(T132&gt;0,MIN(ABS(U125)*$D119,T132),0),0))</f>
        <v>9277093.7131576948</v>
      </c>
      <c r="V128" s="22">
        <f t="shared" ref="V128" si="252">IF(OR(V127&lt;$D117,V127&gt;$D118),0,IF(V125&lt;0,IF(U132&gt;0,MIN(ABS(V125)*$D119,U132),0),0))</f>
        <v>9277093.7131576948</v>
      </c>
      <c r="W128" s="22">
        <f t="shared" ref="W128" si="253">IF(OR(W127&lt;$D117,W127&gt;$D118),0,IF(W125&lt;0,IF(V132&gt;0,MIN(ABS(W125)*$D119,V132),0),0))</f>
        <v>26590.566975878552</v>
      </c>
      <c r="X128" s="22">
        <f t="shared" ref="X128" si="254">IF(OR(X127&lt;$D117,X127&gt;$D118),0,IF(X125&lt;0,IF(W132&gt;0,MIN(ABS(X125)*$D119,W132),0),0))</f>
        <v>26590.566975878552</v>
      </c>
      <c r="Y128" s="22">
        <f t="shared" ref="Y128" si="255">IF(OR(Y127&lt;$D117,Y127&gt;$D118),0,IF(Y125&lt;0,IF(X132&gt;0,MIN(ABS(Y125)*$D119,X132),0),0))</f>
        <v>26590.566975878552</v>
      </c>
      <c r="Z128" s="22">
        <f t="shared" ref="Z128" si="256">IF(OR(Z127&lt;$D117,Z127&gt;$D118),0,IF(Z125&lt;0,IF(Y132&gt;0,MIN(ABS(Z125)*$D119,Y132),0),0))</f>
        <v>26590.566975878552</v>
      </c>
      <c r="AA128" s="22">
        <f t="shared" ref="AA128" si="257">IF(OR(AA127&lt;$D117,AA127&gt;$D118),0,IF(AA125&lt;0,IF(Z132&gt;0,MIN(ABS(AA125)*$D119,Z132),0),0))</f>
        <v>26590.566975878552</v>
      </c>
      <c r="AB128" s="22">
        <f t="shared" ref="AB128" si="258">IF(OR(AB127&lt;$D117,AB127&gt;$D118),0,IF(AB125&lt;0,IF(AA132&gt;0,MIN(ABS(AB125)*$D119,AA132),0),0))</f>
        <v>26590.566975878552</v>
      </c>
      <c r="AC128" s="22">
        <f t="shared" ref="AC128" si="259">IF(OR(AC127&lt;$D117,AC127&gt;$D118),0,IF(AC125&lt;0,IF(AB132&gt;0,MIN(ABS(AC125)*$D119,AB132),0),0))</f>
        <v>26577.207703150809</v>
      </c>
      <c r="AD128" s="22">
        <f t="shared" ref="AD128" si="260">IF(OR(AD127&lt;$D117,AD127&gt;$D118),0,IF(AD125&lt;0,IF(AC132&gt;0,MIN(ABS(AD125)*$D119,AC132),0),0))</f>
        <v>0</v>
      </c>
      <c r="AE128" s="22">
        <f t="shared" ref="AE128" si="261">IF(OR(AE127&lt;$D117,AE127&gt;$D118),0,IF(AE125&lt;0,IF(AD132&gt;0,MIN(ABS(AE125)*$D119,AD132),0),0))</f>
        <v>0</v>
      </c>
      <c r="AF128" s="22">
        <f t="shared" ref="AF128" si="262">IF(OR(AF127&lt;$D117,AF127&gt;$D118),0,IF(AF125&lt;0,IF(AE132&gt;0,MIN(ABS(AF125)*$D119,AE132),0),0))</f>
        <v>5948125.3541638739</v>
      </c>
      <c r="AG128" s="22">
        <f t="shared" ref="AG128" si="263">IF(OR(AG127&lt;$D117,AG127&gt;$D118),0,IF(AG125&lt;0,IF(AF132&gt;0,MIN(ABS(AG125)*$D119,AF132),0),0))</f>
        <v>0</v>
      </c>
      <c r="AH128" s="22">
        <f t="shared" ref="AH128" si="264">IF(OR(AH127&lt;$D117,AH127&gt;$D118),0,IF(AH125&lt;0,IF(AG132&gt;0,MIN(ABS(AH125)*$D119,AG132),0),0))</f>
        <v>0</v>
      </c>
      <c r="AI128" s="22">
        <f t="shared" ref="AI128" si="265">IF(OR(AI127&lt;$D117,AI127&gt;$D118),0,IF(AI125&lt;0,IF(AH132&gt;0,MIN(ABS(AI125)*$D119,AH132),0),0))</f>
        <v>0</v>
      </c>
      <c r="AJ128" s="22">
        <f t="shared" ref="AJ128" si="266">IF(OR(AJ127&lt;$D117,AJ127&gt;$D118),0,IF(AJ125&lt;0,IF(AI132&gt;0,MIN(ABS(AJ125)*$D119,AI132),0),0))</f>
        <v>0</v>
      </c>
      <c r="AK128" s="22">
        <f t="shared" ref="AK128" si="267">IF(OR(AK127&lt;$D117,AK127&gt;$D118),0,IF(AK125&lt;0,IF(AJ132&gt;0,MIN(ABS(AK125)*$D119,AJ132),0),0))</f>
        <v>0</v>
      </c>
      <c r="AL128" s="22">
        <f t="shared" ref="AL128" si="268">IF(OR(AL127&lt;$D117,AL127&gt;$D118),0,IF(AL125&lt;0,IF(AK132&gt;0,MIN(ABS(AL125)*$D119,AK132),0),0))</f>
        <v>0</v>
      </c>
      <c r="AM128" s="22">
        <f t="shared" ref="AM128" si="269">IF(OR(AM127&lt;$D117,AM127&gt;$D118),0,IF(AM125&lt;0,IF(AL132&gt;0,MIN(ABS(AM125)*$D119,AL132),0),0))</f>
        <v>0</v>
      </c>
      <c r="AN128" s="22">
        <f t="shared" ref="AN128" si="270">IF(OR(AN127&lt;$D117,AN127&gt;$D118),0,IF(AN125&lt;0,IF(AM132&gt;0,MIN(ABS(AN125)*$D119,AM132),0),0))</f>
        <v>0</v>
      </c>
      <c r="AO128" s="22">
        <f t="shared" ref="AO128" si="271">IF(OR(AO127&lt;$D117,AO127&gt;$D118),0,IF(AO125&lt;0,IF(AN132&gt;0,MIN(ABS(AO125)*$D119,AN132),0),0))</f>
        <v>0</v>
      </c>
      <c r="AP128" s="22">
        <f t="shared" ref="AP128" si="272">IF(OR(AP127&lt;$D117,AP127&gt;$D118),0,IF(AP125&lt;0,IF(AO132&gt;0,MIN(ABS(AP125)*$D119,AO132),0),0))</f>
        <v>0</v>
      </c>
      <c r="AQ128" s="22">
        <f t="shared" ref="AQ128" si="273">IF(OR(AQ127&lt;$D117,AQ127&gt;$D118),0,IF(AQ125&lt;0,IF(AP132&gt;0,MIN(ABS(AQ125)*$D119,AP132),0),0))</f>
        <v>0</v>
      </c>
      <c r="AR128" s="22">
        <f t="shared" ref="AR128" si="274">IF(OR(AR127&lt;$D117,AR127&gt;$D118),0,IF(AR125&lt;0,IF(AQ132&gt;0,MIN(ABS(AR125)*$D119,AQ132),0),0))</f>
        <v>0</v>
      </c>
      <c r="AS128" s="22">
        <f t="shared" ref="AS128" si="275">IF(OR(AS127&lt;$D117,AS127&gt;$D118),0,IF(AS125&lt;0,IF(AR132&gt;0,MIN(ABS(AS125)*$D119,AR132),0),0))</f>
        <v>0</v>
      </c>
      <c r="AT128" s="22">
        <f t="shared" ref="AT128" si="276">IF(OR(AT127&lt;$D117,AT127&gt;$D118),0,IF(AT125&lt;0,IF(AS132&gt;0,MIN(ABS(AT125)*$D119,AS132),0),0))</f>
        <v>0</v>
      </c>
      <c r="AU128" s="22">
        <f t="shared" ref="AU128" si="277">IF(OR(AU127&lt;$D117,AU127&gt;$D118),0,IF(AU125&lt;0,IF(AT132&gt;0,MIN(ABS(AU125)*$D119,AT132),0),0))</f>
        <v>0</v>
      </c>
      <c r="AV128" s="22">
        <f t="shared" ref="AV128" si="278">IF(OR(AV127&lt;$D117,AV127&gt;$D118),0,IF(AV125&lt;0,IF(AU132&gt;0,MIN(ABS(AV125)*$D119,AU132),0),0))</f>
        <v>0</v>
      </c>
      <c r="AW128" s="22">
        <f t="shared" ref="AW128" si="279">IF(OR(AW127&lt;$D117,AW127&gt;$D118),0,IF(AW125&lt;0,IF(AV132&gt;0,MIN(ABS(AW125)*$D119,AV132),0),0))</f>
        <v>0</v>
      </c>
      <c r="AX128" s="22">
        <f t="shared" ref="AX128" si="280">IF(OR(AX127&lt;$D117,AX127&gt;$D118),0,IF(AX125&lt;0,IF(AW132&gt;0,MIN(ABS(AX125)*$D119,AW132),0),0))</f>
        <v>0</v>
      </c>
      <c r="AY128" s="22">
        <f t="shared" ref="AY128" si="281">IF(OR(AY127&lt;$D117,AY127&gt;$D118),0,IF(AY125&lt;0,IF(AX132&gt;0,MIN(ABS(AY125)*$D119,AX132),0),0))</f>
        <v>0</v>
      </c>
      <c r="AZ128" s="22">
        <f t="shared" ref="AZ128" si="282">IF(OR(AZ127&lt;$D117,AZ127&gt;$D118),0,IF(AZ125&lt;0,IF(AY132&gt;0,MIN(ABS(AZ125)*$D119,AY132),0),0))</f>
        <v>0</v>
      </c>
      <c r="BA128" s="22">
        <f t="shared" ref="BA128" si="283">IF(OR(BA127&lt;$D117,BA127&gt;$D118),0,IF(BA125&lt;0,IF(AZ132&gt;0,MIN(ABS(BA125)*$D119,AZ132),0),0))</f>
        <v>0</v>
      </c>
      <c r="BB128" s="22">
        <f t="shared" ref="BB128" si="284">IF(OR(BB127&lt;$D117,BB127&gt;$D118),0,IF(BB125&lt;0,IF(BA132&gt;0,MIN(ABS(BB125)*$D119,BA132),0),0))</f>
        <v>0</v>
      </c>
      <c r="BC128" s="22">
        <f t="shared" ref="BC128" si="285">IF(OR(BC127&lt;$D117,BC127&gt;$D118),0,IF(BC125&lt;0,IF(BB132&gt;0,MIN(ABS(BC125)*$D119,BB132),0),0))</f>
        <v>0</v>
      </c>
      <c r="BD128" s="22">
        <f t="shared" ref="BD128" si="286">IF(OR(BD127&lt;$D117,BD127&gt;$D118),0,IF(BD125&lt;0,IF(BC132&gt;0,MIN(ABS(BD125)*$D119,BC132),0),0))</f>
        <v>0</v>
      </c>
      <c r="BE128" s="22">
        <f t="shared" ref="BE128" si="287">IF(OR(BE127&lt;$D117,BE127&gt;$D118),0,IF(BE125&lt;0,IF(BD132&gt;0,MIN(ABS(BE125)*$D119,BD132),0),0))</f>
        <v>0</v>
      </c>
      <c r="BF128" s="22">
        <f t="shared" ref="BF128" si="288">IF(OR(BF127&lt;$D117,BF127&gt;$D118),0,IF(BF125&lt;0,IF(BE132&gt;0,MIN(ABS(BF125)*$D119,BE132),0),0))</f>
        <v>0</v>
      </c>
      <c r="BG128" s="22">
        <f t="shared" ref="BG128" si="289">IF(OR(BG127&lt;$D117,BG127&gt;$D118),0,IF(BG125&lt;0,IF(BF132&gt;0,MIN(ABS(BG125)*$D119,BF132),0),0))</f>
        <v>0</v>
      </c>
      <c r="BH128" s="22">
        <f t="shared" ref="BH128" si="290">IF(OR(BH127&lt;$D117,BH127&gt;$D118),0,IF(BH125&lt;0,IF(BG132&gt;0,MIN(ABS(BH125)*$D119,BG132),0),0))</f>
        <v>41852387.708543032</v>
      </c>
      <c r="BI128" s="22">
        <f t="shared" ref="BI128" si="291">IF(OR(BI127&lt;$D117,BI127&gt;$D118),0,IF(BI125&lt;0,IF(BH132&gt;0,MIN(ABS(BI125)*$D119,BH132),0),0))</f>
        <v>13040.958333333334</v>
      </c>
      <c r="BJ128" s="22">
        <f t="shared" ref="BJ128" si="292">IF(OR(BJ127&lt;$D117,BJ127&gt;$D118),0,IF(BJ125&lt;0,IF(BI132&gt;0,MIN(ABS(BJ125)*$D119,BI132),0),0))</f>
        <v>13040.958333333334</v>
      </c>
      <c r="BK128" s="22">
        <f t="shared" ref="BK128" si="293">IF(OR(BK127&lt;$D117,BK127&gt;$D118),0,IF(BK125&lt;0,IF(BJ132&gt;0,MIN(ABS(BK125)*$D119,BJ132),0),0))</f>
        <v>13040.958333333334</v>
      </c>
      <c r="BL128" s="22">
        <f t="shared" ref="BL128" si="294">IF(OR(BL127&lt;$D117,BL127&gt;$D118),0,IF(BL125&lt;0,IF(BK132&gt;0,MIN(ABS(BL125)*$D119,BK132),0),0))</f>
        <v>13040.958333333334</v>
      </c>
      <c r="BM128" s="22">
        <f t="shared" ref="BM128" si="295">IF(OR(BM127&lt;$D117,BM127&gt;$D118),0,IF(BM125&lt;0,IF(BL132&gt;0,MIN(ABS(BM125)*$D119,BL132),0),0))</f>
        <v>35606484.796771944</v>
      </c>
      <c r="BN128" s="22">
        <f t="shared" ref="BN128" si="296">IF(OR(BN127&lt;$D117,BN127&gt;$D118),0,IF(BN125&lt;0,IF(BM132&gt;0,MIN(ABS(BN125)*$D119,BM132),0),0))</f>
        <v>0</v>
      </c>
      <c r="BO128" s="22">
        <f t="shared" ref="BO128" si="297">IF(OR(BO127&lt;$D117,BO127&gt;$D118),0,IF(BO125&lt;0,IF(BN132&gt;0,MIN(ABS(BO125)*$D119,BN132),0),0))</f>
        <v>0</v>
      </c>
      <c r="BP128" s="22">
        <f t="shared" ref="BP128" si="298">IF(OR(BP127&lt;$D117,BP127&gt;$D118),0,IF(BP125&lt;0,IF(BO132&gt;0,MIN(ABS(BP125)*$D119,BO132),0),0))</f>
        <v>0</v>
      </c>
      <c r="BQ128" s="22">
        <f t="shared" ref="BQ128" si="299">IF(OR(BQ127&lt;$D117,BQ127&gt;$D118),0,IF(BQ125&lt;0,IF(BP132&gt;0,MIN(ABS(BQ125)*$D119,BP132),0),0))</f>
        <v>0</v>
      </c>
      <c r="BR128" s="22">
        <f t="shared" ref="BR128" si="300">IF(OR(BR127&lt;$D117,BR127&gt;$D118),0,IF(BR125&lt;0,IF(BQ132&gt;0,MIN(ABS(BR125)*$D119,BQ132),0),0))</f>
        <v>0</v>
      </c>
      <c r="BS128" s="22">
        <f t="shared" ref="BS128" si="301">IF(OR(BS127&lt;$D117,BS127&gt;$D118),0,IF(BS125&lt;0,IF(BR132&gt;0,MIN(ABS(BS125)*$D119,BR132),0),0))</f>
        <v>0</v>
      </c>
      <c r="BT128" s="22">
        <f t="shared" ref="BT128" si="302">IF(OR(BT127&lt;$D117,BT127&gt;$D118),0,IF(BT125&lt;0,IF(BS132&gt;0,MIN(ABS(BT125)*$D119,BS132),0),0))</f>
        <v>0</v>
      </c>
      <c r="BU128" s="22">
        <f t="shared" ref="BU128" si="303">IF(OR(BU127&lt;$D117,BU127&gt;$D118),0,IF(BU125&lt;0,IF(BT132&gt;0,MIN(ABS(BU125)*$D119,BT132),0),0))</f>
        <v>0</v>
      </c>
      <c r="BV128" s="22">
        <f t="shared" ref="BV128" si="304">IF(OR(BV127&lt;$D117,BV127&gt;$D118),0,IF(BV125&lt;0,IF(BU132&gt;0,MIN(ABS(BV125)*$D119,BU132),0),0))</f>
        <v>0</v>
      </c>
      <c r="BW128" s="22">
        <f t="shared" ref="BW128" si="305">IF(OR(BW127&lt;$D117,BW127&gt;$D118),0,IF(BW125&lt;0,IF(BV132&gt;0,MIN(ABS(BW125)*$D119,BV132),0),0))</f>
        <v>0</v>
      </c>
      <c r="BX128" s="22">
        <f t="shared" ref="BX128" si="306">IF(OR(BX127&lt;$D117,BX127&gt;$D118),0,IF(BX125&lt;0,IF(BW132&gt;0,MIN(ABS(BX125)*$D119,BW132),0),0))</f>
        <v>0</v>
      </c>
      <c r="BY128" s="22">
        <f t="shared" ref="BY128" si="307">IF(OR(BY127&lt;$D117,BY127&gt;$D118),0,IF(BY125&lt;0,IF(BX132&gt;0,MIN(ABS(BY125)*$D119,BX132),0),0))</f>
        <v>0</v>
      </c>
      <c r="BZ128" s="22">
        <f t="shared" ref="BZ128" si="308">IF(OR(BZ127&lt;$D117,BZ127&gt;$D118),0,IF(BZ125&lt;0,IF(BY132&gt;0,MIN(ABS(BZ125)*$D119,BY132),0),0))</f>
        <v>0</v>
      </c>
      <c r="CA128" s="22">
        <f t="shared" ref="CA128" si="309">IF(OR(CA127&lt;$D117,CA127&gt;$D118),0,IF(CA125&lt;0,IF(BZ132&gt;0,MIN(ABS(CA125)*$D119,BZ132),0),0))</f>
        <v>0</v>
      </c>
      <c r="CB128" s="22">
        <f t="shared" ref="CB128" si="310">IF(OR(CB127&lt;$D117,CB127&gt;$D118),0,IF(CB125&lt;0,IF(CA132&gt;0,MIN(ABS(CB125)*$D119,CA132),0),0))</f>
        <v>0</v>
      </c>
      <c r="CC128" s="22">
        <f t="shared" ref="CC128" si="311">IF(OR(CC127&lt;$D117,CC127&gt;$D118),0,IF(CC125&lt;0,IF(CB132&gt;0,MIN(ABS(CC125)*$D119,CB132),0),0))</f>
        <v>0</v>
      </c>
      <c r="CD128" s="22">
        <f t="shared" ref="CD128" si="312">IF(OR(CD127&lt;$D117,CD127&gt;$D118),0,IF(CD125&lt;0,IF(CC132&gt;0,MIN(ABS(CD125)*$D119,CC132),0),0))</f>
        <v>0</v>
      </c>
      <c r="CE128" s="22">
        <f t="shared" ref="CE128" si="313">IF(OR(CE127&lt;$D117,CE127&gt;$D118),0,IF(CE125&lt;0,IF(CD132&gt;0,MIN(ABS(CE125)*$D119,CD132),0),0))</f>
        <v>0</v>
      </c>
      <c r="CF128" s="22">
        <f t="shared" ref="CF128" si="314">IF(OR(CF127&lt;$D117,CF127&gt;$D118),0,IF(CF125&lt;0,IF(CE132&gt;0,MIN(ABS(CF125)*$D119,CE132),0),0))</f>
        <v>0</v>
      </c>
      <c r="CG128" s="22">
        <f t="shared" ref="CG128" si="315">IF(OR(CG127&lt;$D117,CG127&gt;$D118),0,IF(CG125&lt;0,IF(CF132&gt;0,MIN(ABS(CG125)*$D119,CF132),0),0))</f>
        <v>0</v>
      </c>
      <c r="CH128" s="22">
        <f t="shared" ref="CH128" si="316">IF(OR(CH127&lt;$D117,CH127&gt;$D118),0,IF(CH125&lt;0,IF(CG132&gt;0,MIN(ABS(CH125)*$D119,CG132),0),0))</f>
        <v>0</v>
      </c>
      <c r="CI128" s="22">
        <f t="shared" ref="CI128" si="317">IF(OR(CI127&lt;$D117,CI127&gt;$D118),0,IF(CI125&lt;0,IF(CH132&gt;0,MIN(ABS(CI125)*$D119,CH132),0),0))</f>
        <v>0</v>
      </c>
      <c r="CJ128" s="22">
        <f t="shared" ref="CJ128" si="318">IF(OR(CJ127&lt;$D117,CJ127&gt;$D118),0,IF(CJ125&lt;0,IF(CI132&gt;0,MIN(ABS(CJ125)*$D119,CI132),0),0))</f>
        <v>0</v>
      </c>
      <c r="CK128" s="22">
        <f t="shared" ref="CK128" si="319">IF(OR(CK127&lt;$D117,CK127&gt;$D118),0,IF(CK125&lt;0,IF(CJ132&gt;0,MIN(ABS(CK125)*$D119,CJ132),0),0))</f>
        <v>0</v>
      </c>
      <c r="CL128" s="22">
        <f t="shared" ref="CL128" si="320">IF(OR(CL127&lt;$D117,CL127&gt;$D118),0,IF(CL125&lt;0,IF(CK132&gt;0,MIN(ABS(CL125)*$D119,CK132),0),0))</f>
        <v>0</v>
      </c>
      <c r="CM128" s="22">
        <f t="shared" ref="CM128" si="321">IF(OR(CM127&lt;$D117,CM127&gt;$D118),0,IF(CM125&lt;0,IF(CL132&gt;0,MIN(ABS(CM125)*$D119,CL132),0),0))</f>
        <v>0</v>
      </c>
      <c r="CN128" s="22">
        <f t="shared" ref="CN128" si="322">IF(OR(CN127&lt;$D117,CN127&gt;$D118),0,IF(CN125&lt;0,IF(CM132&gt;0,MIN(ABS(CN125)*$D119,CM132),0),0))</f>
        <v>0</v>
      </c>
      <c r="CO128" s="22">
        <f t="shared" ref="CO128" si="323">IF(OR(CO127&lt;$D117,CO127&gt;$D118),0,IF(CO125&lt;0,IF(CN132&gt;0,MIN(ABS(CO125)*$D119,CN132),0),0))</f>
        <v>0</v>
      </c>
      <c r="CP128" s="22">
        <f t="shared" ref="CP128" si="324">IF(OR(CP127&lt;$D117,CP127&gt;$D118),0,IF(CP125&lt;0,IF(CO132&gt;0,MIN(ABS(CP125)*$D119,CO132),0),0))</f>
        <v>0</v>
      </c>
      <c r="CQ128" s="22">
        <f t="shared" ref="CQ128" si="325">IF(OR(CQ127&lt;$D117,CQ127&gt;$D118),0,IF(CQ125&lt;0,IF(CP132&gt;0,MIN(ABS(CQ125)*$D119,CP132),0),0))</f>
        <v>0</v>
      </c>
      <c r="CR128" s="22">
        <f t="shared" ref="CR128" si="326">IF(OR(CR127&lt;$D117,CR127&gt;$D118),0,IF(CR125&lt;0,IF(CQ132&gt;0,MIN(ABS(CR125)*$D119,CQ132),0),0))</f>
        <v>0</v>
      </c>
      <c r="CS128" s="22">
        <f t="shared" ref="CS128" si="327">IF(OR(CS127&lt;$D117,CS127&gt;$D118),0,IF(CS125&lt;0,IF(CR132&gt;0,MIN(ABS(CS125)*$D119,CR132),0),0))</f>
        <v>0</v>
      </c>
      <c r="CT128" s="22">
        <f t="shared" ref="CT128" si="328">IF(OR(CT127&lt;$D117,CT127&gt;$D118),0,IF(CT125&lt;0,IF(CS132&gt;0,MIN(ABS(CT125)*$D119,CS132),0),0))</f>
        <v>0</v>
      </c>
      <c r="CU128" s="22">
        <f t="shared" ref="CU128" si="329">IF(OR(CU127&lt;$D117,CU127&gt;$D118),0,IF(CU125&lt;0,IF(CT132&gt;0,MIN(ABS(CU125)*$D119,CT132),0),0))</f>
        <v>0</v>
      </c>
      <c r="CV128" s="22">
        <f t="shared" ref="CV128" si="330">IF(OR(CV127&lt;$D117,CV127&gt;$D118),0,IF(CV125&lt;0,IF(CU132&gt;0,MIN(ABS(CV125)*$D119,CU132),0),0))</f>
        <v>0</v>
      </c>
      <c r="CW128" s="22">
        <f t="shared" ref="CW128" si="331">IF(OR(CW127&lt;$D117,CW127&gt;$D118),0,IF(CW125&lt;0,IF(CV132&gt;0,MIN(ABS(CW125)*$D119,CV132),0),0))</f>
        <v>0</v>
      </c>
      <c r="CX128" s="22">
        <f t="shared" ref="CX128" si="332">IF(OR(CX127&lt;$D117,CX127&gt;$D118),0,IF(CX125&lt;0,IF(CW132&gt;0,MIN(ABS(CX125)*$D119,CW132),0),0))</f>
        <v>0</v>
      </c>
      <c r="CY128" s="22">
        <f t="shared" ref="CY128" si="333">IF(OR(CY127&lt;$D117,CY127&gt;$D118),0,IF(CY125&lt;0,IF(CX132&gt;0,MIN(ABS(CY125)*$D119,CX132),0),0))</f>
        <v>0</v>
      </c>
      <c r="CZ128" s="22">
        <f t="shared" ref="CZ128" si="334">IF(OR(CZ127&lt;$D117,CZ127&gt;$D118),0,IF(CZ125&lt;0,IF(CY132&gt;0,MIN(ABS(CZ125)*$D119,CY132),0),0))</f>
        <v>0</v>
      </c>
      <c r="DA128" s="22">
        <f t="shared" ref="DA128" si="335">IF(OR(DA127&lt;$D117,DA127&gt;$D118),0,IF(DA125&lt;0,IF(CZ132&gt;0,MIN(ABS(DA125)*$D119,CZ132),0),0))</f>
        <v>0</v>
      </c>
      <c r="DB128" s="22">
        <f t="shared" ref="DB128" si="336">IF(OR(DB127&lt;$D117,DB127&gt;$D118),0,IF(DB125&lt;0,IF(DA132&gt;0,MIN(ABS(DB125)*$D119,DA132),0),0))</f>
        <v>0</v>
      </c>
      <c r="DC128" s="22">
        <f t="shared" ref="DC128" si="337">IF(OR(DC127&lt;$D117,DC127&gt;$D118),0,IF(DC125&lt;0,IF(DB132&gt;0,MIN(ABS(DC125)*$D119,DB132),0),0))</f>
        <v>0</v>
      </c>
      <c r="DD128" s="22">
        <f t="shared" ref="DD128" si="338">IF(OR(DD127&lt;$D117,DD127&gt;$D118),0,IF(DD125&lt;0,IF(DC132&gt;0,MIN(ABS(DD125)*$D119,DC132),0),0))</f>
        <v>0</v>
      </c>
      <c r="DE128" s="22">
        <f t="shared" ref="DE128" si="339">IF(OR(DE127&lt;$D117,DE127&gt;$D118),0,IF(DE125&lt;0,IF(DD132&gt;0,MIN(ABS(DE125)*$D119,DD132),0),0))</f>
        <v>0</v>
      </c>
      <c r="DF128" s="22">
        <f t="shared" ref="DF128" si="340">IF(OR(DF127&lt;$D117,DF127&gt;$D118),0,IF(DF125&lt;0,IF(DE132&gt;0,MIN(ABS(DF125)*$D119,DE132),0),0))</f>
        <v>0</v>
      </c>
      <c r="DG128" s="22">
        <f t="shared" ref="DG128" si="341">IF(OR(DG127&lt;$D117,DG127&gt;$D118),0,IF(DG125&lt;0,IF(DF132&gt;0,MIN(ABS(DG125)*$D119,DF132),0),0))</f>
        <v>0</v>
      </c>
      <c r="DH128" s="22">
        <f t="shared" ref="DH128" si="342">IF(OR(DH127&lt;$D117,DH127&gt;$D118),0,IF(DH125&lt;0,IF(DG132&gt;0,MIN(ABS(DH125)*$D119,DG132),0),0))</f>
        <v>0</v>
      </c>
      <c r="DI128" s="22">
        <f t="shared" ref="DI128" si="343">IF(OR(DI127&lt;$D117,DI127&gt;$D118),0,IF(DI125&lt;0,IF(DH132&gt;0,MIN(ABS(DI125)*$D119,DH132),0),0))</f>
        <v>0</v>
      </c>
      <c r="DJ128" s="22">
        <f t="shared" ref="DJ128" si="344">IF(OR(DJ127&lt;$D117,DJ127&gt;$D118),0,IF(DJ125&lt;0,IF(DI132&gt;0,MIN(ABS(DJ125)*$D119,DI132),0),0))</f>
        <v>0</v>
      </c>
      <c r="DK128" s="22">
        <f t="shared" ref="DK128" si="345">IF(OR(DK127&lt;$D117,DK127&gt;$D118),0,IF(DK125&lt;0,IF(DJ132&gt;0,MIN(ABS(DK125)*$D119,DJ132),0),0))</f>
        <v>0</v>
      </c>
      <c r="DL128" s="22">
        <f t="shared" ref="DL128" si="346">IF(OR(DL127&lt;$D117,DL127&gt;$D118),0,IF(DL125&lt;0,IF(DK132&gt;0,MIN(ABS(DL125)*$D119,DK132),0),0))</f>
        <v>0</v>
      </c>
      <c r="DM128" s="22">
        <f t="shared" ref="DM128" si="347">IF(OR(DM127&lt;$D117,DM127&gt;$D118),0,IF(DM125&lt;0,IF(DL132&gt;0,MIN(ABS(DM125)*$D119,DL132),0),0))</f>
        <v>0</v>
      </c>
      <c r="DN128" s="22">
        <f t="shared" ref="DN128" si="348">IF(OR(DN127&lt;$D117,DN127&gt;$D118),0,IF(DN125&lt;0,IF(DM132&gt;0,MIN(ABS(DN125)*$D119,DM132),0),0))</f>
        <v>0</v>
      </c>
      <c r="DO128" s="22">
        <f t="shared" ref="DO128" si="349">IF(OR(DO127&lt;$D117,DO127&gt;$D118),0,IF(DO125&lt;0,IF(DN132&gt;0,MIN(ABS(DO125)*$D119,DN132),0),0))</f>
        <v>0</v>
      </c>
      <c r="DP128" s="22">
        <f t="shared" ref="DP128" si="350">IF(OR(DP127&lt;$D117,DP127&gt;$D118),0,IF(DP125&lt;0,IF(DO132&gt;0,MIN(ABS(DP125)*$D119,DO132),0),0))</f>
        <v>0</v>
      </c>
      <c r="DQ128" s="22">
        <f t="shared" ref="DQ128" si="351">IF(OR(DQ127&lt;$D117,DQ127&gt;$D118),0,IF(DQ125&lt;0,IF(DP132&gt;0,MIN(ABS(DQ125)*$D119,DP132),0),0))</f>
        <v>0</v>
      </c>
      <c r="DR128" s="22">
        <f t="shared" ref="DR128" si="352">IF(OR(DR127&lt;$D117,DR127&gt;$D118),0,IF(DR125&lt;0,IF(DQ132&gt;0,MIN(ABS(DR125)*$D119,DQ132),0),0))</f>
        <v>0</v>
      </c>
      <c r="DS128" s="22">
        <f t="shared" ref="DS128" si="353">IF(OR(DS127&lt;$D117,DS127&gt;$D118),0,IF(DS125&lt;0,IF(DR132&gt;0,MIN(ABS(DS125)*$D119,DR132),0),0))</f>
        <v>0</v>
      </c>
      <c r="DT128" s="22">
        <f t="shared" ref="DT128" si="354">IF(OR(DT127&lt;$D117,DT127&gt;$D118),0,IF(DT125&lt;0,IF(DS132&gt;0,MIN(ABS(DT125)*$D119,DS132),0),0))</f>
        <v>0</v>
      </c>
      <c r="DU128" s="22">
        <f t="shared" ref="DU128" si="355">IF(OR(DU127&lt;$D117,DU127&gt;$D118),0,IF(DU125&lt;0,IF(DT132&gt;0,MIN(ABS(DU125)*$D119,DT132),0),0))</f>
        <v>0</v>
      </c>
      <c r="DV128" s="22">
        <f t="shared" ref="DV128" si="356">IF(OR(DV127&lt;$D117,DV127&gt;$D118),0,IF(DV125&lt;0,IF(DU132&gt;0,MIN(ABS(DV125)*$D119,DU132),0),0))</f>
        <v>0</v>
      </c>
      <c r="DW128" s="22">
        <f t="shared" ref="DW128" si="357">IF(OR(DW127&lt;$D117,DW127&gt;$D118),0,IF(DW125&lt;0,IF(DV132&gt;0,MIN(ABS(DW125)*$D119,DV132),0),0))</f>
        <v>0</v>
      </c>
      <c r="DX128" s="22">
        <f t="shared" ref="DX128" si="358">IF(OR(DX127&lt;$D117,DX127&gt;$D118),0,IF(DX125&lt;0,IF(DW132&gt;0,MIN(ABS(DX125)*$D119,DW132),0),0))</f>
        <v>0</v>
      </c>
      <c r="DY128" s="22">
        <f t="shared" ref="DY128" si="359">IF(OR(DY127&lt;$D117,DY127&gt;$D118),0,IF(DY125&lt;0,IF(DX132&gt;0,MIN(ABS(DY125)*$D119,DX132),0),0))</f>
        <v>0</v>
      </c>
      <c r="DZ128" s="22">
        <f t="shared" ref="DZ128" si="360">IF(OR(DZ127&lt;$D117,DZ127&gt;$D118),0,IF(DZ125&lt;0,IF(DY132&gt;0,MIN(ABS(DZ125)*$D119,DY132),0),0))</f>
        <v>0</v>
      </c>
      <c r="EA128" s="22">
        <f t="shared" ref="EA128" si="361">IF(OR(EA127&lt;$D117,EA127&gt;$D118),0,IF(EA125&lt;0,IF(DZ132&gt;0,MIN(ABS(EA125)*$D119,DZ132),0),0))</f>
        <v>0</v>
      </c>
      <c r="EB128" s="22">
        <f t="shared" ref="EB128" si="362">IF(OR(EB127&lt;$D117,EB127&gt;$D118),0,IF(EB125&lt;0,IF(EA132&gt;0,MIN(ABS(EB125)*$D119,EA132),0),0))</f>
        <v>0</v>
      </c>
      <c r="EC128" s="22">
        <f t="shared" ref="EC128" si="363">IF(OR(EC127&lt;$D117,EC127&gt;$D118),0,IF(EC125&lt;0,IF(EB132&gt;0,MIN(ABS(EC125)*$D119,EB132),0),0))</f>
        <v>0</v>
      </c>
      <c r="ED128" s="22">
        <f t="shared" ref="ED128" si="364">IF(OR(ED127&lt;$D117,ED127&gt;$D118),0,IF(ED125&lt;0,IF(EC132&gt;0,MIN(ABS(ED125)*$D119,EC132),0),0))</f>
        <v>0</v>
      </c>
      <c r="EE128" s="22">
        <f t="shared" ref="EE128" si="365">IF(OR(EE127&lt;$D117,EE127&gt;$D118),0,IF(EE125&lt;0,IF(ED132&gt;0,MIN(ABS(EE125)*$D119,ED132),0),0))</f>
        <v>0</v>
      </c>
      <c r="EF128" s="22">
        <f t="shared" ref="EF128" si="366">IF(OR(EF127&lt;$D117,EF127&gt;$D118),0,IF(EF125&lt;0,IF(EE132&gt;0,MIN(ABS(EF125)*$D119,EE132),0),0))</f>
        <v>0</v>
      </c>
      <c r="EG128" s="22">
        <f t="shared" ref="EG128" si="367">IF(OR(EG127&lt;$D117,EG127&gt;$D118),0,IF(EG125&lt;0,IF(EF132&gt;0,MIN(ABS(EG125)*$D119,EF132),0),0))</f>
        <v>0</v>
      </c>
      <c r="EH128" s="22">
        <f t="shared" ref="EH128" si="368">IF(OR(EH127&lt;$D117,EH127&gt;$D118),0,IF(EH125&lt;0,IF(EG132&gt;0,MIN(ABS(EH125)*$D119,EG132),0),0))</f>
        <v>0</v>
      </c>
      <c r="EI128" s="22">
        <f t="shared" ref="EI128" si="369">IF(OR(EI127&lt;$D117,EI127&gt;$D118),0,IF(EI125&lt;0,IF(EH132&gt;0,MIN(ABS(EI125)*$D119,EH132),0),0))</f>
        <v>0</v>
      </c>
      <c r="EJ128" s="22">
        <f t="shared" ref="EJ128" si="370">IF(OR(EJ127&lt;$D117,EJ127&gt;$D118),0,IF(EJ125&lt;0,IF(EI132&gt;0,MIN(ABS(EJ125)*$D119,EI132),0),0))</f>
        <v>0</v>
      </c>
      <c r="EK128" s="22">
        <f t="shared" ref="EK128" si="371">IF(OR(EK127&lt;$D117,EK127&gt;$D118),0,IF(EK125&lt;0,IF(EJ132&gt;0,MIN(ABS(EK125)*$D119,EJ132),0),0))</f>
        <v>0</v>
      </c>
      <c r="EL128" s="22">
        <f t="shared" ref="EL128" si="372">IF(OR(EL127&lt;$D117,EL127&gt;$D118),0,IF(EL125&lt;0,IF(EK132&gt;0,MIN(ABS(EL125)*$D119,EK132),0),0))</f>
        <v>0</v>
      </c>
    </row>
    <row r="129" spans="1:142" s="14" customFormat="1">
      <c r="C129" s="26" t="s">
        <v>218</v>
      </c>
      <c r="D129" s="26"/>
      <c r="E129" s="26"/>
      <c r="F129" s="22">
        <f>IF((F125)&gt;0,MIN(F125,E131),0)</f>
        <v>0</v>
      </c>
      <c r="G129" s="22">
        <f t="shared" ref="G129:BR129" si="373">IF((G125)&gt;0,MIN(G125,F131),0)</f>
        <v>0</v>
      </c>
      <c r="H129" s="22">
        <f t="shared" si="373"/>
        <v>0</v>
      </c>
      <c r="I129" s="22">
        <f t="shared" si="373"/>
        <v>0</v>
      </c>
      <c r="J129" s="22">
        <f t="shared" si="373"/>
        <v>0</v>
      </c>
      <c r="K129" s="22">
        <f t="shared" si="373"/>
        <v>0</v>
      </c>
      <c r="L129" s="22">
        <f t="shared" si="373"/>
        <v>0</v>
      </c>
      <c r="M129" s="22">
        <f t="shared" si="373"/>
        <v>0</v>
      </c>
      <c r="N129" s="22">
        <f t="shared" si="373"/>
        <v>0</v>
      </c>
      <c r="O129" s="22">
        <f t="shared" si="373"/>
        <v>0</v>
      </c>
      <c r="P129" s="22">
        <f t="shared" si="373"/>
        <v>0</v>
      </c>
      <c r="Q129" s="22">
        <f t="shared" si="373"/>
        <v>0</v>
      </c>
      <c r="R129" s="22">
        <f t="shared" si="373"/>
        <v>0</v>
      </c>
      <c r="S129" s="22">
        <f t="shared" si="373"/>
        <v>0</v>
      </c>
      <c r="T129" s="22">
        <f t="shared" si="373"/>
        <v>0</v>
      </c>
      <c r="U129" s="22">
        <f t="shared" si="373"/>
        <v>0</v>
      </c>
      <c r="V129" s="22">
        <f t="shared" si="373"/>
        <v>0</v>
      </c>
      <c r="W129" s="22">
        <f t="shared" si="373"/>
        <v>0</v>
      </c>
      <c r="X129" s="22">
        <f t="shared" si="373"/>
        <v>0</v>
      </c>
      <c r="Y129" s="22">
        <f t="shared" si="373"/>
        <v>0</v>
      </c>
      <c r="Z129" s="22">
        <f t="shared" si="373"/>
        <v>0</v>
      </c>
      <c r="AA129" s="22">
        <f t="shared" si="373"/>
        <v>0</v>
      </c>
      <c r="AB129" s="22">
        <f t="shared" si="373"/>
        <v>0</v>
      </c>
      <c r="AC129" s="22">
        <f t="shared" si="373"/>
        <v>0</v>
      </c>
      <c r="AD129" s="22">
        <f t="shared" si="373"/>
        <v>3393459.2769573368</v>
      </c>
      <c r="AE129" s="22">
        <f t="shared" si="373"/>
        <v>6477028.162775524</v>
      </c>
      <c r="AF129" s="22">
        <f t="shared" si="373"/>
        <v>0</v>
      </c>
      <c r="AG129" s="22">
        <f t="shared" si="373"/>
        <v>42352080.514606073</v>
      </c>
      <c r="AH129" s="22">
        <f t="shared" si="373"/>
        <v>65166747.057378381</v>
      </c>
      <c r="AI129" s="22">
        <f t="shared" si="373"/>
        <v>0</v>
      </c>
      <c r="AJ129" s="22">
        <f t="shared" si="373"/>
        <v>0</v>
      </c>
      <c r="AK129" s="22">
        <f t="shared" si="373"/>
        <v>0</v>
      </c>
      <c r="AL129" s="22">
        <f t="shared" si="373"/>
        <v>0</v>
      </c>
      <c r="AM129" s="22">
        <f t="shared" si="373"/>
        <v>0</v>
      </c>
      <c r="AN129" s="22">
        <f t="shared" si="373"/>
        <v>0</v>
      </c>
      <c r="AO129" s="22">
        <f t="shared" si="373"/>
        <v>0</v>
      </c>
      <c r="AP129" s="22">
        <f t="shared" si="373"/>
        <v>0</v>
      </c>
      <c r="AQ129" s="22">
        <f t="shared" si="373"/>
        <v>0</v>
      </c>
      <c r="AR129" s="22">
        <f t="shared" si="373"/>
        <v>0</v>
      </c>
      <c r="AS129" s="22">
        <f t="shared" si="373"/>
        <v>0</v>
      </c>
      <c r="AT129" s="22">
        <f t="shared" si="373"/>
        <v>0</v>
      </c>
      <c r="AU129" s="22">
        <f t="shared" si="373"/>
        <v>0</v>
      </c>
      <c r="AV129" s="22">
        <f t="shared" si="373"/>
        <v>0</v>
      </c>
      <c r="AW129" s="22">
        <f t="shared" si="373"/>
        <v>0</v>
      </c>
      <c r="AX129" s="22">
        <f t="shared" si="373"/>
        <v>0</v>
      </c>
      <c r="AY129" s="22">
        <f t="shared" si="373"/>
        <v>0</v>
      </c>
      <c r="AZ129" s="22">
        <f t="shared" si="373"/>
        <v>0</v>
      </c>
      <c r="BA129" s="22">
        <f t="shared" si="373"/>
        <v>0</v>
      </c>
      <c r="BB129" s="22">
        <f t="shared" si="373"/>
        <v>0</v>
      </c>
      <c r="BC129" s="22">
        <f t="shared" si="373"/>
        <v>0</v>
      </c>
      <c r="BD129" s="22">
        <f t="shared" si="373"/>
        <v>0</v>
      </c>
      <c r="BE129" s="22">
        <f t="shared" si="373"/>
        <v>0</v>
      </c>
      <c r="BF129" s="22">
        <f t="shared" si="373"/>
        <v>0</v>
      </c>
      <c r="BG129" s="22">
        <f t="shared" si="373"/>
        <v>0</v>
      </c>
      <c r="BH129" s="22">
        <f t="shared" si="373"/>
        <v>0</v>
      </c>
      <c r="BI129" s="22">
        <f t="shared" si="373"/>
        <v>0</v>
      </c>
      <c r="BJ129" s="22">
        <f t="shared" si="373"/>
        <v>0</v>
      </c>
      <c r="BK129" s="22">
        <f t="shared" si="373"/>
        <v>0</v>
      </c>
      <c r="BL129" s="22">
        <f t="shared" si="373"/>
        <v>0</v>
      </c>
      <c r="BM129" s="22">
        <f t="shared" si="373"/>
        <v>0</v>
      </c>
      <c r="BN129" s="22">
        <f t="shared" si="373"/>
        <v>0</v>
      </c>
      <c r="BO129" s="22">
        <f t="shared" si="373"/>
        <v>0</v>
      </c>
      <c r="BP129" s="22">
        <f t="shared" si="373"/>
        <v>0</v>
      </c>
      <c r="BQ129" s="22">
        <f t="shared" si="373"/>
        <v>0</v>
      </c>
      <c r="BR129" s="22">
        <f t="shared" si="373"/>
        <v>0</v>
      </c>
      <c r="BS129" s="22">
        <f t="shared" ref="BS129:ED129" si="374">IF((BS125)&gt;0,MIN(BS125,BR131),0)</f>
        <v>0</v>
      </c>
      <c r="BT129" s="22">
        <f t="shared" si="374"/>
        <v>0</v>
      </c>
      <c r="BU129" s="22">
        <f t="shared" si="374"/>
        <v>0</v>
      </c>
      <c r="BV129" s="22">
        <f t="shared" si="374"/>
        <v>0</v>
      </c>
      <c r="BW129" s="22">
        <f t="shared" si="374"/>
        <v>0</v>
      </c>
      <c r="BX129" s="22">
        <f t="shared" si="374"/>
        <v>0</v>
      </c>
      <c r="BY129" s="22">
        <f t="shared" si="374"/>
        <v>0</v>
      </c>
      <c r="BZ129" s="22">
        <f t="shared" si="374"/>
        <v>0</v>
      </c>
      <c r="CA129" s="22">
        <f t="shared" si="374"/>
        <v>0</v>
      </c>
      <c r="CB129" s="22">
        <f t="shared" si="374"/>
        <v>0</v>
      </c>
      <c r="CC129" s="22">
        <f t="shared" si="374"/>
        <v>0</v>
      </c>
      <c r="CD129" s="22">
        <f t="shared" si="374"/>
        <v>0</v>
      </c>
      <c r="CE129" s="22">
        <f t="shared" si="374"/>
        <v>0</v>
      </c>
      <c r="CF129" s="22">
        <f t="shared" si="374"/>
        <v>0</v>
      </c>
      <c r="CG129" s="22">
        <f t="shared" si="374"/>
        <v>0</v>
      </c>
      <c r="CH129" s="22">
        <f t="shared" si="374"/>
        <v>0</v>
      </c>
      <c r="CI129" s="22">
        <f t="shared" si="374"/>
        <v>0</v>
      </c>
      <c r="CJ129" s="22">
        <f t="shared" si="374"/>
        <v>0</v>
      </c>
      <c r="CK129" s="22">
        <f t="shared" si="374"/>
        <v>0</v>
      </c>
      <c r="CL129" s="22">
        <f t="shared" si="374"/>
        <v>0</v>
      </c>
      <c r="CM129" s="22">
        <f t="shared" si="374"/>
        <v>0</v>
      </c>
      <c r="CN129" s="22">
        <f t="shared" si="374"/>
        <v>0</v>
      </c>
      <c r="CO129" s="22">
        <f t="shared" si="374"/>
        <v>0</v>
      </c>
      <c r="CP129" s="22">
        <f t="shared" si="374"/>
        <v>0</v>
      </c>
      <c r="CQ129" s="22">
        <f t="shared" si="374"/>
        <v>0</v>
      </c>
      <c r="CR129" s="22">
        <f t="shared" si="374"/>
        <v>0</v>
      </c>
      <c r="CS129" s="22">
        <f t="shared" si="374"/>
        <v>0</v>
      </c>
      <c r="CT129" s="22">
        <f t="shared" si="374"/>
        <v>0</v>
      </c>
      <c r="CU129" s="22">
        <f t="shared" si="374"/>
        <v>0</v>
      </c>
      <c r="CV129" s="22">
        <f t="shared" si="374"/>
        <v>0</v>
      </c>
      <c r="CW129" s="22">
        <f t="shared" si="374"/>
        <v>0</v>
      </c>
      <c r="CX129" s="22">
        <f t="shared" si="374"/>
        <v>0</v>
      </c>
      <c r="CY129" s="22">
        <f t="shared" si="374"/>
        <v>0</v>
      </c>
      <c r="CZ129" s="22">
        <f t="shared" si="374"/>
        <v>0</v>
      </c>
      <c r="DA129" s="22">
        <f t="shared" si="374"/>
        <v>0</v>
      </c>
      <c r="DB129" s="22">
        <f t="shared" si="374"/>
        <v>0</v>
      </c>
      <c r="DC129" s="22">
        <f t="shared" si="374"/>
        <v>0</v>
      </c>
      <c r="DD129" s="22">
        <f t="shared" si="374"/>
        <v>0</v>
      </c>
      <c r="DE129" s="22">
        <f t="shared" si="374"/>
        <v>0</v>
      </c>
      <c r="DF129" s="22">
        <f t="shared" si="374"/>
        <v>0</v>
      </c>
      <c r="DG129" s="22">
        <f t="shared" si="374"/>
        <v>0</v>
      </c>
      <c r="DH129" s="22">
        <f t="shared" si="374"/>
        <v>0</v>
      </c>
      <c r="DI129" s="22">
        <f t="shared" si="374"/>
        <v>0</v>
      </c>
      <c r="DJ129" s="22">
        <f t="shared" si="374"/>
        <v>0</v>
      </c>
      <c r="DK129" s="22">
        <f t="shared" si="374"/>
        <v>0</v>
      </c>
      <c r="DL129" s="22">
        <f t="shared" si="374"/>
        <v>0</v>
      </c>
      <c r="DM129" s="22">
        <f t="shared" si="374"/>
        <v>0</v>
      </c>
      <c r="DN129" s="22">
        <f t="shared" si="374"/>
        <v>0</v>
      </c>
      <c r="DO129" s="22">
        <f t="shared" si="374"/>
        <v>0</v>
      </c>
      <c r="DP129" s="22">
        <f t="shared" si="374"/>
        <v>0</v>
      </c>
      <c r="DQ129" s="22">
        <f t="shared" si="374"/>
        <v>0</v>
      </c>
      <c r="DR129" s="22">
        <f t="shared" si="374"/>
        <v>0</v>
      </c>
      <c r="DS129" s="22">
        <f t="shared" si="374"/>
        <v>0</v>
      </c>
      <c r="DT129" s="22">
        <f t="shared" si="374"/>
        <v>0</v>
      </c>
      <c r="DU129" s="22">
        <f t="shared" si="374"/>
        <v>0</v>
      </c>
      <c r="DV129" s="22">
        <f t="shared" si="374"/>
        <v>0</v>
      </c>
      <c r="DW129" s="22">
        <f t="shared" si="374"/>
        <v>0</v>
      </c>
      <c r="DX129" s="22">
        <f t="shared" si="374"/>
        <v>0</v>
      </c>
      <c r="DY129" s="22">
        <f t="shared" si="374"/>
        <v>0</v>
      </c>
      <c r="DZ129" s="22">
        <f t="shared" si="374"/>
        <v>0</v>
      </c>
      <c r="EA129" s="22">
        <f t="shared" si="374"/>
        <v>0</v>
      </c>
      <c r="EB129" s="22">
        <f t="shared" si="374"/>
        <v>0</v>
      </c>
      <c r="EC129" s="22">
        <f t="shared" si="374"/>
        <v>0</v>
      </c>
      <c r="ED129" s="22">
        <f t="shared" si="374"/>
        <v>0</v>
      </c>
      <c r="EE129" s="22">
        <f t="shared" ref="EE129:EL129" si="375">IF((EE125)&gt;0,MIN(EE125,ED131),0)</f>
        <v>0</v>
      </c>
      <c r="EF129" s="22">
        <f t="shared" si="375"/>
        <v>0</v>
      </c>
      <c r="EG129" s="22">
        <f t="shared" si="375"/>
        <v>0</v>
      </c>
      <c r="EH129" s="22">
        <f t="shared" si="375"/>
        <v>0</v>
      </c>
      <c r="EI129" s="22">
        <f t="shared" si="375"/>
        <v>0</v>
      </c>
      <c r="EJ129" s="22">
        <f t="shared" si="375"/>
        <v>0</v>
      </c>
      <c r="EK129" s="22">
        <f t="shared" si="375"/>
        <v>0</v>
      </c>
      <c r="EL129" s="22">
        <f t="shared" si="375"/>
        <v>0</v>
      </c>
    </row>
    <row r="130" spans="1:142" s="14" customFormat="1">
      <c r="C130" s="26" t="s">
        <v>369</v>
      </c>
      <c r="D130" s="26"/>
      <c r="E130" s="26"/>
      <c r="F130" s="22">
        <f>IF(F124=$D118,(E131+F128-F129),0)</f>
        <v>0</v>
      </c>
      <c r="G130" s="22">
        <f t="shared" ref="G130:H130" si="376">IF(G124=$D118,(F131+G128-G129),0)</f>
        <v>0</v>
      </c>
      <c r="H130" s="22">
        <f t="shared" si="376"/>
        <v>0</v>
      </c>
      <c r="I130" s="22">
        <f t="shared" ref="I130:J130" si="377">IF(I124=$D118,(H131+I128-I129),0)</f>
        <v>0</v>
      </c>
      <c r="J130" s="22">
        <f t="shared" si="377"/>
        <v>0</v>
      </c>
      <c r="K130" s="22">
        <f t="shared" ref="K130:L130" si="378">IF(K124=$D118,(J131+K128-K129),0)</f>
        <v>0</v>
      </c>
      <c r="L130" s="22">
        <f t="shared" si="378"/>
        <v>0</v>
      </c>
      <c r="M130" s="22">
        <f t="shared" ref="M130:N130" si="379">IF(M124=$D118,(L131+M128-M129),0)</f>
        <v>0</v>
      </c>
      <c r="N130" s="22">
        <f t="shared" si="379"/>
        <v>0</v>
      </c>
      <c r="O130" s="22">
        <f t="shared" ref="O130:P130" si="380">IF(O124=$D118,(N131+O128-O129),0)</f>
        <v>0</v>
      </c>
      <c r="P130" s="22">
        <f t="shared" si="380"/>
        <v>0</v>
      </c>
      <c r="Q130" s="22">
        <f>IF(Q124=$D118,(P131+Q128-Q129),0)</f>
        <v>0</v>
      </c>
      <c r="R130" s="22">
        <f t="shared" ref="R130" si="381">IF(R124=$D118,(Q131+R128-R129),0)</f>
        <v>0</v>
      </c>
      <c r="S130" s="22">
        <f t="shared" ref="S130" si="382">IF(S124=$D118,(R131+S128-S129),0)</f>
        <v>0</v>
      </c>
      <c r="T130" s="22">
        <f t="shared" ref="T130" si="383">IF(T124=$D118,(S131+T128-T129),0)</f>
        <v>0</v>
      </c>
      <c r="U130" s="22">
        <f t="shared" ref="U130" si="384">IF(U124=$D118,(T131+U128-U129),0)</f>
        <v>0</v>
      </c>
      <c r="V130" s="22">
        <f t="shared" ref="V130" si="385">IF(V124=$D118,(U131+V128-V129),0)</f>
        <v>0</v>
      </c>
      <c r="W130" s="22">
        <f t="shared" ref="W130" si="386">IF(W124=$D118,(V131+W128-W129),0)</f>
        <v>0</v>
      </c>
      <c r="X130" s="22">
        <f t="shared" ref="X130" si="387">IF(X124=$D118,(W131+X128-X129),0)</f>
        <v>0</v>
      </c>
      <c r="Y130" s="22">
        <f>IF(Y124=$D118,(X131+Y128-Y129),0)</f>
        <v>0</v>
      </c>
      <c r="Z130" s="22">
        <f t="shared" ref="Z130" si="388">IF(Z124=$D118,(Y131+Z128-Z129),0)</f>
        <v>0</v>
      </c>
      <c r="AA130" s="22">
        <f t="shared" ref="AA130" si="389">IF(AA124=$D118,(Z131+AA128-AA129),0)</f>
        <v>0</v>
      </c>
      <c r="AB130" s="22">
        <f t="shared" ref="AB130:AC130" si="390">IF(AB124=$D118,(AA131+AB128-AB129),0)</f>
        <v>0</v>
      </c>
      <c r="AC130" s="22">
        <f t="shared" si="390"/>
        <v>0</v>
      </c>
      <c r="AD130" s="22">
        <f t="shared" ref="AD130" si="391">IF(AD124=$D118,(AC131+AD128-AD129),0)</f>
        <v>0</v>
      </c>
      <c r="AE130" s="22">
        <f t="shared" ref="AE130" si="392">IF(AE124=$D118,(AD131+AE128-AE129),0)</f>
        <v>0</v>
      </c>
      <c r="AF130" s="22">
        <f t="shared" ref="AF130" si="393">IF(AF124=$D118,(AE131+AF128-AF129),0)</f>
        <v>0</v>
      </c>
      <c r="AG130" s="22">
        <f t="shared" ref="AG130" si="394">IF(AG124=$D118,(AF131+AG128-AG129),0)</f>
        <v>0</v>
      </c>
      <c r="AH130" s="22">
        <f t="shared" ref="AH130" si="395">IF(AH124=$D118,(AG131+AH128-AH129),0)</f>
        <v>0</v>
      </c>
      <c r="AI130" s="22">
        <f t="shared" ref="AI130" si="396">IF(AI124=$D118,(AH131+AI128-AI129),0)</f>
        <v>0</v>
      </c>
      <c r="AJ130" s="22">
        <f t="shared" ref="AJ130" si="397">IF(AJ124=$D118,(AI131+AJ128-AJ129),0)</f>
        <v>0</v>
      </c>
      <c r="AK130" s="22">
        <f t="shared" ref="AK130" si="398">IF(AK124=$D118,(AJ131+AK128-AK129),0)</f>
        <v>0</v>
      </c>
      <c r="AL130" s="22">
        <f t="shared" ref="AL130" si="399">IF(AL124=$D118,(AK131+AL128-AL129),0)</f>
        <v>0</v>
      </c>
      <c r="AM130" s="22">
        <f t="shared" ref="AM130:AN130" si="400">IF(AM124=$D118,(AL131+AM128-AM129),0)</f>
        <v>0</v>
      </c>
      <c r="AN130" s="22">
        <f t="shared" si="400"/>
        <v>0</v>
      </c>
      <c r="AO130" s="22">
        <f t="shared" ref="AO130" si="401">IF(AO124=$D118,(AN131+AO128-AO129),0)</f>
        <v>0</v>
      </c>
      <c r="AP130" s="22">
        <f t="shared" ref="AP130" si="402">IF(AP124=$D118,(AO131+AP128-AP129),0)</f>
        <v>0</v>
      </c>
      <c r="AQ130" s="22">
        <f t="shared" ref="AQ130" si="403">IF(AQ124=$D118,(AP131+AQ128-AQ129),0)</f>
        <v>0</v>
      </c>
      <c r="AR130" s="22">
        <f t="shared" ref="AR130" si="404">IF(AR124=$D118,(AQ131+AR128-AR129),0)</f>
        <v>0</v>
      </c>
      <c r="AS130" s="22">
        <f t="shared" ref="AS130" si="405">IF(AS124=$D118,(AR131+AS128-AS129),0)</f>
        <v>0</v>
      </c>
      <c r="AT130" s="22">
        <f t="shared" ref="AT130" si="406">IF(AT124=$D118,(AS131+AT128-AT129),0)</f>
        <v>0</v>
      </c>
      <c r="AU130" s="22">
        <f t="shared" ref="AU130:AV130" si="407">IF(AU124=$D118,(AT131+AU128-AU129),0)</f>
        <v>0</v>
      </c>
      <c r="AV130" s="22">
        <f t="shared" si="407"/>
        <v>0</v>
      </c>
      <c r="AW130" s="22">
        <f t="shared" ref="AW130" si="408">IF(AW124=$D118,(AV131+AW128-AW129),0)</f>
        <v>0</v>
      </c>
      <c r="AX130" s="22">
        <f t="shared" ref="AX130" si="409">IF(AX124=$D118,(AW131+AX128-AX129),0)</f>
        <v>0</v>
      </c>
      <c r="AY130" s="22">
        <f t="shared" ref="AY130:AZ130" si="410">IF(AY124=$D118,(AX131+AY128-AY129),0)</f>
        <v>0</v>
      </c>
      <c r="AZ130" s="22">
        <f t="shared" si="410"/>
        <v>0</v>
      </c>
      <c r="BA130" s="22">
        <f t="shared" ref="BA130" si="411">IF(BA124=$D118,(AZ131+BA128-BA129),0)</f>
        <v>0</v>
      </c>
      <c r="BB130" s="22">
        <f t="shared" ref="BB130" si="412">IF(BB124=$D118,(BA131+BB128-BB129),0)</f>
        <v>0</v>
      </c>
      <c r="BC130" s="22">
        <f t="shared" ref="BC130" si="413">IF(BC124=$D118,(BB131+BC128-BC129),0)</f>
        <v>0</v>
      </c>
      <c r="BD130" s="22">
        <f t="shared" ref="BD130" si="414">IF(BD124=$D118,(BC131+BD128-BD129),0)</f>
        <v>0</v>
      </c>
      <c r="BE130" s="22">
        <f t="shared" ref="BE130" si="415">IF(BE124=$D118,(BD131+BE128-BE129),0)</f>
        <v>0</v>
      </c>
      <c r="BF130" s="22">
        <f t="shared" ref="BF130" si="416">IF(BF124=$D118,(BE131+BF128-BF129),0)</f>
        <v>0</v>
      </c>
      <c r="BG130" s="22">
        <f t="shared" ref="BG130" si="417">IF(BG124=$D118,(BF131+BG128-BG129),0)</f>
        <v>0</v>
      </c>
      <c r="BH130" s="22">
        <f t="shared" ref="BH130" si="418">IF(BH124=$D118,(BG131+BH128-BH129),0)</f>
        <v>0</v>
      </c>
      <c r="BI130" s="22">
        <f t="shared" ref="BI130" si="419">IF(BI124=$D118,(BH131+BI128-BI129),0)</f>
        <v>0</v>
      </c>
      <c r="BJ130" s="22">
        <f t="shared" ref="BJ130:BK130" si="420">IF(BJ124=$D118,(BI131+BJ128-BJ129),0)</f>
        <v>0</v>
      </c>
      <c r="BK130" s="22">
        <f t="shared" si="420"/>
        <v>0</v>
      </c>
      <c r="BL130" s="22">
        <f t="shared" ref="BL130" si="421">IF(BL124=$D118,(BK131+BL128-BL129),0)</f>
        <v>0</v>
      </c>
      <c r="BM130" s="22">
        <f t="shared" ref="BM130" si="422">IF(BM124=$D118,(BL131+BM128-BM129),0)</f>
        <v>0</v>
      </c>
      <c r="BN130" s="22">
        <f t="shared" ref="BN130" si="423">IF(BN124=$D118,(BM131+BN128-BN129),0)</f>
        <v>0</v>
      </c>
      <c r="BO130" s="22">
        <f t="shared" ref="BO130" si="424">IF(BO124=$D118,(BN131+BO128-BO129),0)</f>
        <v>0</v>
      </c>
      <c r="BP130" s="22">
        <f t="shared" ref="BP130" si="425">IF(BP124=$D118,(BO131+BP128-BP129),0)</f>
        <v>0</v>
      </c>
      <c r="BQ130" s="22">
        <f t="shared" ref="BQ130" si="426">IF(BQ124=$D118,(BP131+BQ128-BQ129),0)</f>
        <v>0</v>
      </c>
      <c r="BR130" s="22">
        <f t="shared" ref="BR130:BS130" si="427">IF(BR124=$D118,(BQ131+BR128-BR129),0)</f>
        <v>0</v>
      </c>
      <c r="BS130" s="22">
        <f t="shared" si="427"/>
        <v>0</v>
      </c>
      <c r="BT130" s="22">
        <f t="shared" ref="BT130" si="428">IF(BT124=$D118,(BS131+BT128-BT129),0)</f>
        <v>0</v>
      </c>
      <c r="BU130" s="22">
        <f t="shared" ref="BU130" si="429">IF(BU124=$D118,(BT131+BU128-BU129),0)</f>
        <v>0</v>
      </c>
      <c r="BV130" s="22">
        <f t="shared" ref="BV130:BW130" si="430">IF(BV124=$D118,(BU131+BV128-BV129),0)</f>
        <v>0</v>
      </c>
      <c r="BW130" s="22">
        <f t="shared" si="430"/>
        <v>0</v>
      </c>
      <c r="BX130" s="22">
        <f t="shared" ref="BX130" si="431">IF(BX124=$D118,(BW131+BX128-BX129),0)</f>
        <v>0</v>
      </c>
      <c r="BY130" s="22">
        <f>IF(BY124=$D118,(BX131+BY128-BY129),0)</f>
        <v>0</v>
      </c>
      <c r="BZ130" s="22">
        <f t="shared" ref="BZ130" si="432">IF(BZ124=$D118,(BY131+BZ128-BZ129),0)</f>
        <v>0</v>
      </c>
      <c r="CA130" s="22">
        <f t="shared" ref="CA130" si="433">IF(CA124=$D118,(BZ131+CA128-CA129),0)</f>
        <v>0</v>
      </c>
      <c r="CB130" s="22">
        <f t="shared" ref="CB130" si="434">IF(CB124=$D118,(CA131+CB128-CB129),0)</f>
        <v>0</v>
      </c>
      <c r="CC130" s="22">
        <f t="shared" ref="CC130" si="435">IF(CC124=$D118,(CB131+CC128-CC129),0)</f>
        <v>0</v>
      </c>
      <c r="CD130" s="22">
        <f t="shared" ref="CD130" si="436">IF(CD124=$D118,(CC131+CD128-CD129),0)</f>
        <v>0</v>
      </c>
      <c r="CE130" s="22">
        <f t="shared" ref="CE130" si="437">IF(CE124=$D118,(CD131+CE128-CE129),0)</f>
        <v>0</v>
      </c>
      <c r="CF130" s="22">
        <f t="shared" ref="CF130" si="438">IF(CF124=$D118,(CE131+CF128-CF129),0)</f>
        <v>0</v>
      </c>
      <c r="CG130" s="22">
        <f t="shared" ref="CG130" si="439">IF(CG124=$D118,(CF131+CG128-CG129),0)</f>
        <v>0</v>
      </c>
      <c r="CH130" s="22">
        <f t="shared" ref="CH130" si="440">IF(CH124=$D118,(CG131+CH128-CH129),0)</f>
        <v>0</v>
      </c>
      <c r="CI130" s="22">
        <f t="shared" ref="CI130" si="441">IF(CI124=$D118,(CH131+CI128-CI129),0)</f>
        <v>0</v>
      </c>
      <c r="CJ130" s="22">
        <f>IF(CJ124=$D118,(CI131+CJ128-CJ129),0)</f>
        <v>0</v>
      </c>
      <c r="CK130" s="22">
        <f t="shared" ref="CK130" si="442">IF(CK124=$D118,(CJ131+CK128-CK129),0)</f>
        <v>0</v>
      </c>
      <c r="CL130" s="22">
        <f t="shared" ref="CL130" si="443">IF(CL124=$D118,(CK131+CL128-CL129),0)</f>
        <v>0</v>
      </c>
      <c r="CM130" s="22">
        <f t="shared" ref="CM130" si="444">IF(CM124=$D118,(CL131+CM128-CM129),0)</f>
        <v>0</v>
      </c>
      <c r="CN130" s="22">
        <f t="shared" ref="CN130" si="445">IF(CN124=$D118,(CM131+CN128-CN129),0)</f>
        <v>0</v>
      </c>
      <c r="CO130" s="22">
        <f t="shared" ref="CO130" si="446">IF(CO124=$D118,(CN131+CO128-CO129),0)</f>
        <v>0</v>
      </c>
      <c r="CP130" s="22">
        <f t="shared" ref="CP130" si="447">IF(CP124=$D118,(CO131+CP128-CP129),0)</f>
        <v>0</v>
      </c>
      <c r="CQ130" s="22">
        <f t="shared" ref="CQ130" si="448">IF(CQ124=$D118,(CP131+CQ128-CQ129),0)</f>
        <v>0</v>
      </c>
      <c r="CR130" s="22">
        <f>IF(CR124=$D118,(CQ131+CR128-CR129),0)</f>
        <v>0</v>
      </c>
      <c r="CS130" s="22">
        <f t="shared" ref="CS130" si="449">IF(CS124=$D118,(CR131+CS128-CS129),0)</f>
        <v>0</v>
      </c>
      <c r="CT130" s="22">
        <f t="shared" ref="CT130" si="450">IF(CT124=$D118,(CS131+CT128-CT129),0)</f>
        <v>0</v>
      </c>
      <c r="CU130" s="22">
        <f t="shared" ref="CU130" si="451">IF(CU124=$D118,(CT131+CU128-CU129),0)</f>
        <v>0</v>
      </c>
      <c r="CV130" s="22">
        <f t="shared" ref="CV130" si="452">IF(CV124=$D118,(CU131+CV128-CV129),0)</f>
        <v>0</v>
      </c>
      <c r="CW130" s="22">
        <f t="shared" ref="CW130" si="453">IF(CW124=$D118,(CV131+CW128-CW129),0)</f>
        <v>77511036.338648319</v>
      </c>
      <c r="CX130" s="22">
        <f t="shared" ref="CX130" si="454">IF(CX124=$D118,(CW131+CX128-CX129),0)</f>
        <v>0</v>
      </c>
      <c r="CY130" s="22">
        <f t="shared" ref="CY130" si="455">IF(CY124=$D118,(CX131+CY128-CY129),0)</f>
        <v>0</v>
      </c>
      <c r="CZ130" s="22">
        <f t="shared" ref="CZ130" si="456">IF(CZ124=$D118,(CY131+CZ128-CZ129),0)</f>
        <v>0</v>
      </c>
      <c r="DA130" s="22">
        <f t="shared" ref="DA130" si="457">IF(DA124=$D118,(CZ131+DA128-DA129),0)</f>
        <v>0</v>
      </c>
      <c r="DB130" s="22">
        <f t="shared" ref="DB130" si="458">IF(DB124=$D118,(DA131+DB128-DB129),0)</f>
        <v>0</v>
      </c>
      <c r="DC130" s="22">
        <f t="shared" ref="DC130" si="459">IF(DC124=$D118,(DB131+DC128-DC129),0)</f>
        <v>0</v>
      </c>
      <c r="DD130" s="22">
        <f t="shared" ref="DD130" si="460">IF(DD124=$D118,(DC131+DD128-DD129),0)</f>
        <v>0</v>
      </c>
      <c r="DE130" s="22">
        <f t="shared" ref="DE130" si="461">IF(DE124=$D118,(DD131+DE128-DE129),0)</f>
        <v>0</v>
      </c>
      <c r="DF130" s="22">
        <f t="shared" ref="DF130" si="462">IF(DF124=$D118,(DE131+DF128-DF129),0)</f>
        <v>0</v>
      </c>
      <c r="DG130" s="22">
        <f t="shared" ref="DG130" si="463">IF(DG124=$D118,(DF131+DG128-DG129),0)</f>
        <v>0</v>
      </c>
      <c r="DH130" s="22">
        <f t="shared" ref="DH130" si="464">IF(DH124=$D118,(DG131+DH128-DH129),0)</f>
        <v>0</v>
      </c>
      <c r="DI130" s="22">
        <f t="shared" ref="DI130" si="465">IF(DI124=$D118,(DH131+DI128-DI129),0)</f>
        <v>0</v>
      </c>
      <c r="DJ130" s="22">
        <f t="shared" ref="DJ130" si="466">IF(DJ124=$D118,(DI131+DJ128-DJ129),0)</f>
        <v>0</v>
      </c>
      <c r="DK130" s="22">
        <f t="shared" ref="DK130" si="467">IF(DK124=$D118,(DJ131+DK128-DK129),0)</f>
        <v>0</v>
      </c>
      <c r="DL130" s="22">
        <f t="shared" ref="DL130" si="468">IF(DL124=$D118,(DK131+DL128-DL129),0)</f>
        <v>0</v>
      </c>
      <c r="DM130" s="22">
        <f t="shared" ref="DM130" si="469">IF(DM124=$D118,(DL131+DM128-DM129),0)</f>
        <v>0</v>
      </c>
      <c r="DN130" s="22">
        <f t="shared" ref="DN130" si="470">IF(DN124=$D118,(DM131+DN128-DN129),0)</f>
        <v>0</v>
      </c>
      <c r="DO130" s="22">
        <f t="shared" ref="DO130" si="471">IF(DO124=$D118,(DN131+DO128-DO129),0)</f>
        <v>0</v>
      </c>
      <c r="DP130" s="22">
        <f t="shared" ref="DP130" si="472">IF(DP124=$D118,(DO131+DP128-DP129),0)</f>
        <v>0</v>
      </c>
      <c r="DQ130" s="22">
        <f t="shared" ref="DQ130" si="473">IF(DQ124=$D118,(DP131+DQ128-DQ129),0)</f>
        <v>0</v>
      </c>
      <c r="DR130" s="22">
        <f t="shared" ref="DR130" si="474">IF(DR124=$D118,(DQ131+DR128-DR129),0)</f>
        <v>0</v>
      </c>
      <c r="DS130" s="22">
        <f t="shared" ref="DS130" si="475">IF(DS124=$D118,(DR131+DS128-DS129),0)</f>
        <v>0</v>
      </c>
      <c r="DT130" s="22">
        <f t="shared" ref="DT130" si="476">IF(DT124=$D118,(DS131+DT128-DT129),0)</f>
        <v>0</v>
      </c>
      <c r="DU130" s="22">
        <f t="shared" ref="DU130" si="477">IF(DU124=$D118,(DT131+DU128-DU129),0)</f>
        <v>0</v>
      </c>
      <c r="DV130" s="22">
        <f t="shared" ref="DV130" si="478">IF(DV124=$D118,(DU131+DV128-DV129),0)</f>
        <v>0</v>
      </c>
      <c r="DW130" s="22">
        <f t="shared" ref="DW130" si="479">IF(DW124=$D118,(DV131+DW128-DW129),0)</f>
        <v>0</v>
      </c>
      <c r="DX130" s="22">
        <f t="shared" ref="DX130" si="480">IF(DX124=$D118,(DW131+DX128-DX129),0)</f>
        <v>0</v>
      </c>
      <c r="DY130" s="22">
        <f t="shared" ref="DY130" si="481">IF(DY124=$D118,(DX131+DY128-DY129),0)</f>
        <v>0</v>
      </c>
      <c r="DZ130" s="22">
        <f t="shared" ref="DZ130" si="482">IF(DZ124=$D118,(DY131+DZ128-DZ129),0)</f>
        <v>0</v>
      </c>
      <c r="EA130" s="22">
        <f t="shared" ref="EA130" si="483">IF(EA124=$D118,(DZ131+EA128-EA129),0)</f>
        <v>0</v>
      </c>
      <c r="EB130" s="22">
        <f t="shared" ref="EB130" si="484">IF(EB124=$D118,(EA131+EB128-EB129),0)</f>
        <v>0</v>
      </c>
      <c r="EC130" s="22">
        <f t="shared" ref="EC130" si="485">IF(EC124=$D118,(EB131+EC128-EC129),0)</f>
        <v>0</v>
      </c>
      <c r="ED130" s="22">
        <f t="shared" ref="ED130" si="486">IF(ED124=$D118,(EC131+ED128-ED129),0)</f>
        <v>0</v>
      </c>
      <c r="EE130" s="22">
        <f t="shared" ref="EE130" si="487">IF(EE124=$D118,(ED131+EE128-EE129),0)</f>
        <v>0</v>
      </c>
      <c r="EF130" s="22">
        <f t="shared" ref="EF130" si="488">IF(EF124=$D118,(EE131+EF128-EF129),0)</f>
        <v>0</v>
      </c>
      <c r="EG130" s="22">
        <f t="shared" ref="EG130" si="489">IF(EG124=$D118,(EF131+EG128-EG129),0)</f>
        <v>0</v>
      </c>
      <c r="EH130" s="22">
        <f t="shared" ref="EH130" si="490">IF(EH124=$D118,(EG131+EH128-EH129),0)</f>
        <v>0</v>
      </c>
      <c r="EI130" s="22">
        <f t="shared" ref="EI130" si="491">IF(EI124=$D118,(EH131+EI128-EI129),0)</f>
        <v>0</v>
      </c>
      <c r="EJ130" s="22">
        <f t="shared" ref="EJ130" si="492">IF(EJ124=$D118,(EI131+EJ128-EJ129),0)</f>
        <v>0</v>
      </c>
      <c r="EK130" s="22">
        <f t="shared" ref="EK130" si="493">IF(EK124=$D118,(EJ131+EK128-EK129),0)</f>
        <v>0</v>
      </c>
      <c r="EL130" s="22">
        <f t="shared" ref="EL130" si="494">IF(EL124=$D118,(EK131+EL128-EL129),0)</f>
        <v>0</v>
      </c>
    </row>
    <row r="131" spans="1:142" s="14" customFormat="1">
      <c r="C131" s="29" t="s">
        <v>367</v>
      </c>
      <c r="D131" s="26"/>
      <c r="E131" s="26"/>
      <c r="F131" s="22">
        <f>MAX(E131+F128-F129-F130,0)</f>
        <v>0</v>
      </c>
      <c r="G131" s="22">
        <f t="shared" ref="G131:H131" si="495">MAX(F131+G128-G129-G130,0)</f>
        <v>0</v>
      </c>
      <c r="H131" s="22">
        <f t="shared" si="495"/>
        <v>0</v>
      </c>
      <c r="I131" s="22">
        <f t="shared" ref="I131:J131" si="496">MAX(H131+I128-I129-I130,0)</f>
        <v>0</v>
      </c>
      <c r="J131" s="22">
        <f t="shared" si="496"/>
        <v>0</v>
      </c>
      <c r="K131" s="22">
        <f t="shared" ref="K131:L131" si="497">MAX(J131+K128-K129-K130,0)</f>
        <v>0</v>
      </c>
      <c r="L131" s="22">
        <f t="shared" si="497"/>
        <v>0</v>
      </c>
      <c r="M131" s="22">
        <f t="shared" ref="M131:N131" si="498">MAX(L131+M128-M129-M130,0)</f>
        <v>0</v>
      </c>
      <c r="N131" s="22">
        <f t="shared" si="498"/>
        <v>0</v>
      </c>
      <c r="O131" s="22">
        <f t="shared" ref="O131:P131" si="499">MAX(N131+O128-O129-O130,0)</f>
        <v>13614195.761248605</v>
      </c>
      <c r="P131" s="22">
        <f t="shared" si="499"/>
        <v>54352455.378327742</v>
      </c>
      <c r="Q131" s="22">
        <f>MAX(P131+Q128-Q129-Q130,0)</f>
        <v>54404619.211661078</v>
      </c>
      <c r="R131" s="22">
        <f t="shared" ref="R131" si="500">MAX(Q131+R128-R129-R130,0)</f>
        <v>67979692.097909689</v>
      </c>
      <c r="S131" s="22">
        <f t="shared" ref="S131" si="501">MAX(R131+S128-S129-S130,0)</f>
        <v>80340286.859794661</v>
      </c>
      <c r="T131" s="22">
        <f t="shared" ref="T131" si="502">MAX(S131+T128-T129-T130,0)</f>
        <v>92700881.621679634</v>
      </c>
      <c r="U131" s="22">
        <f t="shared" ref="U131" si="503">MAX(T131+U128-U129-U130,0)</f>
        <v>101977975.33483733</v>
      </c>
      <c r="V131" s="22">
        <f t="shared" ref="V131" si="504">MAX(U131+V128-V129-V130,0)</f>
        <v>111255069.04799503</v>
      </c>
      <c r="W131" s="22">
        <f t="shared" ref="W131" si="505">MAX(V131+W128-W129-W130,0)</f>
        <v>111281659.61497091</v>
      </c>
      <c r="X131" s="22">
        <f t="shared" ref="X131" si="506">MAX(W131+X128-X129-X130,0)</f>
        <v>111308250.18194678</v>
      </c>
      <c r="Y131" s="22">
        <f>MAX(X131+Y128-Y129-Y130,0)</f>
        <v>111334840.74892266</v>
      </c>
      <c r="Z131" s="22">
        <f t="shared" ref="Z131" si="507">MAX(Y131+Z128-Z129-Z130,0)</f>
        <v>111361431.31589854</v>
      </c>
      <c r="AA131" s="22">
        <f t="shared" ref="AA131" si="508">MAX(Z131+AA128-AA129-AA130,0)</f>
        <v>111388021.88287441</v>
      </c>
      <c r="AB131" s="22">
        <f t="shared" ref="AB131:AC131" si="509">MAX(AA131+AB128-AB129-AB130,0)</f>
        <v>111414612.44985029</v>
      </c>
      <c r="AC131" s="22">
        <f t="shared" si="509"/>
        <v>111441189.65755343</v>
      </c>
      <c r="AD131" s="22">
        <f t="shared" ref="AD131" si="510">MAX(AC131+AD128-AD129-AD130,0)</f>
        <v>108047730.3805961</v>
      </c>
      <c r="AE131" s="22">
        <f t="shared" ref="AE131" si="511">MAX(AD131+AE128-AE129-AE130,0)</f>
        <v>101570702.21782058</v>
      </c>
      <c r="AF131" s="22">
        <f t="shared" ref="AF131" si="512">MAX(AE131+AF128-AF129-AF130,0)</f>
        <v>107518827.57198445</v>
      </c>
      <c r="AG131" s="22">
        <f t="shared" ref="AG131" si="513">MAX(AF131+AG128-AG129-AG130,0)</f>
        <v>65166747.057378381</v>
      </c>
      <c r="AH131" s="22">
        <f t="shared" ref="AH131" si="514">MAX(AG131+AH128-AH129-AH130,0)</f>
        <v>0</v>
      </c>
      <c r="AI131" s="22">
        <f t="shared" ref="AI131" si="515">MAX(AH131+AI128-AI129-AI130,0)</f>
        <v>0</v>
      </c>
      <c r="AJ131" s="22">
        <f t="shared" ref="AJ131" si="516">MAX(AI131+AJ128-AJ129-AJ130,0)</f>
        <v>0</v>
      </c>
      <c r="AK131" s="22">
        <f t="shared" ref="AK131" si="517">MAX(AJ131+AK128-AK129-AK130,0)</f>
        <v>0</v>
      </c>
      <c r="AL131" s="22">
        <f t="shared" ref="AL131" si="518">MAX(AK131+AL128-AL129-AL130,0)</f>
        <v>0</v>
      </c>
      <c r="AM131" s="22">
        <f t="shared" ref="AM131:AN131" si="519">MAX(AL131+AM128-AM129-AM130,0)</f>
        <v>0</v>
      </c>
      <c r="AN131" s="22">
        <f t="shared" si="519"/>
        <v>0</v>
      </c>
      <c r="AO131" s="22">
        <f t="shared" ref="AO131" si="520">MAX(AN131+AO128-AO129-AO130,0)</f>
        <v>0</v>
      </c>
      <c r="AP131" s="22">
        <f t="shared" ref="AP131" si="521">MAX(AO131+AP128-AP129-AP130,0)</f>
        <v>0</v>
      </c>
      <c r="AQ131" s="22">
        <f t="shared" ref="AQ131" si="522">MAX(AP131+AQ128-AQ129-AQ130,0)</f>
        <v>0</v>
      </c>
      <c r="AR131" s="22">
        <f t="shared" ref="AR131" si="523">MAX(AQ131+AR128-AR129-AR130,0)</f>
        <v>0</v>
      </c>
      <c r="AS131" s="22">
        <f t="shared" ref="AS131" si="524">MAX(AR131+AS128-AS129-AS130,0)</f>
        <v>0</v>
      </c>
      <c r="AT131" s="22">
        <f t="shared" ref="AT131" si="525">MAX(AS131+AT128-AT129-AT130,0)</f>
        <v>0</v>
      </c>
      <c r="AU131" s="22">
        <f t="shared" ref="AU131:AV131" si="526">MAX(AT131+AU128-AU129-AU130,0)</f>
        <v>0</v>
      </c>
      <c r="AV131" s="22">
        <f t="shared" si="526"/>
        <v>0</v>
      </c>
      <c r="AW131" s="22">
        <f t="shared" ref="AW131" si="527">MAX(AV131+AW128-AW129-AW130,0)</f>
        <v>0</v>
      </c>
      <c r="AX131" s="22">
        <f t="shared" ref="AX131" si="528">MAX(AW131+AX128-AX129-AX130,0)</f>
        <v>0</v>
      </c>
      <c r="AY131" s="22">
        <f t="shared" ref="AY131:AZ131" si="529">MAX(AX131+AY128-AY129-AY130,0)</f>
        <v>0</v>
      </c>
      <c r="AZ131" s="22">
        <f t="shared" si="529"/>
        <v>0</v>
      </c>
      <c r="BA131" s="22">
        <f t="shared" ref="BA131" si="530">MAX(AZ131+BA128-BA129-BA130,0)</f>
        <v>0</v>
      </c>
      <c r="BB131" s="22">
        <f t="shared" ref="BB131" si="531">MAX(BA131+BB128-BB129-BB130,0)</f>
        <v>0</v>
      </c>
      <c r="BC131" s="22">
        <f t="shared" ref="BC131" si="532">MAX(BB131+BC128-BC129-BC130,0)</f>
        <v>0</v>
      </c>
      <c r="BD131" s="22">
        <f t="shared" ref="BD131" si="533">MAX(BC131+BD128-BD129-BD130,0)</f>
        <v>0</v>
      </c>
      <c r="BE131" s="22">
        <f t="shared" ref="BE131" si="534">MAX(BD131+BE128-BE129-BE130,0)</f>
        <v>0</v>
      </c>
      <c r="BF131" s="22">
        <f t="shared" ref="BF131" si="535">MAX(BE131+BF128-BF129-BF130,0)</f>
        <v>0</v>
      </c>
      <c r="BG131" s="22">
        <f t="shared" ref="BG131" si="536">MAX(BF131+BG128-BG129-BG130,0)</f>
        <v>0</v>
      </c>
      <c r="BH131" s="22">
        <f t="shared" ref="BH131" si="537">MAX(BG131+BH128-BH129-BH130,0)</f>
        <v>41852387.708543032</v>
      </c>
      <c r="BI131" s="22">
        <f t="shared" ref="BI131" si="538">MAX(BH131+BI128-BI129-BI130,0)</f>
        <v>41865428.666876368</v>
      </c>
      <c r="BJ131" s="22">
        <f t="shared" ref="BJ131:BK131" si="539">MAX(BI131+BJ128-BJ129-BJ130,0)</f>
        <v>41878469.625209704</v>
      </c>
      <c r="BK131" s="22">
        <f t="shared" si="539"/>
        <v>41891510.58354304</v>
      </c>
      <c r="BL131" s="22">
        <f t="shared" ref="BL131" si="540">MAX(BK131+BL128-BL129-BL130,0)</f>
        <v>41904551.541876376</v>
      </c>
      <c r="BM131" s="22">
        <f t="shared" ref="BM131" si="541">MAX(BL131+BM128-BM129-BM130,0)</f>
        <v>77511036.338648319</v>
      </c>
      <c r="BN131" s="22">
        <f t="shared" ref="BN131" si="542">MAX(BM131+BN128-BN129-BN130,0)</f>
        <v>77511036.338648319</v>
      </c>
      <c r="BO131" s="22">
        <f t="shared" ref="BO131" si="543">MAX(BN131+BO128-BO129-BO130,0)</f>
        <v>77511036.338648319</v>
      </c>
      <c r="BP131" s="22">
        <f t="shared" ref="BP131" si="544">MAX(BO131+BP128-BP129-BP130,0)</f>
        <v>77511036.338648319</v>
      </c>
      <c r="BQ131" s="22">
        <f t="shared" ref="BQ131" si="545">MAX(BP131+BQ128-BQ129-BQ130,0)</f>
        <v>77511036.338648319</v>
      </c>
      <c r="BR131" s="22">
        <f t="shared" ref="BR131:BS131" si="546">MAX(BQ131+BR128-BR129-BR130,0)</f>
        <v>77511036.338648319</v>
      </c>
      <c r="BS131" s="22">
        <f t="shared" si="546"/>
        <v>77511036.338648319</v>
      </c>
      <c r="BT131" s="22">
        <f t="shared" ref="BT131" si="547">MAX(BS131+BT128-BT129-BT130,0)</f>
        <v>77511036.338648319</v>
      </c>
      <c r="BU131" s="22">
        <f t="shared" ref="BU131" si="548">MAX(BT131+BU128-BU129-BU130,0)</f>
        <v>77511036.338648319</v>
      </c>
      <c r="BV131" s="22">
        <f t="shared" ref="BV131:BW131" si="549">MAX(BU131+BV128-BV129-BV130,0)</f>
        <v>77511036.338648319</v>
      </c>
      <c r="BW131" s="22">
        <f t="shared" si="549"/>
        <v>77511036.338648319</v>
      </c>
      <c r="BX131" s="22">
        <f t="shared" ref="BX131" si="550">MAX(BW131+BX128-BX129-BX130,0)</f>
        <v>77511036.338648319</v>
      </c>
      <c r="BY131" s="22">
        <f>MAX(BX131+BY128-BY129-BY130,0)</f>
        <v>77511036.338648319</v>
      </c>
      <c r="BZ131" s="22">
        <f t="shared" ref="BZ131" si="551">MAX(BY131+BZ128-BZ129-BZ130,0)</f>
        <v>77511036.338648319</v>
      </c>
      <c r="CA131" s="22">
        <f t="shared" ref="CA131" si="552">MAX(BZ131+CA128-CA129-CA130,0)</f>
        <v>77511036.338648319</v>
      </c>
      <c r="CB131" s="22">
        <f t="shared" ref="CB131" si="553">MAX(CA131+CB128-CB129-CB130,0)</f>
        <v>77511036.338648319</v>
      </c>
      <c r="CC131" s="22">
        <f t="shared" ref="CC131" si="554">MAX(CB131+CC128-CC129-CC130,0)</f>
        <v>77511036.338648319</v>
      </c>
      <c r="CD131" s="22">
        <f t="shared" ref="CD131" si="555">MAX(CC131+CD128-CD129-CD130,0)</f>
        <v>77511036.338648319</v>
      </c>
      <c r="CE131" s="22">
        <f t="shared" ref="CE131" si="556">MAX(CD131+CE128-CE129-CE130,0)</f>
        <v>77511036.338648319</v>
      </c>
      <c r="CF131" s="22">
        <f t="shared" ref="CF131" si="557">MAX(CE131+CF128-CF129-CF130,0)</f>
        <v>77511036.338648319</v>
      </c>
      <c r="CG131" s="22">
        <f t="shared" ref="CG131" si="558">MAX(CF131+CG128-CG129-CG130,0)</f>
        <v>77511036.338648319</v>
      </c>
      <c r="CH131" s="22">
        <f t="shared" ref="CH131" si="559">MAX(CG131+CH128-CH129-CH130,0)</f>
        <v>77511036.338648319</v>
      </c>
      <c r="CI131" s="22">
        <f t="shared" ref="CI131" si="560">MAX(CH131+CI128-CI129-CI130,0)</f>
        <v>77511036.338648319</v>
      </c>
      <c r="CJ131" s="22">
        <f>MAX(CI131+CJ128-CJ129-CJ130,0)</f>
        <v>77511036.338648319</v>
      </c>
      <c r="CK131" s="22">
        <f t="shared" ref="CK131" si="561">MAX(CJ131+CK128-CK129-CK130,0)</f>
        <v>77511036.338648319</v>
      </c>
      <c r="CL131" s="22">
        <f t="shared" ref="CL131" si="562">MAX(CK131+CL128-CL129-CL130,0)</f>
        <v>77511036.338648319</v>
      </c>
      <c r="CM131" s="22">
        <f t="shared" ref="CM131" si="563">MAX(CL131+CM128-CM129-CM130,0)</f>
        <v>77511036.338648319</v>
      </c>
      <c r="CN131" s="22">
        <f t="shared" ref="CN131" si="564">MAX(CM131+CN128-CN129-CN130,0)</f>
        <v>77511036.338648319</v>
      </c>
      <c r="CO131" s="22">
        <f t="shared" ref="CO131" si="565">MAX(CN131+CO128-CO129-CO130,0)</f>
        <v>77511036.338648319</v>
      </c>
      <c r="CP131" s="22">
        <f t="shared" ref="CP131" si="566">MAX(CO131+CP128-CP129-CP130,0)</f>
        <v>77511036.338648319</v>
      </c>
      <c r="CQ131" s="22">
        <f t="shared" ref="CQ131" si="567">MAX(CP131+CQ128-CQ129-CQ130,0)</f>
        <v>77511036.338648319</v>
      </c>
      <c r="CR131" s="22">
        <f>MAX(CQ131+CR128-CR129-CR130,0)</f>
        <v>77511036.338648319</v>
      </c>
      <c r="CS131" s="22">
        <f t="shared" ref="CS131" si="568">MAX(CR131+CS128-CS129-CS130,0)</f>
        <v>77511036.338648319</v>
      </c>
      <c r="CT131" s="22">
        <f t="shared" ref="CT131" si="569">MAX(CS131+CT128-CT129-CT130,0)</f>
        <v>77511036.338648319</v>
      </c>
      <c r="CU131" s="22">
        <f t="shared" ref="CU131" si="570">MAX(CT131+CU128-CU129-CU130,0)</f>
        <v>77511036.338648319</v>
      </c>
      <c r="CV131" s="22">
        <f t="shared" ref="CV131" si="571">MAX(CU131+CV128-CV129-CV130,0)</f>
        <v>77511036.338648319</v>
      </c>
      <c r="CW131" s="22">
        <f t="shared" ref="CW131" si="572">MAX(CV131+CW128-CW129-CW130,0)</f>
        <v>0</v>
      </c>
      <c r="CX131" s="22">
        <f t="shared" ref="CX131" si="573">MAX(CW131+CX128-CX129-CX130,0)</f>
        <v>0</v>
      </c>
      <c r="CY131" s="22">
        <f t="shared" ref="CY131" si="574">MAX(CX131+CY128-CY129-CY130,0)</f>
        <v>0</v>
      </c>
      <c r="CZ131" s="22">
        <f t="shared" ref="CZ131" si="575">MAX(CY131+CZ128-CZ129-CZ130,0)</f>
        <v>0</v>
      </c>
      <c r="DA131" s="22">
        <f t="shared" ref="DA131" si="576">MAX(CZ131+DA128-DA129-DA130,0)</f>
        <v>0</v>
      </c>
      <c r="DB131" s="22">
        <f t="shared" ref="DB131" si="577">MAX(DA131+DB128-DB129-DB130,0)</f>
        <v>0</v>
      </c>
      <c r="DC131" s="22">
        <f t="shared" ref="DC131" si="578">MAX(DB131+DC128-DC129-DC130,0)</f>
        <v>0</v>
      </c>
      <c r="DD131" s="22">
        <f t="shared" ref="DD131" si="579">MAX(DC131+DD128-DD129-DD130,0)</f>
        <v>0</v>
      </c>
      <c r="DE131" s="22">
        <f t="shared" ref="DE131" si="580">MAX(DD131+DE128-DE129-DE130,0)</f>
        <v>0</v>
      </c>
      <c r="DF131" s="22">
        <f t="shared" ref="DF131" si="581">MAX(DE131+DF128-DF129-DF130,0)</f>
        <v>0</v>
      </c>
      <c r="DG131" s="22">
        <f t="shared" ref="DG131" si="582">MAX(DF131+DG128-DG129-DG130,0)</f>
        <v>0</v>
      </c>
      <c r="DH131" s="22">
        <f t="shared" ref="DH131" si="583">MAX(DG131+DH128-DH129-DH130,0)</f>
        <v>0</v>
      </c>
      <c r="DI131" s="22">
        <f t="shared" ref="DI131" si="584">MAX(DH131+DI128-DI129-DI130,0)</f>
        <v>0</v>
      </c>
      <c r="DJ131" s="22">
        <f t="shared" ref="DJ131" si="585">MAX(DI131+DJ128-DJ129-DJ130,0)</f>
        <v>0</v>
      </c>
      <c r="DK131" s="22">
        <f t="shared" ref="DK131" si="586">MAX(DJ131+DK128-DK129-DK130,0)</f>
        <v>0</v>
      </c>
      <c r="DL131" s="22">
        <f t="shared" ref="DL131" si="587">MAX(DK131+DL128-DL129-DL130,0)</f>
        <v>0</v>
      </c>
      <c r="DM131" s="22">
        <f t="shared" ref="DM131" si="588">MAX(DL131+DM128-DM129-DM130,0)</f>
        <v>0</v>
      </c>
      <c r="DN131" s="22">
        <f t="shared" ref="DN131" si="589">MAX(DM131+DN128-DN129-DN130,0)</f>
        <v>0</v>
      </c>
      <c r="DO131" s="22">
        <f t="shared" ref="DO131" si="590">MAX(DN131+DO128-DO129-DO130,0)</f>
        <v>0</v>
      </c>
      <c r="DP131" s="22">
        <f t="shared" ref="DP131" si="591">MAX(DO131+DP128-DP129-DP130,0)</f>
        <v>0</v>
      </c>
      <c r="DQ131" s="22">
        <f t="shared" ref="DQ131" si="592">MAX(DP131+DQ128-DQ129-DQ130,0)</f>
        <v>0</v>
      </c>
      <c r="DR131" s="22">
        <f t="shared" ref="DR131" si="593">MAX(DQ131+DR128-DR129-DR130,0)</f>
        <v>0</v>
      </c>
      <c r="DS131" s="22">
        <f t="shared" ref="DS131" si="594">MAX(DR131+DS128-DS129-DS130,0)</f>
        <v>0</v>
      </c>
      <c r="DT131" s="22">
        <f t="shared" ref="DT131" si="595">MAX(DS131+DT128-DT129-DT130,0)</f>
        <v>0</v>
      </c>
      <c r="DU131" s="22">
        <f t="shared" ref="DU131" si="596">MAX(DT131+DU128-DU129-DU130,0)</f>
        <v>0</v>
      </c>
      <c r="DV131" s="22">
        <f t="shared" ref="DV131" si="597">MAX(DU131+DV128-DV129-DV130,0)</f>
        <v>0</v>
      </c>
      <c r="DW131" s="22">
        <f t="shared" ref="DW131" si="598">MAX(DV131+DW128-DW129-DW130,0)</f>
        <v>0</v>
      </c>
      <c r="DX131" s="22">
        <f t="shared" ref="DX131" si="599">MAX(DW131+DX128-DX129-DX130,0)</f>
        <v>0</v>
      </c>
      <c r="DY131" s="22">
        <f t="shared" ref="DY131" si="600">MAX(DX131+DY128-DY129-DY130,0)</f>
        <v>0</v>
      </c>
      <c r="DZ131" s="22">
        <f t="shared" ref="DZ131" si="601">MAX(DY131+DZ128-DZ129-DZ130,0)</f>
        <v>0</v>
      </c>
      <c r="EA131" s="22">
        <f t="shared" ref="EA131" si="602">MAX(DZ131+EA128-EA129-EA130,0)</f>
        <v>0</v>
      </c>
      <c r="EB131" s="22">
        <f t="shared" ref="EB131" si="603">MAX(EA131+EB128-EB129-EB130,0)</f>
        <v>0</v>
      </c>
      <c r="EC131" s="22">
        <f t="shared" ref="EC131" si="604">MAX(EB131+EC128-EC129-EC130,0)</f>
        <v>0</v>
      </c>
      <c r="ED131" s="22">
        <f t="shared" ref="ED131" si="605">MAX(EC131+ED128-ED129-ED130,0)</f>
        <v>0</v>
      </c>
      <c r="EE131" s="22">
        <f t="shared" ref="EE131" si="606">MAX(ED131+EE128-EE129-EE130,0)</f>
        <v>0</v>
      </c>
      <c r="EF131" s="22">
        <f t="shared" ref="EF131" si="607">MAX(EE131+EF128-EF129-EF130,0)</f>
        <v>0</v>
      </c>
      <c r="EG131" s="22">
        <f t="shared" ref="EG131" si="608">MAX(EF131+EG128-EG129-EG130,0)</f>
        <v>0</v>
      </c>
      <c r="EH131" s="22">
        <f t="shared" ref="EH131" si="609">MAX(EG131+EH128-EH129-EH130,0)</f>
        <v>0</v>
      </c>
      <c r="EI131" s="22">
        <f t="shared" ref="EI131" si="610">MAX(EH131+EI128-EI129-EI130,0)</f>
        <v>0</v>
      </c>
      <c r="EJ131" s="22">
        <f t="shared" ref="EJ131" si="611">MAX(EI131+EJ128-EJ129-EJ130,0)</f>
        <v>0</v>
      </c>
      <c r="EK131" s="22">
        <f t="shared" ref="EK131" si="612">MAX(EJ131+EK128-EK129-EK130,0)</f>
        <v>0</v>
      </c>
      <c r="EL131" s="22">
        <f t="shared" ref="EL131" si="613">MAX(EK131+EL128-EL129-EL130,0)</f>
        <v>0</v>
      </c>
    </row>
    <row r="132" spans="1:142" s="14" customFormat="1">
      <c r="C132" s="26" t="s">
        <v>368</v>
      </c>
      <c r="D132" s="26"/>
      <c r="E132" s="30">
        <f>$D$122</f>
        <v>271240640</v>
      </c>
      <c r="F132" s="22">
        <f t="shared" ref="F132" si="614">$D122-F131</f>
        <v>271240640</v>
      </c>
      <c r="G132" s="22">
        <f t="shared" ref="G132:H132" si="615">$D122-G131</f>
        <v>271240640</v>
      </c>
      <c r="H132" s="22">
        <f t="shared" si="615"/>
        <v>271240640</v>
      </c>
      <c r="I132" s="22">
        <f t="shared" ref="I132:S132" si="616">$D122-I131</f>
        <v>271240640</v>
      </c>
      <c r="J132" s="22">
        <f t="shared" si="616"/>
        <v>271240640</v>
      </c>
      <c r="K132" s="22">
        <f t="shared" si="616"/>
        <v>271240640</v>
      </c>
      <c r="L132" s="22">
        <f t="shared" si="616"/>
        <v>271240640</v>
      </c>
      <c r="M132" s="22">
        <f t="shared" si="616"/>
        <v>271240640</v>
      </c>
      <c r="N132" s="22">
        <f t="shared" si="616"/>
        <v>271240640</v>
      </c>
      <c r="O132" s="22">
        <f t="shared" si="616"/>
        <v>257626444.23875138</v>
      </c>
      <c r="P132" s="22">
        <f t="shared" si="616"/>
        <v>216888184.62167227</v>
      </c>
      <c r="Q132" s="22">
        <f t="shared" si="616"/>
        <v>216836020.78833893</v>
      </c>
      <c r="R132" s="22">
        <f t="shared" si="616"/>
        <v>203260947.90209031</v>
      </c>
      <c r="S132" s="22">
        <f t="shared" si="616"/>
        <v>190900353.14020532</v>
      </c>
      <c r="T132" s="22">
        <f t="shared" ref="T132:AP132" si="617">$D122-T131</f>
        <v>178539758.37832037</v>
      </c>
      <c r="U132" s="22">
        <f t="shared" si="617"/>
        <v>169262664.66516268</v>
      </c>
      <c r="V132" s="22">
        <f t="shared" si="617"/>
        <v>159985570.95200497</v>
      </c>
      <c r="W132" s="22">
        <f t="shared" si="617"/>
        <v>159958980.38502908</v>
      </c>
      <c r="X132" s="22">
        <f t="shared" si="617"/>
        <v>159932389.81805322</v>
      </c>
      <c r="Y132" s="22">
        <f t="shared" si="617"/>
        <v>159905799.25107735</v>
      </c>
      <c r="Z132" s="22">
        <f t="shared" si="617"/>
        <v>159879208.68410146</v>
      </c>
      <c r="AA132" s="22">
        <f t="shared" si="617"/>
        <v>159852618.11712557</v>
      </c>
      <c r="AB132" s="22">
        <f t="shared" si="617"/>
        <v>159826027.55014971</v>
      </c>
      <c r="AC132" s="22">
        <f t="shared" si="617"/>
        <v>159799450.34244657</v>
      </c>
      <c r="AD132" s="22">
        <f t="shared" si="617"/>
        <v>163192909.6194039</v>
      </c>
      <c r="AE132" s="22">
        <f t="shared" si="617"/>
        <v>169669937.78217942</v>
      </c>
      <c r="AF132" s="22">
        <f t="shared" si="617"/>
        <v>163721812.42801553</v>
      </c>
      <c r="AG132" s="22">
        <f t="shared" si="617"/>
        <v>206073892.94262162</v>
      </c>
      <c r="AH132" s="22">
        <f t="shared" si="617"/>
        <v>271240640</v>
      </c>
      <c r="AI132" s="22">
        <f t="shared" si="617"/>
        <v>271240640</v>
      </c>
      <c r="AJ132" s="22">
        <f t="shared" si="617"/>
        <v>271240640</v>
      </c>
      <c r="AK132" s="22">
        <f t="shared" si="617"/>
        <v>271240640</v>
      </c>
      <c r="AL132" s="22">
        <f t="shared" si="617"/>
        <v>271240640</v>
      </c>
      <c r="AM132" s="22">
        <f t="shared" si="617"/>
        <v>271240640</v>
      </c>
      <c r="AN132" s="22">
        <f t="shared" si="617"/>
        <v>271240640</v>
      </c>
      <c r="AO132" s="22">
        <f t="shared" si="617"/>
        <v>271240640</v>
      </c>
      <c r="AP132" s="22">
        <f t="shared" si="617"/>
        <v>271240640</v>
      </c>
      <c r="AQ132" s="22">
        <f t="shared" ref="AQ132:DB132" si="618">$D122-AQ131</f>
        <v>271240640</v>
      </c>
      <c r="AR132" s="22">
        <f t="shared" si="618"/>
        <v>271240640</v>
      </c>
      <c r="AS132" s="22">
        <f t="shared" si="618"/>
        <v>271240640</v>
      </c>
      <c r="AT132" s="22">
        <f t="shared" si="618"/>
        <v>271240640</v>
      </c>
      <c r="AU132" s="22">
        <f t="shared" si="618"/>
        <v>271240640</v>
      </c>
      <c r="AV132" s="22">
        <f t="shared" si="618"/>
        <v>271240640</v>
      </c>
      <c r="AW132" s="22">
        <f t="shared" si="618"/>
        <v>271240640</v>
      </c>
      <c r="AX132" s="22">
        <f t="shared" si="618"/>
        <v>271240640</v>
      </c>
      <c r="AY132" s="22">
        <f t="shared" si="618"/>
        <v>271240640</v>
      </c>
      <c r="AZ132" s="22">
        <f t="shared" si="618"/>
        <v>271240640</v>
      </c>
      <c r="BA132" s="22">
        <f t="shared" si="618"/>
        <v>271240640</v>
      </c>
      <c r="BB132" s="22">
        <f t="shared" si="618"/>
        <v>271240640</v>
      </c>
      <c r="BC132" s="22">
        <f t="shared" si="618"/>
        <v>271240640</v>
      </c>
      <c r="BD132" s="22">
        <f t="shared" si="618"/>
        <v>271240640</v>
      </c>
      <c r="BE132" s="22">
        <f t="shared" si="618"/>
        <v>271240640</v>
      </c>
      <c r="BF132" s="22">
        <f t="shared" si="618"/>
        <v>271240640</v>
      </c>
      <c r="BG132" s="22">
        <f t="shared" si="618"/>
        <v>271240640</v>
      </c>
      <c r="BH132" s="22">
        <f t="shared" si="618"/>
        <v>229388252.29145697</v>
      </c>
      <c r="BI132" s="22">
        <f t="shared" si="618"/>
        <v>229375211.33312362</v>
      </c>
      <c r="BJ132" s="22">
        <f t="shared" si="618"/>
        <v>229362170.37479031</v>
      </c>
      <c r="BK132" s="22">
        <f t="shared" si="618"/>
        <v>229349129.41645697</v>
      </c>
      <c r="BL132" s="22">
        <f t="shared" si="618"/>
        <v>229336088.45812362</v>
      </c>
      <c r="BM132" s="22">
        <f t="shared" si="618"/>
        <v>193729603.66135168</v>
      </c>
      <c r="BN132" s="22">
        <f t="shared" si="618"/>
        <v>193729603.66135168</v>
      </c>
      <c r="BO132" s="22">
        <f t="shared" si="618"/>
        <v>193729603.66135168</v>
      </c>
      <c r="BP132" s="22">
        <f t="shared" si="618"/>
        <v>193729603.66135168</v>
      </c>
      <c r="BQ132" s="22">
        <f t="shared" si="618"/>
        <v>193729603.66135168</v>
      </c>
      <c r="BR132" s="22">
        <f t="shared" si="618"/>
        <v>193729603.66135168</v>
      </c>
      <c r="BS132" s="22">
        <f t="shared" si="618"/>
        <v>193729603.66135168</v>
      </c>
      <c r="BT132" s="22">
        <f t="shared" si="618"/>
        <v>193729603.66135168</v>
      </c>
      <c r="BU132" s="22">
        <f t="shared" si="618"/>
        <v>193729603.66135168</v>
      </c>
      <c r="BV132" s="22">
        <f t="shared" si="618"/>
        <v>193729603.66135168</v>
      </c>
      <c r="BW132" s="22">
        <f t="shared" si="618"/>
        <v>193729603.66135168</v>
      </c>
      <c r="BX132" s="22">
        <f t="shared" si="618"/>
        <v>193729603.66135168</v>
      </c>
      <c r="BY132" s="22">
        <f t="shared" si="618"/>
        <v>193729603.66135168</v>
      </c>
      <c r="BZ132" s="22">
        <f t="shared" si="618"/>
        <v>193729603.66135168</v>
      </c>
      <c r="CA132" s="22">
        <f t="shared" si="618"/>
        <v>193729603.66135168</v>
      </c>
      <c r="CB132" s="22">
        <f t="shared" si="618"/>
        <v>193729603.66135168</v>
      </c>
      <c r="CC132" s="22">
        <f t="shared" si="618"/>
        <v>193729603.66135168</v>
      </c>
      <c r="CD132" s="22">
        <f t="shared" si="618"/>
        <v>193729603.66135168</v>
      </c>
      <c r="CE132" s="22">
        <f t="shared" si="618"/>
        <v>193729603.66135168</v>
      </c>
      <c r="CF132" s="22">
        <f t="shared" si="618"/>
        <v>193729603.66135168</v>
      </c>
      <c r="CG132" s="22">
        <f t="shared" si="618"/>
        <v>193729603.66135168</v>
      </c>
      <c r="CH132" s="22">
        <f t="shared" si="618"/>
        <v>193729603.66135168</v>
      </c>
      <c r="CI132" s="22">
        <f t="shared" si="618"/>
        <v>193729603.66135168</v>
      </c>
      <c r="CJ132" s="22">
        <f t="shared" si="618"/>
        <v>193729603.66135168</v>
      </c>
      <c r="CK132" s="22">
        <f t="shared" si="618"/>
        <v>193729603.66135168</v>
      </c>
      <c r="CL132" s="22">
        <f t="shared" si="618"/>
        <v>193729603.66135168</v>
      </c>
      <c r="CM132" s="22">
        <f t="shared" si="618"/>
        <v>193729603.66135168</v>
      </c>
      <c r="CN132" s="22">
        <f t="shared" si="618"/>
        <v>193729603.66135168</v>
      </c>
      <c r="CO132" s="22">
        <f t="shared" si="618"/>
        <v>193729603.66135168</v>
      </c>
      <c r="CP132" s="22">
        <f t="shared" si="618"/>
        <v>193729603.66135168</v>
      </c>
      <c r="CQ132" s="22">
        <f t="shared" si="618"/>
        <v>193729603.66135168</v>
      </c>
      <c r="CR132" s="22">
        <f t="shared" si="618"/>
        <v>193729603.66135168</v>
      </c>
      <c r="CS132" s="22">
        <f t="shared" si="618"/>
        <v>193729603.66135168</v>
      </c>
      <c r="CT132" s="22">
        <f t="shared" si="618"/>
        <v>193729603.66135168</v>
      </c>
      <c r="CU132" s="22">
        <f t="shared" si="618"/>
        <v>193729603.66135168</v>
      </c>
      <c r="CV132" s="22">
        <f t="shared" si="618"/>
        <v>193729603.66135168</v>
      </c>
      <c r="CW132" s="22">
        <f t="shared" si="618"/>
        <v>271240640</v>
      </c>
      <c r="CX132" s="22">
        <f t="shared" si="618"/>
        <v>271240640</v>
      </c>
      <c r="CY132" s="22">
        <f t="shared" si="618"/>
        <v>271240640</v>
      </c>
      <c r="CZ132" s="22">
        <f t="shared" si="618"/>
        <v>271240640</v>
      </c>
      <c r="DA132" s="22">
        <f t="shared" si="618"/>
        <v>271240640</v>
      </c>
      <c r="DB132" s="22">
        <f t="shared" si="618"/>
        <v>271240640</v>
      </c>
      <c r="DC132" s="22">
        <f t="shared" ref="DC132:EL132" si="619">$D122-DC131</f>
        <v>271240640</v>
      </c>
      <c r="DD132" s="22">
        <f t="shared" si="619"/>
        <v>271240640</v>
      </c>
      <c r="DE132" s="22">
        <f t="shared" si="619"/>
        <v>271240640</v>
      </c>
      <c r="DF132" s="22">
        <f t="shared" si="619"/>
        <v>271240640</v>
      </c>
      <c r="DG132" s="22">
        <f t="shared" si="619"/>
        <v>271240640</v>
      </c>
      <c r="DH132" s="22">
        <f t="shared" si="619"/>
        <v>271240640</v>
      </c>
      <c r="DI132" s="22">
        <f t="shared" si="619"/>
        <v>271240640</v>
      </c>
      <c r="DJ132" s="22">
        <f t="shared" si="619"/>
        <v>271240640</v>
      </c>
      <c r="DK132" s="22">
        <f t="shared" si="619"/>
        <v>271240640</v>
      </c>
      <c r="DL132" s="22">
        <f t="shared" si="619"/>
        <v>271240640</v>
      </c>
      <c r="DM132" s="22">
        <f t="shared" si="619"/>
        <v>271240640</v>
      </c>
      <c r="DN132" s="22">
        <f t="shared" si="619"/>
        <v>271240640</v>
      </c>
      <c r="DO132" s="22">
        <f t="shared" si="619"/>
        <v>271240640</v>
      </c>
      <c r="DP132" s="22">
        <f t="shared" si="619"/>
        <v>271240640</v>
      </c>
      <c r="DQ132" s="22">
        <f t="shared" si="619"/>
        <v>271240640</v>
      </c>
      <c r="DR132" s="22">
        <f t="shared" si="619"/>
        <v>271240640</v>
      </c>
      <c r="DS132" s="22">
        <f t="shared" si="619"/>
        <v>271240640</v>
      </c>
      <c r="DT132" s="22">
        <f t="shared" si="619"/>
        <v>271240640</v>
      </c>
      <c r="DU132" s="22">
        <f t="shared" si="619"/>
        <v>271240640</v>
      </c>
      <c r="DV132" s="22">
        <f t="shared" si="619"/>
        <v>271240640</v>
      </c>
      <c r="DW132" s="22">
        <f t="shared" si="619"/>
        <v>271240640</v>
      </c>
      <c r="DX132" s="22">
        <f t="shared" si="619"/>
        <v>271240640</v>
      </c>
      <c r="DY132" s="22">
        <f t="shared" si="619"/>
        <v>271240640</v>
      </c>
      <c r="DZ132" s="22">
        <f t="shared" si="619"/>
        <v>271240640</v>
      </c>
      <c r="EA132" s="22">
        <f t="shared" si="619"/>
        <v>271240640</v>
      </c>
      <c r="EB132" s="22">
        <f t="shared" si="619"/>
        <v>271240640</v>
      </c>
      <c r="EC132" s="22">
        <f t="shared" si="619"/>
        <v>271240640</v>
      </c>
      <c r="ED132" s="22">
        <f t="shared" si="619"/>
        <v>271240640</v>
      </c>
      <c r="EE132" s="22">
        <f t="shared" si="619"/>
        <v>271240640</v>
      </c>
      <c r="EF132" s="22">
        <f t="shared" si="619"/>
        <v>271240640</v>
      </c>
      <c r="EG132" s="22">
        <f t="shared" si="619"/>
        <v>271240640</v>
      </c>
      <c r="EH132" s="22">
        <f t="shared" si="619"/>
        <v>271240640</v>
      </c>
      <c r="EI132" s="22">
        <f t="shared" si="619"/>
        <v>271240640</v>
      </c>
      <c r="EJ132" s="22">
        <f t="shared" si="619"/>
        <v>271240640</v>
      </c>
      <c r="EK132" s="22">
        <f t="shared" si="619"/>
        <v>271240640</v>
      </c>
      <c r="EL132" s="22">
        <f t="shared" si="619"/>
        <v>271240640</v>
      </c>
    </row>
    <row r="133" spans="1:142" s="27" customFormat="1">
      <c r="A133" s="14"/>
      <c r="B133" s="14"/>
      <c r="C133" s="27" t="s">
        <v>372</v>
      </c>
      <c r="F133" s="28">
        <f>MAX((E131+F128)*$D120/12,0)</f>
        <v>0</v>
      </c>
      <c r="G133" s="28">
        <f>MAX((F131+G128)*$D120/12,0)</f>
        <v>0</v>
      </c>
      <c r="H133" s="28">
        <f t="shared" ref="H133:P133" si="620">MAX((G131+H128)*$D120/12,0)</f>
        <v>0</v>
      </c>
      <c r="I133" s="28">
        <f t="shared" si="620"/>
        <v>0</v>
      </c>
      <c r="J133" s="28">
        <f t="shared" si="620"/>
        <v>0</v>
      </c>
      <c r="K133" s="28">
        <f t="shared" si="620"/>
        <v>0</v>
      </c>
      <c r="L133" s="28">
        <f t="shared" si="620"/>
        <v>0</v>
      </c>
      <c r="M133" s="28">
        <f t="shared" si="620"/>
        <v>0</v>
      </c>
      <c r="N133" s="28">
        <f t="shared" si="620"/>
        <v>0</v>
      </c>
      <c r="O133" s="28">
        <f t="shared" si="620"/>
        <v>56725.815671869197</v>
      </c>
      <c r="P133" s="28">
        <f t="shared" si="620"/>
        <v>226468.56407636558</v>
      </c>
      <c r="Q133" s="28">
        <f>MAX((P131+Q128)*$D120/12,0)</f>
        <v>226685.91338192116</v>
      </c>
      <c r="R133" s="28">
        <f>MAX((Q131+R128)*$D120/12,0)</f>
        <v>283248.71707462374</v>
      </c>
      <c r="S133" s="28">
        <f t="shared" ref="S133:X133" si="621">MAX((R131+S128)*$D120/12,0)</f>
        <v>334751.19524914445</v>
      </c>
      <c r="T133" s="28">
        <f t="shared" si="621"/>
        <v>386253.67342366517</v>
      </c>
      <c r="U133" s="28">
        <f t="shared" si="621"/>
        <v>424908.23056182225</v>
      </c>
      <c r="V133" s="28">
        <f t="shared" si="621"/>
        <v>463562.78769997932</v>
      </c>
      <c r="W133" s="28">
        <f t="shared" si="621"/>
        <v>463673.58172904543</v>
      </c>
      <c r="X133" s="28">
        <f t="shared" si="621"/>
        <v>463784.37575811165</v>
      </c>
      <c r="Y133" s="28">
        <f>MAX((X131+Y128)*$D120/12,0)</f>
        <v>463895.16978717782</v>
      </c>
      <c r="Z133" s="28">
        <f>MAX((Y131+Z128)*$D120/12,0)</f>
        <v>464005.96381624392</v>
      </c>
      <c r="AA133" s="28">
        <f t="shared" ref="AA133:AW133" si="622">MAX((Z131+AA128)*$D120/12,0)</f>
        <v>464116.75784531009</v>
      </c>
      <c r="AB133" s="28">
        <f t="shared" si="622"/>
        <v>464227.55187437619</v>
      </c>
      <c r="AC133" s="28">
        <f t="shared" si="622"/>
        <v>464338.290239806</v>
      </c>
      <c r="AD133" s="28">
        <f t="shared" si="622"/>
        <v>464338.290239806</v>
      </c>
      <c r="AE133" s="28">
        <f t="shared" si="622"/>
        <v>450198.87658581714</v>
      </c>
      <c r="AF133" s="28">
        <f t="shared" si="622"/>
        <v>447995.11488326854</v>
      </c>
      <c r="AG133" s="28">
        <f t="shared" si="622"/>
        <v>447995.11488326854</v>
      </c>
      <c r="AH133" s="28">
        <f t="shared" si="622"/>
        <v>271528.11273907661</v>
      </c>
      <c r="AI133" s="28">
        <f t="shared" si="622"/>
        <v>0</v>
      </c>
      <c r="AJ133" s="28">
        <f t="shared" si="622"/>
        <v>0</v>
      </c>
      <c r="AK133" s="28">
        <f t="shared" si="622"/>
        <v>0</v>
      </c>
      <c r="AL133" s="28">
        <f t="shared" si="622"/>
        <v>0</v>
      </c>
      <c r="AM133" s="28">
        <f t="shared" si="622"/>
        <v>0</v>
      </c>
      <c r="AN133" s="28">
        <f t="shared" si="622"/>
        <v>0</v>
      </c>
      <c r="AO133" s="28">
        <f t="shared" si="622"/>
        <v>0</v>
      </c>
      <c r="AP133" s="28">
        <f t="shared" si="622"/>
        <v>0</v>
      </c>
      <c r="AQ133" s="28">
        <f t="shared" si="622"/>
        <v>0</v>
      </c>
      <c r="AR133" s="28">
        <f t="shared" si="622"/>
        <v>0</v>
      </c>
      <c r="AS133" s="28">
        <f t="shared" si="622"/>
        <v>0</v>
      </c>
      <c r="AT133" s="28">
        <f t="shared" si="622"/>
        <v>0</v>
      </c>
      <c r="AU133" s="28">
        <f t="shared" si="622"/>
        <v>0</v>
      </c>
      <c r="AV133" s="28">
        <f t="shared" si="622"/>
        <v>0</v>
      </c>
      <c r="AW133" s="28">
        <f t="shared" si="622"/>
        <v>0</v>
      </c>
      <c r="AX133" s="28">
        <f t="shared" ref="AX133:BX133" si="623">MAX((AW131+AX128)*$D120/12,0)</f>
        <v>0</v>
      </c>
      <c r="AY133" s="28">
        <f t="shared" si="623"/>
        <v>0</v>
      </c>
      <c r="AZ133" s="28">
        <f t="shared" si="623"/>
        <v>0</v>
      </c>
      <c r="BA133" s="28">
        <f t="shared" si="623"/>
        <v>0</v>
      </c>
      <c r="BB133" s="28">
        <f t="shared" si="623"/>
        <v>0</v>
      </c>
      <c r="BC133" s="28">
        <f t="shared" si="623"/>
        <v>0</v>
      </c>
      <c r="BD133" s="28">
        <f t="shared" si="623"/>
        <v>0</v>
      </c>
      <c r="BE133" s="28">
        <f t="shared" si="623"/>
        <v>0</v>
      </c>
      <c r="BF133" s="28">
        <f t="shared" si="623"/>
        <v>0</v>
      </c>
      <c r="BG133" s="28">
        <f t="shared" si="623"/>
        <v>0</v>
      </c>
      <c r="BH133" s="28">
        <f t="shared" si="623"/>
        <v>174384.94878559597</v>
      </c>
      <c r="BI133" s="28">
        <f t="shared" si="623"/>
        <v>174439.28611198487</v>
      </c>
      <c r="BJ133" s="28">
        <f t="shared" si="623"/>
        <v>174493.62343837376</v>
      </c>
      <c r="BK133" s="28">
        <f t="shared" si="623"/>
        <v>174547.96076476268</v>
      </c>
      <c r="BL133" s="28">
        <f t="shared" si="623"/>
        <v>174602.29809115158</v>
      </c>
      <c r="BM133" s="28">
        <f t="shared" si="623"/>
        <v>322962.65141103469</v>
      </c>
      <c r="BN133" s="28">
        <f t="shared" si="623"/>
        <v>322962.65141103469</v>
      </c>
      <c r="BO133" s="28">
        <f t="shared" si="623"/>
        <v>322962.65141103469</v>
      </c>
      <c r="BP133" s="28">
        <f t="shared" si="623"/>
        <v>322962.65141103469</v>
      </c>
      <c r="BQ133" s="28">
        <f t="shared" si="623"/>
        <v>322962.65141103469</v>
      </c>
      <c r="BR133" s="28">
        <f t="shared" si="623"/>
        <v>322962.65141103469</v>
      </c>
      <c r="BS133" s="28">
        <f t="shared" si="623"/>
        <v>322962.65141103469</v>
      </c>
      <c r="BT133" s="28">
        <f t="shared" si="623"/>
        <v>322962.65141103469</v>
      </c>
      <c r="BU133" s="28">
        <f t="shared" si="623"/>
        <v>322962.65141103469</v>
      </c>
      <c r="BV133" s="28">
        <f t="shared" si="623"/>
        <v>322962.65141103469</v>
      </c>
      <c r="BW133" s="28">
        <f t="shared" si="623"/>
        <v>322962.65141103469</v>
      </c>
      <c r="BX133" s="28">
        <f t="shared" si="623"/>
        <v>322962.65141103469</v>
      </c>
      <c r="BY133" s="28">
        <f>MAX((BX131+BY128)*$D120/12,0)</f>
        <v>322962.65141103469</v>
      </c>
      <c r="BZ133" s="28">
        <f>MAX((BY131+BZ128)*$D120/12,0)</f>
        <v>322962.65141103469</v>
      </c>
      <c r="CA133" s="28">
        <f t="shared" ref="CA133:CI133" si="624">MAX((BZ131+CA128)*$D120/12,0)</f>
        <v>322962.65141103469</v>
      </c>
      <c r="CB133" s="28">
        <f t="shared" si="624"/>
        <v>322962.65141103469</v>
      </c>
      <c r="CC133" s="28">
        <f t="shared" si="624"/>
        <v>322962.65141103469</v>
      </c>
      <c r="CD133" s="28">
        <f t="shared" si="624"/>
        <v>322962.65141103469</v>
      </c>
      <c r="CE133" s="28">
        <f t="shared" si="624"/>
        <v>322962.65141103469</v>
      </c>
      <c r="CF133" s="28">
        <f t="shared" si="624"/>
        <v>322962.65141103469</v>
      </c>
      <c r="CG133" s="28">
        <f t="shared" si="624"/>
        <v>322962.65141103469</v>
      </c>
      <c r="CH133" s="28">
        <f t="shared" si="624"/>
        <v>322962.65141103469</v>
      </c>
      <c r="CI133" s="28">
        <f t="shared" si="624"/>
        <v>322962.65141103469</v>
      </c>
      <c r="CJ133" s="28">
        <f>MAX((CI131+CJ128)*$D120/12,0)</f>
        <v>322962.65141103469</v>
      </c>
      <c r="CK133" s="28">
        <f>MAX((CJ131+CK128)*$D120/12,0)</f>
        <v>322962.65141103469</v>
      </c>
      <c r="CL133" s="28">
        <f t="shared" ref="CL133:CQ133" si="625">MAX((CK131+CL128)*$D120/12,0)</f>
        <v>322962.65141103469</v>
      </c>
      <c r="CM133" s="28">
        <f t="shared" si="625"/>
        <v>322962.65141103469</v>
      </c>
      <c r="CN133" s="28">
        <f t="shared" si="625"/>
        <v>322962.65141103469</v>
      </c>
      <c r="CO133" s="28">
        <f t="shared" si="625"/>
        <v>322962.65141103469</v>
      </c>
      <c r="CP133" s="28">
        <f t="shared" si="625"/>
        <v>322962.65141103469</v>
      </c>
      <c r="CQ133" s="28">
        <f t="shared" si="625"/>
        <v>322962.65141103469</v>
      </c>
      <c r="CR133" s="28">
        <f>MAX((CQ131+CR128)*$D120/12,0)</f>
        <v>322962.65141103469</v>
      </c>
      <c r="CS133" s="28">
        <f>MAX((CR131+CS128)*$D120/12,0)</f>
        <v>322962.65141103469</v>
      </c>
      <c r="CT133" s="28">
        <f t="shared" ref="CT133:EL133" si="626">MAX((CS131+CT128)*$D120/12,0)</f>
        <v>322962.65141103469</v>
      </c>
      <c r="CU133" s="28">
        <f t="shared" si="626"/>
        <v>322962.65141103469</v>
      </c>
      <c r="CV133" s="28">
        <f t="shared" si="626"/>
        <v>322962.65141103469</v>
      </c>
      <c r="CW133" s="28">
        <f t="shared" si="626"/>
        <v>322962.65141103469</v>
      </c>
      <c r="CX133" s="28">
        <f t="shared" si="626"/>
        <v>0</v>
      </c>
      <c r="CY133" s="28">
        <f t="shared" si="626"/>
        <v>0</v>
      </c>
      <c r="CZ133" s="28">
        <f t="shared" si="626"/>
        <v>0</v>
      </c>
      <c r="DA133" s="28">
        <f t="shared" si="626"/>
        <v>0</v>
      </c>
      <c r="DB133" s="28">
        <f t="shared" si="626"/>
        <v>0</v>
      </c>
      <c r="DC133" s="28">
        <f t="shared" si="626"/>
        <v>0</v>
      </c>
      <c r="DD133" s="28">
        <f t="shared" si="626"/>
        <v>0</v>
      </c>
      <c r="DE133" s="28">
        <f t="shared" si="626"/>
        <v>0</v>
      </c>
      <c r="DF133" s="28">
        <f t="shared" si="626"/>
        <v>0</v>
      </c>
      <c r="DG133" s="28">
        <f t="shared" si="626"/>
        <v>0</v>
      </c>
      <c r="DH133" s="28">
        <f t="shared" si="626"/>
        <v>0</v>
      </c>
      <c r="DI133" s="28">
        <f t="shared" si="626"/>
        <v>0</v>
      </c>
      <c r="DJ133" s="28">
        <f t="shared" si="626"/>
        <v>0</v>
      </c>
      <c r="DK133" s="28">
        <f t="shared" si="626"/>
        <v>0</v>
      </c>
      <c r="DL133" s="28">
        <f t="shared" si="626"/>
        <v>0</v>
      </c>
      <c r="DM133" s="28">
        <f t="shared" si="626"/>
        <v>0</v>
      </c>
      <c r="DN133" s="28">
        <f t="shared" si="626"/>
        <v>0</v>
      </c>
      <c r="DO133" s="28">
        <f t="shared" si="626"/>
        <v>0</v>
      </c>
      <c r="DP133" s="28">
        <f t="shared" si="626"/>
        <v>0</v>
      </c>
      <c r="DQ133" s="28">
        <f t="shared" si="626"/>
        <v>0</v>
      </c>
      <c r="DR133" s="28">
        <f t="shared" si="626"/>
        <v>0</v>
      </c>
      <c r="DS133" s="28">
        <f t="shared" si="626"/>
        <v>0</v>
      </c>
      <c r="DT133" s="28">
        <f t="shared" si="626"/>
        <v>0</v>
      </c>
      <c r="DU133" s="28">
        <f t="shared" si="626"/>
        <v>0</v>
      </c>
      <c r="DV133" s="28">
        <f t="shared" si="626"/>
        <v>0</v>
      </c>
      <c r="DW133" s="28">
        <f t="shared" si="626"/>
        <v>0</v>
      </c>
      <c r="DX133" s="28">
        <f t="shared" si="626"/>
        <v>0</v>
      </c>
      <c r="DY133" s="28">
        <f t="shared" si="626"/>
        <v>0</v>
      </c>
      <c r="DZ133" s="28">
        <f t="shared" si="626"/>
        <v>0</v>
      </c>
      <c r="EA133" s="28">
        <f t="shared" si="626"/>
        <v>0</v>
      </c>
      <c r="EB133" s="28">
        <f t="shared" si="626"/>
        <v>0</v>
      </c>
      <c r="EC133" s="28">
        <f t="shared" si="626"/>
        <v>0</v>
      </c>
      <c r="ED133" s="28">
        <f t="shared" si="626"/>
        <v>0</v>
      </c>
      <c r="EE133" s="28">
        <f t="shared" si="626"/>
        <v>0</v>
      </c>
      <c r="EF133" s="28">
        <f t="shared" si="626"/>
        <v>0</v>
      </c>
      <c r="EG133" s="28">
        <f t="shared" si="626"/>
        <v>0</v>
      </c>
      <c r="EH133" s="28">
        <f t="shared" si="626"/>
        <v>0</v>
      </c>
      <c r="EI133" s="28">
        <f t="shared" si="626"/>
        <v>0</v>
      </c>
      <c r="EJ133" s="28">
        <f t="shared" si="626"/>
        <v>0</v>
      </c>
      <c r="EK133" s="28">
        <f t="shared" si="626"/>
        <v>0</v>
      </c>
      <c r="EL133" s="28">
        <f t="shared" si="626"/>
        <v>0</v>
      </c>
    </row>
    <row r="135" spans="1:142" s="23" customFormat="1">
      <c r="B135" s="102" t="s">
        <v>91</v>
      </c>
      <c r="C135" s="101" t="s">
        <v>370</v>
      </c>
      <c r="F135" s="16">
        <f t="shared" ref="F135:AK135" si="627">F128-F129-F130</f>
        <v>0</v>
      </c>
      <c r="G135" s="16">
        <f t="shared" si="627"/>
        <v>0</v>
      </c>
      <c r="H135" s="16">
        <f t="shared" si="627"/>
        <v>0</v>
      </c>
      <c r="I135" s="16">
        <f t="shared" si="627"/>
        <v>0</v>
      </c>
      <c r="J135" s="16">
        <f t="shared" si="627"/>
        <v>0</v>
      </c>
      <c r="K135" s="16">
        <f t="shared" si="627"/>
        <v>0</v>
      </c>
      <c r="L135" s="16">
        <f t="shared" si="627"/>
        <v>0</v>
      </c>
      <c r="M135" s="16">
        <f t="shared" si="627"/>
        <v>0</v>
      </c>
      <c r="N135" s="16">
        <f t="shared" si="627"/>
        <v>0</v>
      </c>
      <c r="O135" s="16">
        <f t="shared" si="627"/>
        <v>13614195.761248605</v>
      </c>
      <c r="P135" s="16">
        <f t="shared" si="627"/>
        <v>40738259.617079139</v>
      </c>
      <c r="Q135" s="16">
        <f t="shared" si="627"/>
        <v>52163.833333333336</v>
      </c>
      <c r="R135" s="16">
        <f t="shared" si="627"/>
        <v>13575072.886248605</v>
      </c>
      <c r="S135" s="16">
        <f t="shared" si="627"/>
        <v>12360594.761884969</v>
      </c>
      <c r="T135" s="16">
        <f t="shared" si="627"/>
        <v>12360594.761884969</v>
      </c>
      <c r="U135" s="16">
        <f t="shared" si="627"/>
        <v>9277093.7131576948</v>
      </c>
      <c r="V135" s="16">
        <f t="shared" si="627"/>
        <v>9277093.7131576948</v>
      </c>
      <c r="W135" s="16">
        <f t="shared" si="627"/>
        <v>26590.566975878552</v>
      </c>
      <c r="X135" s="16">
        <f t="shared" si="627"/>
        <v>26590.566975878552</v>
      </c>
      <c r="Y135" s="16">
        <f t="shared" si="627"/>
        <v>26590.566975878552</v>
      </c>
      <c r="Z135" s="16">
        <f t="shared" si="627"/>
        <v>26590.566975878552</v>
      </c>
      <c r="AA135" s="16">
        <f t="shared" si="627"/>
        <v>26590.566975878552</v>
      </c>
      <c r="AB135" s="16">
        <f t="shared" si="627"/>
        <v>26590.566975878552</v>
      </c>
      <c r="AC135" s="16">
        <f t="shared" si="627"/>
        <v>26577.207703150809</v>
      </c>
      <c r="AD135" s="16">
        <f t="shared" si="627"/>
        <v>-3393459.2769573368</v>
      </c>
      <c r="AE135" s="16">
        <f t="shared" si="627"/>
        <v>-6477028.162775524</v>
      </c>
      <c r="AF135" s="16">
        <f t="shared" si="627"/>
        <v>5948125.3541638739</v>
      </c>
      <c r="AG135" s="16">
        <f t="shared" si="627"/>
        <v>-42352080.514606073</v>
      </c>
      <c r="AH135" s="16">
        <f t="shared" si="627"/>
        <v>-65166747.057378381</v>
      </c>
      <c r="AI135" s="16">
        <f t="shared" si="627"/>
        <v>0</v>
      </c>
      <c r="AJ135" s="16">
        <f t="shared" si="627"/>
        <v>0</v>
      </c>
      <c r="AK135" s="16">
        <f t="shared" si="627"/>
        <v>0</v>
      </c>
      <c r="AL135" s="16">
        <f t="shared" ref="AL135:BQ135" si="628">AL128-AL129-AL130</f>
        <v>0</v>
      </c>
      <c r="AM135" s="16">
        <f t="shared" si="628"/>
        <v>0</v>
      </c>
      <c r="AN135" s="16">
        <f t="shared" si="628"/>
        <v>0</v>
      </c>
      <c r="AO135" s="16">
        <f t="shared" si="628"/>
        <v>0</v>
      </c>
      <c r="AP135" s="16">
        <f t="shared" si="628"/>
        <v>0</v>
      </c>
      <c r="AQ135" s="16">
        <f t="shared" si="628"/>
        <v>0</v>
      </c>
      <c r="AR135" s="16">
        <f t="shared" si="628"/>
        <v>0</v>
      </c>
      <c r="AS135" s="16">
        <f t="shared" si="628"/>
        <v>0</v>
      </c>
      <c r="AT135" s="16">
        <f t="shared" si="628"/>
        <v>0</v>
      </c>
      <c r="AU135" s="16">
        <f t="shared" si="628"/>
        <v>0</v>
      </c>
      <c r="AV135" s="16">
        <f t="shared" si="628"/>
        <v>0</v>
      </c>
      <c r="AW135" s="16">
        <f t="shared" si="628"/>
        <v>0</v>
      </c>
      <c r="AX135" s="16">
        <f t="shared" si="628"/>
        <v>0</v>
      </c>
      <c r="AY135" s="16">
        <f t="shared" si="628"/>
        <v>0</v>
      </c>
      <c r="AZ135" s="16">
        <f t="shared" si="628"/>
        <v>0</v>
      </c>
      <c r="BA135" s="16">
        <f t="shared" si="628"/>
        <v>0</v>
      </c>
      <c r="BB135" s="16">
        <f t="shared" si="628"/>
        <v>0</v>
      </c>
      <c r="BC135" s="16">
        <f t="shared" si="628"/>
        <v>0</v>
      </c>
      <c r="BD135" s="16">
        <f t="shared" si="628"/>
        <v>0</v>
      </c>
      <c r="BE135" s="16">
        <f t="shared" si="628"/>
        <v>0</v>
      </c>
      <c r="BF135" s="16">
        <f t="shared" si="628"/>
        <v>0</v>
      </c>
      <c r="BG135" s="16">
        <f t="shared" si="628"/>
        <v>0</v>
      </c>
      <c r="BH135" s="16">
        <f t="shared" si="628"/>
        <v>41852387.708543032</v>
      </c>
      <c r="BI135" s="16">
        <f t="shared" si="628"/>
        <v>13040.958333333334</v>
      </c>
      <c r="BJ135" s="16">
        <f t="shared" si="628"/>
        <v>13040.958333333334</v>
      </c>
      <c r="BK135" s="16">
        <f t="shared" si="628"/>
        <v>13040.958333333334</v>
      </c>
      <c r="BL135" s="16">
        <f t="shared" si="628"/>
        <v>13040.958333333334</v>
      </c>
      <c r="BM135" s="16">
        <f t="shared" si="628"/>
        <v>35606484.796771944</v>
      </c>
      <c r="BN135" s="16">
        <f t="shared" si="628"/>
        <v>0</v>
      </c>
      <c r="BO135" s="16">
        <f t="shared" si="628"/>
        <v>0</v>
      </c>
      <c r="BP135" s="16">
        <f t="shared" si="628"/>
        <v>0</v>
      </c>
      <c r="BQ135" s="16">
        <f t="shared" si="628"/>
        <v>0</v>
      </c>
      <c r="BR135" s="16">
        <f t="shared" ref="BR135:CW135" si="629">BR128-BR129-BR130</f>
        <v>0</v>
      </c>
      <c r="BS135" s="16">
        <f t="shared" si="629"/>
        <v>0</v>
      </c>
      <c r="BT135" s="16">
        <f t="shared" si="629"/>
        <v>0</v>
      </c>
      <c r="BU135" s="16">
        <f t="shared" si="629"/>
        <v>0</v>
      </c>
      <c r="BV135" s="16">
        <f t="shared" si="629"/>
        <v>0</v>
      </c>
      <c r="BW135" s="16">
        <f t="shared" si="629"/>
        <v>0</v>
      </c>
      <c r="BX135" s="16">
        <f t="shared" si="629"/>
        <v>0</v>
      </c>
      <c r="BY135" s="16">
        <f t="shared" si="629"/>
        <v>0</v>
      </c>
      <c r="BZ135" s="16">
        <f t="shared" si="629"/>
        <v>0</v>
      </c>
      <c r="CA135" s="16">
        <f t="shared" si="629"/>
        <v>0</v>
      </c>
      <c r="CB135" s="16">
        <f t="shared" si="629"/>
        <v>0</v>
      </c>
      <c r="CC135" s="16">
        <f t="shared" si="629"/>
        <v>0</v>
      </c>
      <c r="CD135" s="16">
        <f t="shared" si="629"/>
        <v>0</v>
      </c>
      <c r="CE135" s="16">
        <f t="shared" si="629"/>
        <v>0</v>
      </c>
      <c r="CF135" s="16">
        <f t="shared" si="629"/>
        <v>0</v>
      </c>
      <c r="CG135" s="16">
        <f t="shared" si="629"/>
        <v>0</v>
      </c>
      <c r="CH135" s="16">
        <f t="shared" si="629"/>
        <v>0</v>
      </c>
      <c r="CI135" s="16">
        <f t="shared" si="629"/>
        <v>0</v>
      </c>
      <c r="CJ135" s="16">
        <f t="shared" si="629"/>
        <v>0</v>
      </c>
      <c r="CK135" s="16">
        <f t="shared" si="629"/>
        <v>0</v>
      </c>
      <c r="CL135" s="16">
        <f t="shared" si="629"/>
        <v>0</v>
      </c>
      <c r="CM135" s="16">
        <f t="shared" si="629"/>
        <v>0</v>
      </c>
      <c r="CN135" s="16">
        <f t="shared" si="629"/>
        <v>0</v>
      </c>
      <c r="CO135" s="16">
        <f t="shared" si="629"/>
        <v>0</v>
      </c>
      <c r="CP135" s="16">
        <f t="shared" si="629"/>
        <v>0</v>
      </c>
      <c r="CQ135" s="16">
        <f t="shared" si="629"/>
        <v>0</v>
      </c>
      <c r="CR135" s="16">
        <f t="shared" si="629"/>
        <v>0</v>
      </c>
      <c r="CS135" s="16">
        <f t="shared" si="629"/>
        <v>0</v>
      </c>
      <c r="CT135" s="16">
        <f t="shared" si="629"/>
        <v>0</v>
      </c>
      <c r="CU135" s="16">
        <f t="shared" si="629"/>
        <v>0</v>
      </c>
      <c r="CV135" s="16">
        <f t="shared" si="629"/>
        <v>0</v>
      </c>
      <c r="CW135" s="16">
        <f t="shared" si="629"/>
        <v>-77511036.338648319</v>
      </c>
      <c r="CX135" s="16">
        <f t="shared" ref="CX135:EC135" si="630">CX128-CX129-CX130</f>
        <v>0</v>
      </c>
      <c r="CY135" s="16">
        <f t="shared" si="630"/>
        <v>0</v>
      </c>
      <c r="CZ135" s="16">
        <f t="shared" si="630"/>
        <v>0</v>
      </c>
      <c r="DA135" s="16">
        <f t="shared" si="630"/>
        <v>0</v>
      </c>
      <c r="DB135" s="16">
        <f t="shared" si="630"/>
        <v>0</v>
      </c>
      <c r="DC135" s="16">
        <f t="shared" si="630"/>
        <v>0</v>
      </c>
      <c r="DD135" s="16">
        <f t="shared" si="630"/>
        <v>0</v>
      </c>
      <c r="DE135" s="16">
        <f t="shared" si="630"/>
        <v>0</v>
      </c>
      <c r="DF135" s="16">
        <f t="shared" si="630"/>
        <v>0</v>
      </c>
      <c r="DG135" s="16">
        <f t="shared" si="630"/>
        <v>0</v>
      </c>
      <c r="DH135" s="16">
        <f t="shared" si="630"/>
        <v>0</v>
      </c>
      <c r="DI135" s="16">
        <f t="shared" si="630"/>
        <v>0</v>
      </c>
      <c r="DJ135" s="16">
        <f t="shared" si="630"/>
        <v>0</v>
      </c>
      <c r="DK135" s="16">
        <f t="shared" si="630"/>
        <v>0</v>
      </c>
      <c r="DL135" s="16">
        <f t="shared" si="630"/>
        <v>0</v>
      </c>
      <c r="DM135" s="16">
        <f t="shared" si="630"/>
        <v>0</v>
      </c>
      <c r="DN135" s="16">
        <f t="shared" si="630"/>
        <v>0</v>
      </c>
      <c r="DO135" s="16">
        <f t="shared" si="630"/>
        <v>0</v>
      </c>
      <c r="DP135" s="16">
        <f t="shared" si="630"/>
        <v>0</v>
      </c>
      <c r="DQ135" s="16">
        <f t="shared" si="630"/>
        <v>0</v>
      </c>
      <c r="DR135" s="16">
        <f t="shared" si="630"/>
        <v>0</v>
      </c>
      <c r="DS135" s="16">
        <f t="shared" si="630"/>
        <v>0</v>
      </c>
      <c r="DT135" s="16">
        <f t="shared" si="630"/>
        <v>0</v>
      </c>
      <c r="DU135" s="16">
        <f t="shared" si="630"/>
        <v>0</v>
      </c>
      <c r="DV135" s="16">
        <f t="shared" si="630"/>
        <v>0</v>
      </c>
      <c r="DW135" s="16">
        <f t="shared" si="630"/>
        <v>0</v>
      </c>
      <c r="DX135" s="16">
        <f t="shared" si="630"/>
        <v>0</v>
      </c>
      <c r="DY135" s="16">
        <f t="shared" si="630"/>
        <v>0</v>
      </c>
      <c r="DZ135" s="16">
        <f t="shared" si="630"/>
        <v>0</v>
      </c>
      <c r="EA135" s="16">
        <f t="shared" si="630"/>
        <v>0</v>
      </c>
      <c r="EB135" s="16">
        <f t="shared" si="630"/>
        <v>0</v>
      </c>
      <c r="EC135" s="16">
        <f t="shared" si="630"/>
        <v>0</v>
      </c>
      <c r="ED135" s="16">
        <f t="shared" ref="ED135:EL135" si="631">ED128-ED129-ED130</f>
        <v>0</v>
      </c>
      <c r="EE135" s="16">
        <f t="shared" si="631"/>
        <v>0</v>
      </c>
      <c r="EF135" s="16">
        <f t="shared" si="631"/>
        <v>0</v>
      </c>
      <c r="EG135" s="16">
        <f t="shared" si="631"/>
        <v>0</v>
      </c>
      <c r="EH135" s="16">
        <f t="shared" si="631"/>
        <v>0</v>
      </c>
      <c r="EI135" s="16">
        <f t="shared" si="631"/>
        <v>0</v>
      </c>
      <c r="EJ135" s="16">
        <f t="shared" si="631"/>
        <v>0</v>
      </c>
      <c r="EK135" s="16">
        <f t="shared" si="631"/>
        <v>0</v>
      </c>
      <c r="EL135" s="16">
        <f t="shared" si="631"/>
        <v>0</v>
      </c>
    </row>
    <row r="136" spans="1:142" s="23" customFormat="1">
      <c r="C136" s="101" t="s">
        <v>66</v>
      </c>
      <c r="F136" s="16">
        <f t="shared" ref="F136:AK136" si="632">F133</f>
        <v>0</v>
      </c>
      <c r="G136" s="16">
        <f t="shared" si="632"/>
        <v>0</v>
      </c>
      <c r="H136" s="16">
        <f t="shared" si="632"/>
        <v>0</v>
      </c>
      <c r="I136" s="16">
        <f t="shared" si="632"/>
        <v>0</v>
      </c>
      <c r="J136" s="16">
        <f t="shared" si="632"/>
        <v>0</v>
      </c>
      <c r="K136" s="16">
        <f t="shared" si="632"/>
        <v>0</v>
      </c>
      <c r="L136" s="16">
        <f t="shared" si="632"/>
        <v>0</v>
      </c>
      <c r="M136" s="16">
        <f t="shared" si="632"/>
        <v>0</v>
      </c>
      <c r="N136" s="16">
        <f t="shared" si="632"/>
        <v>0</v>
      </c>
      <c r="O136" s="16">
        <f t="shared" si="632"/>
        <v>56725.815671869197</v>
      </c>
      <c r="P136" s="16">
        <f t="shared" si="632"/>
        <v>226468.56407636558</v>
      </c>
      <c r="Q136" s="16">
        <f t="shared" si="632"/>
        <v>226685.91338192116</v>
      </c>
      <c r="R136" s="16">
        <f t="shared" si="632"/>
        <v>283248.71707462374</v>
      </c>
      <c r="S136" s="16">
        <f t="shared" si="632"/>
        <v>334751.19524914445</v>
      </c>
      <c r="T136" s="16">
        <f t="shared" si="632"/>
        <v>386253.67342366517</v>
      </c>
      <c r="U136" s="16">
        <f t="shared" si="632"/>
        <v>424908.23056182225</v>
      </c>
      <c r="V136" s="16">
        <f t="shared" si="632"/>
        <v>463562.78769997932</v>
      </c>
      <c r="W136" s="16">
        <f t="shared" si="632"/>
        <v>463673.58172904543</v>
      </c>
      <c r="X136" s="16">
        <f t="shared" si="632"/>
        <v>463784.37575811165</v>
      </c>
      <c r="Y136" s="16">
        <f t="shared" si="632"/>
        <v>463895.16978717782</v>
      </c>
      <c r="Z136" s="16">
        <f t="shared" si="632"/>
        <v>464005.96381624392</v>
      </c>
      <c r="AA136" s="16">
        <f t="shared" si="632"/>
        <v>464116.75784531009</v>
      </c>
      <c r="AB136" s="16">
        <f t="shared" si="632"/>
        <v>464227.55187437619</v>
      </c>
      <c r="AC136" s="16">
        <f t="shared" si="632"/>
        <v>464338.290239806</v>
      </c>
      <c r="AD136" s="16">
        <f t="shared" si="632"/>
        <v>464338.290239806</v>
      </c>
      <c r="AE136" s="16">
        <f t="shared" si="632"/>
        <v>450198.87658581714</v>
      </c>
      <c r="AF136" s="16">
        <f t="shared" si="632"/>
        <v>447995.11488326854</v>
      </c>
      <c r="AG136" s="16">
        <f t="shared" si="632"/>
        <v>447995.11488326854</v>
      </c>
      <c r="AH136" s="16">
        <f t="shared" si="632"/>
        <v>271528.11273907661</v>
      </c>
      <c r="AI136" s="16">
        <f t="shared" si="632"/>
        <v>0</v>
      </c>
      <c r="AJ136" s="16">
        <f t="shared" si="632"/>
        <v>0</v>
      </c>
      <c r="AK136" s="16">
        <f t="shared" si="632"/>
        <v>0</v>
      </c>
      <c r="AL136" s="16">
        <f t="shared" ref="AL136:BQ136" si="633">AL133</f>
        <v>0</v>
      </c>
      <c r="AM136" s="16">
        <f t="shared" si="633"/>
        <v>0</v>
      </c>
      <c r="AN136" s="16">
        <f t="shared" si="633"/>
        <v>0</v>
      </c>
      <c r="AO136" s="16">
        <f t="shared" si="633"/>
        <v>0</v>
      </c>
      <c r="AP136" s="16">
        <f t="shared" si="633"/>
        <v>0</v>
      </c>
      <c r="AQ136" s="16">
        <f t="shared" si="633"/>
        <v>0</v>
      </c>
      <c r="AR136" s="16">
        <f t="shared" si="633"/>
        <v>0</v>
      </c>
      <c r="AS136" s="16">
        <f t="shared" si="633"/>
        <v>0</v>
      </c>
      <c r="AT136" s="16">
        <f t="shared" si="633"/>
        <v>0</v>
      </c>
      <c r="AU136" s="16">
        <f t="shared" si="633"/>
        <v>0</v>
      </c>
      <c r="AV136" s="16">
        <f t="shared" si="633"/>
        <v>0</v>
      </c>
      <c r="AW136" s="16">
        <f t="shared" si="633"/>
        <v>0</v>
      </c>
      <c r="AX136" s="16">
        <f t="shared" si="633"/>
        <v>0</v>
      </c>
      <c r="AY136" s="16">
        <f t="shared" si="633"/>
        <v>0</v>
      </c>
      <c r="AZ136" s="16">
        <f t="shared" si="633"/>
        <v>0</v>
      </c>
      <c r="BA136" s="16">
        <f t="shared" si="633"/>
        <v>0</v>
      </c>
      <c r="BB136" s="16">
        <f t="shared" si="633"/>
        <v>0</v>
      </c>
      <c r="BC136" s="16">
        <f t="shared" si="633"/>
        <v>0</v>
      </c>
      <c r="BD136" s="16">
        <f t="shared" si="633"/>
        <v>0</v>
      </c>
      <c r="BE136" s="16">
        <f t="shared" si="633"/>
        <v>0</v>
      </c>
      <c r="BF136" s="16">
        <f t="shared" si="633"/>
        <v>0</v>
      </c>
      <c r="BG136" s="16">
        <f t="shared" si="633"/>
        <v>0</v>
      </c>
      <c r="BH136" s="16">
        <f t="shared" si="633"/>
        <v>174384.94878559597</v>
      </c>
      <c r="BI136" s="16">
        <f t="shared" si="633"/>
        <v>174439.28611198487</v>
      </c>
      <c r="BJ136" s="16">
        <f t="shared" si="633"/>
        <v>174493.62343837376</v>
      </c>
      <c r="BK136" s="16">
        <f t="shared" si="633"/>
        <v>174547.96076476268</v>
      </c>
      <c r="BL136" s="16">
        <f t="shared" si="633"/>
        <v>174602.29809115158</v>
      </c>
      <c r="BM136" s="16">
        <f t="shared" si="633"/>
        <v>322962.65141103469</v>
      </c>
      <c r="BN136" s="16">
        <f t="shared" si="633"/>
        <v>322962.65141103469</v>
      </c>
      <c r="BO136" s="16">
        <f t="shared" si="633"/>
        <v>322962.65141103469</v>
      </c>
      <c r="BP136" s="16">
        <f t="shared" si="633"/>
        <v>322962.65141103469</v>
      </c>
      <c r="BQ136" s="16">
        <f t="shared" si="633"/>
        <v>322962.65141103469</v>
      </c>
      <c r="BR136" s="16">
        <f t="shared" ref="BR136:CW136" si="634">BR133</f>
        <v>322962.65141103469</v>
      </c>
      <c r="BS136" s="16">
        <f t="shared" si="634"/>
        <v>322962.65141103469</v>
      </c>
      <c r="BT136" s="16">
        <f t="shared" si="634"/>
        <v>322962.65141103469</v>
      </c>
      <c r="BU136" s="16">
        <f t="shared" si="634"/>
        <v>322962.65141103469</v>
      </c>
      <c r="BV136" s="16">
        <f t="shared" si="634"/>
        <v>322962.65141103469</v>
      </c>
      <c r="BW136" s="16">
        <f t="shared" si="634"/>
        <v>322962.65141103469</v>
      </c>
      <c r="BX136" s="16">
        <f t="shared" si="634"/>
        <v>322962.65141103469</v>
      </c>
      <c r="BY136" s="16">
        <f t="shared" si="634"/>
        <v>322962.65141103469</v>
      </c>
      <c r="BZ136" s="16">
        <f t="shared" si="634"/>
        <v>322962.65141103469</v>
      </c>
      <c r="CA136" s="16">
        <f t="shared" si="634"/>
        <v>322962.65141103469</v>
      </c>
      <c r="CB136" s="16">
        <f t="shared" si="634"/>
        <v>322962.65141103469</v>
      </c>
      <c r="CC136" s="16">
        <f t="shared" si="634"/>
        <v>322962.65141103469</v>
      </c>
      <c r="CD136" s="16">
        <f t="shared" si="634"/>
        <v>322962.65141103469</v>
      </c>
      <c r="CE136" s="16">
        <f t="shared" si="634"/>
        <v>322962.65141103469</v>
      </c>
      <c r="CF136" s="16">
        <f t="shared" si="634"/>
        <v>322962.65141103469</v>
      </c>
      <c r="CG136" s="16">
        <f t="shared" si="634"/>
        <v>322962.65141103469</v>
      </c>
      <c r="CH136" s="16">
        <f t="shared" si="634"/>
        <v>322962.65141103469</v>
      </c>
      <c r="CI136" s="16">
        <f t="shared" si="634"/>
        <v>322962.65141103469</v>
      </c>
      <c r="CJ136" s="16">
        <f t="shared" si="634"/>
        <v>322962.65141103469</v>
      </c>
      <c r="CK136" s="16">
        <f t="shared" si="634"/>
        <v>322962.65141103469</v>
      </c>
      <c r="CL136" s="16">
        <f t="shared" si="634"/>
        <v>322962.65141103469</v>
      </c>
      <c r="CM136" s="16">
        <f t="shared" si="634"/>
        <v>322962.65141103469</v>
      </c>
      <c r="CN136" s="16">
        <f t="shared" si="634"/>
        <v>322962.65141103469</v>
      </c>
      <c r="CO136" s="16">
        <f t="shared" si="634"/>
        <v>322962.65141103469</v>
      </c>
      <c r="CP136" s="16">
        <f t="shared" si="634"/>
        <v>322962.65141103469</v>
      </c>
      <c r="CQ136" s="16">
        <f t="shared" si="634"/>
        <v>322962.65141103469</v>
      </c>
      <c r="CR136" s="16">
        <f t="shared" si="634"/>
        <v>322962.65141103469</v>
      </c>
      <c r="CS136" s="16">
        <f t="shared" si="634"/>
        <v>322962.65141103469</v>
      </c>
      <c r="CT136" s="16">
        <f t="shared" si="634"/>
        <v>322962.65141103469</v>
      </c>
      <c r="CU136" s="16">
        <f t="shared" si="634"/>
        <v>322962.65141103469</v>
      </c>
      <c r="CV136" s="16">
        <f t="shared" si="634"/>
        <v>322962.65141103469</v>
      </c>
      <c r="CW136" s="16">
        <f t="shared" si="634"/>
        <v>322962.65141103469</v>
      </c>
      <c r="CX136" s="16">
        <f t="shared" ref="CX136:EC136" si="635">CX133</f>
        <v>0</v>
      </c>
      <c r="CY136" s="16">
        <f t="shared" si="635"/>
        <v>0</v>
      </c>
      <c r="CZ136" s="16">
        <f t="shared" si="635"/>
        <v>0</v>
      </c>
      <c r="DA136" s="16">
        <f t="shared" si="635"/>
        <v>0</v>
      </c>
      <c r="DB136" s="16">
        <f t="shared" si="635"/>
        <v>0</v>
      </c>
      <c r="DC136" s="16">
        <f t="shared" si="635"/>
        <v>0</v>
      </c>
      <c r="DD136" s="16">
        <f t="shared" si="635"/>
        <v>0</v>
      </c>
      <c r="DE136" s="16">
        <f t="shared" si="635"/>
        <v>0</v>
      </c>
      <c r="DF136" s="16">
        <f t="shared" si="635"/>
        <v>0</v>
      </c>
      <c r="DG136" s="16">
        <f t="shared" si="635"/>
        <v>0</v>
      </c>
      <c r="DH136" s="16">
        <f t="shared" si="635"/>
        <v>0</v>
      </c>
      <c r="DI136" s="16">
        <f t="shared" si="635"/>
        <v>0</v>
      </c>
      <c r="DJ136" s="16">
        <f t="shared" si="635"/>
        <v>0</v>
      </c>
      <c r="DK136" s="16">
        <f t="shared" si="635"/>
        <v>0</v>
      </c>
      <c r="DL136" s="16">
        <f t="shared" si="635"/>
        <v>0</v>
      </c>
      <c r="DM136" s="16">
        <f t="shared" si="635"/>
        <v>0</v>
      </c>
      <c r="DN136" s="16">
        <f t="shared" si="635"/>
        <v>0</v>
      </c>
      <c r="DO136" s="16">
        <f t="shared" si="635"/>
        <v>0</v>
      </c>
      <c r="DP136" s="16">
        <f t="shared" si="635"/>
        <v>0</v>
      </c>
      <c r="DQ136" s="16">
        <f t="shared" si="635"/>
        <v>0</v>
      </c>
      <c r="DR136" s="16">
        <f t="shared" si="635"/>
        <v>0</v>
      </c>
      <c r="DS136" s="16">
        <f t="shared" si="635"/>
        <v>0</v>
      </c>
      <c r="DT136" s="16">
        <f t="shared" si="635"/>
        <v>0</v>
      </c>
      <c r="DU136" s="16">
        <f t="shared" si="635"/>
        <v>0</v>
      </c>
      <c r="DV136" s="16">
        <f t="shared" si="635"/>
        <v>0</v>
      </c>
      <c r="DW136" s="16">
        <f t="shared" si="635"/>
        <v>0</v>
      </c>
      <c r="DX136" s="16">
        <f t="shared" si="635"/>
        <v>0</v>
      </c>
      <c r="DY136" s="16">
        <f t="shared" si="635"/>
        <v>0</v>
      </c>
      <c r="DZ136" s="16">
        <f t="shared" si="635"/>
        <v>0</v>
      </c>
      <c r="EA136" s="16">
        <f t="shared" si="635"/>
        <v>0</v>
      </c>
      <c r="EB136" s="16">
        <f t="shared" si="635"/>
        <v>0</v>
      </c>
      <c r="EC136" s="16">
        <f t="shared" si="635"/>
        <v>0</v>
      </c>
      <c r="ED136" s="16">
        <f t="shared" ref="ED136:EL136" si="636">ED133</f>
        <v>0</v>
      </c>
      <c r="EE136" s="16">
        <f t="shared" si="636"/>
        <v>0</v>
      </c>
      <c r="EF136" s="16">
        <f t="shared" si="636"/>
        <v>0</v>
      </c>
      <c r="EG136" s="16">
        <f t="shared" si="636"/>
        <v>0</v>
      </c>
      <c r="EH136" s="16">
        <f t="shared" si="636"/>
        <v>0</v>
      </c>
      <c r="EI136" s="16">
        <f t="shared" si="636"/>
        <v>0</v>
      </c>
      <c r="EJ136" s="16">
        <f t="shared" si="636"/>
        <v>0</v>
      </c>
      <c r="EK136" s="16">
        <f t="shared" si="636"/>
        <v>0</v>
      </c>
      <c r="EL136" s="16">
        <f t="shared" si="636"/>
        <v>0</v>
      </c>
    </row>
    <row r="137" spans="1:142" s="23" customFormat="1">
      <c r="C137" s="101" t="s">
        <v>358</v>
      </c>
      <c r="F137" s="16">
        <f t="shared" ref="F137:AK137" si="637">F135-F136</f>
        <v>0</v>
      </c>
      <c r="G137" s="16">
        <f t="shared" si="637"/>
        <v>0</v>
      </c>
      <c r="H137" s="16">
        <f t="shared" si="637"/>
        <v>0</v>
      </c>
      <c r="I137" s="16">
        <f t="shared" si="637"/>
        <v>0</v>
      </c>
      <c r="J137" s="16">
        <f t="shared" si="637"/>
        <v>0</v>
      </c>
      <c r="K137" s="16">
        <f t="shared" si="637"/>
        <v>0</v>
      </c>
      <c r="L137" s="16">
        <f t="shared" si="637"/>
        <v>0</v>
      </c>
      <c r="M137" s="16">
        <f t="shared" si="637"/>
        <v>0</v>
      </c>
      <c r="N137" s="16">
        <f t="shared" si="637"/>
        <v>0</v>
      </c>
      <c r="O137" s="16">
        <f t="shared" si="637"/>
        <v>13557469.945576737</v>
      </c>
      <c r="P137" s="16">
        <f t="shared" si="637"/>
        <v>40511791.053002775</v>
      </c>
      <c r="Q137" s="16">
        <f t="shared" si="637"/>
        <v>-174522.08004858781</v>
      </c>
      <c r="R137" s="16">
        <f t="shared" si="637"/>
        <v>13291824.169173982</v>
      </c>
      <c r="S137" s="16">
        <f t="shared" si="637"/>
        <v>12025843.566635825</v>
      </c>
      <c r="T137" s="16">
        <f t="shared" si="637"/>
        <v>11974341.088461304</v>
      </c>
      <c r="U137" s="16">
        <f t="shared" si="637"/>
        <v>8852185.4825958721</v>
      </c>
      <c r="V137" s="16">
        <f t="shared" si="637"/>
        <v>8813530.925457716</v>
      </c>
      <c r="W137" s="16">
        <f t="shared" si="637"/>
        <v>-437083.01475316688</v>
      </c>
      <c r="X137" s="16">
        <f t="shared" si="637"/>
        <v>-437193.8087822331</v>
      </c>
      <c r="Y137" s="16">
        <f t="shared" si="637"/>
        <v>-437304.60281129926</v>
      </c>
      <c r="Z137" s="16">
        <f t="shared" si="637"/>
        <v>-437415.39684036537</v>
      </c>
      <c r="AA137" s="16">
        <f t="shared" si="637"/>
        <v>-437526.19086943154</v>
      </c>
      <c r="AB137" s="16">
        <f t="shared" si="637"/>
        <v>-437636.98489849764</v>
      </c>
      <c r="AC137" s="16">
        <f t="shared" si="637"/>
        <v>-437761.08253665519</v>
      </c>
      <c r="AD137" s="16">
        <f t="shared" si="637"/>
        <v>-3857797.5671971426</v>
      </c>
      <c r="AE137" s="16">
        <f t="shared" si="637"/>
        <v>-6927227.0393613409</v>
      </c>
      <c r="AF137" s="16">
        <f t="shared" si="637"/>
        <v>5500130.2392806057</v>
      </c>
      <c r="AG137" s="16">
        <f t="shared" si="637"/>
        <v>-42800075.62948934</v>
      </c>
      <c r="AH137" s="16" t="s">
        <v>378</v>
      </c>
      <c r="AI137" s="16">
        <f t="shared" si="637"/>
        <v>0</v>
      </c>
      <c r="AJ137" s="16">
        <f t="shared" si="637"/>
        <v>0</v>
      </c>
      <c r="AK137" s="16">
        <f t="shared" si="637"/>
        <v>0</v>
      </c>
      <c r="AL137" s="16">
        <f t="shared" ref="AL137:BQ137" si="638">AL135-AL136</f>
        <v>0</v>
      </c>
      <c r="AM137" s="16">
        <f t="shared" si="638"/>
        <v>0</v>
      </c>
      <c r="AN137" s="16">
        <f t="shared" si="638"/>
        <v>0</v>
      </c>
      <c r="AO137" s="16">
        <f t="shared" si="638"/>
        <v>0</v>
      </c>
      <c r="AP137" s="16">
        <f t="shared" si="638"/>
        <v>0</v>
      </c>
      <c r="AQ137" s="16">
        <f t="shared" si="638"/>
        <v>0</v>
      </c>
      <c r="AR137" s="16">
        <f t="shared" si="638"/>
        <v>0</v>
      </c>
      <c r="AS137" s="16">
        <f t="shared" si="638"/>
        <v>0</v>
      </c>
      <c r="AT137" s="16">
        <f t="shared" si="638"/>
        <v>0</v>
      </c>
      <c r="AU137" s="16">
        <f t="shared" si="638"/>
        <v>0</v>
      </c>
      <c r="AV137" s="16">
        <f t="shared" si="638"/>
        <v>0</v>
      </c>
      <c r="AW137" s="16">
        <f t="shared" si="638"/>
        <v>0</v>
      </c>
      <c r="AX137" s="16">
        <f t="shared" si="638"/>
        <v>0</v>
      </c>
      <c r="AY137" s="16">
        <f t="shared" si="638"/>
        <v>0</v>
      </c>
      <c r="AZ137" s="16">
        <f t="shared" si="638"/>
        <v>0</v>
      </c>
      <c r="BA137" s="16">
        <f t="shared" si="638"/>
        <v>0</v>
      </c>
      <c r="BB137" s="16">
        <f t="shared" si="638"/>
        <v>0</v>
      </c>
      <c r="BC137" s="16">
        <f t="shared" si="638"/>
        <v>0</v>
      </c>
      <c r="BD137" s="16">
        <f t="shared" si="638"/>
        <v>0</v>
      </c>
      <c r="BE137" s="16">
        <f t="shared" si="638"/>
        <v>0</v>
      </c>
      <c r="BF137" s="16">
        <f t="shared" si="638"/>
        <v>0</v>
      </c>
      <c r="BG137" s="16">
        <f t="shared" si="638"/>
        <v>0</v>
      </c>
      <c r="BH137" s="16">
        <f t="shared" si="638"/>
        <v>41678002.759757437</v>
      </c>
      <c r="BI137" s="16">
        <f t="shared" si="638"/>
        <v>-161398.32777865152</v>
      </c>
      <c r="BJ137" s="16">
        <f t="shared" si="638"/>
        <v>-161452.66510504042</v>
      </c>
      <c r="BK137" s="16">
        <f t="shared" si="638"/>
        <v>-161507.00243142934</v>
      </c>
      <c r="BL137" s="16">
        <f t="shared" si="638"/>
        <v>-161561.33975781823</v>
      </c>
      <c r="BM137" s="16">
        <f t="shared" si="638"/>
        <v>35283522.145360909</v>
      </c>
      <c r="BN137" s="16">
        <f t="shared" si="638"/>
        <v>-322962.65141103469</v>
      </c>
      <c r="BO137" s="16">
        <f t="shared" si="638"/>
        <v>-322962.65141103469</v>
      </c>
      <c r="BP137" s="16">
        <f t="shared" si="638"/>
        <v>-322962.65141103469</v>
      </c>
      <c r="BQ137" s="16">
        <f t="shared" si="638"/>
        <v>-322962.65141103469</v>
      </c>
      <c r="BR137" s="16">
        <f t="shared" ref="BR137:CW137" si="639">BR135-BR136</f>
        <v>-322962.65141103469</v>
      </c>
      <c r="BS137" s="16">
        <f t="shared" si="639"/>
        <v>-322962.65141103469</v>
      </c>
      <c r="BT137" s="16">
        <f t="shared" si="639"/>
        <v>-322962.65141103469</v>
      </c>
      <c r="BU137" s="16">
        <f t="shared" si="639"/>
        <v>-322962.65141103469</v>
      </c>
      <c r="BV137" s="16">
        <f t="shared" si="639"/>
        <v>-322962.65141103469</v>
      </c>
      <c r="BW137" s="16">
        <f t="shared" si="639"/>
        <v>-322962.65141103469</v>
      </c>
      <c r="BX137" s="16">
        <f t="shared" si="639"/>
        <v>-322962.65141103469</v>
      </c>
      <c r="BY137" s="16">
        <f t="shared" si="639"/>
        <v>-322962.65141103469</v>
      </c>
      <c r="BZ137" s="16">
        <f t="shared" si="639"/>
        <v>-322962.65141103469</v>
      </c>
      <c r="CA137" s="16">
        <f t="shared" si="639"/>
        <v>-322962.65141103469</v>
      </c>
      <c r="CB137" s="16">
        <f t="shared" si="639"/>
        <v>-322962.65141103469</v>
      </c>
      <c r="CC137" s="16">
        <f t="shared" si="639"/>
        <v>-322962.65141103469</v>
      </c>
      <c r="CD137" s="16">
        <f t="shared" si="639"/>
        <v>-322962.65141103469</v>
      </c>
      <c r="CE137" s="16">
        <f t="shared" si="639"/>
        <v>-322962.65141103469</v>
      </c>
      <c r="CF137" s="16">
        <f t="shared" si="639"/>
        <v>-322962.65141103469</v>
      </c>
      <c r="CG137" s="16">
        <f t="shared" si="639"/>
        <v>-322962.65141103469</v>
      </c>
      <c r="CH137" s="16">
        <f t="shared" si="639"/>
        <v>-322962.65141103469</v>
      </c>
      <c r="CI137" s="16">
        <f t="shared" si="639"/>
        <v>-322962.65141103469</v>
      </c>
      <c r="CJ137" s="16">
        <f t="shared" si="639"/>
        <v>-322962.65141103469</v>
      </c>
      <c r="CK137" s="16">
        <f t="shared" si="639"/>
        <v>-322962.65141103469</v>
      </c>
      <c r="CL137" s="16">
        <f t="shared" si="639"/>
        <v>-322962.65141103469</v>
      </c>
      <c r="CM137" s="16">
        <f t="shared" si="639"/>
        <v>-322962.65141103469</v>
      </c>
      <c r="CN137" s="16">
        <f t="shared" si="639"/>
        <v>-322962.65141103469</v>
      </c>
      <c r="CO137" s="16">
        <f t="shared" si="639"/>
        <v>-322962.65141103469</v>
      </c>
      <c r="CP137" s="16">
        <f t="shared" si="639"/>
        <v>-322962.65141103469</v>
      </c>
      <c r="CQ137" s="16">
        <f t="shared" si="639"/>
        <v>-322962.65141103469</v>
      </c>
      <c r="CR137" s="16">
        <f t="shared" si="639"/>
        <v>-322962.65141103469</v>
      </c>
      <c r="CS137" s="16">
        <f t="shared" si="639"/>
        <v>-322962.65141103469</v>
      </c>
      <c r="CT137" s="16">
        <f t="shared" si="639"/>
        <v>-322962.65141103469</v>
      </c>
      <c r="CU137" s="16">
        <f t="shared" si="639"/>
        <v>-322962.65141103469</v>
      </c>
      <c r="CV137" s="16">
        <f t="shared" si="639"/>
        <v>-322962.65141103469</v>
      </c>
      <c r="CW137" s="16">
        <f t="shared" si="639"/>
        <v>-77833998.990059361</v>
      </c>
      <c r="CX137" s="16">
        <f t="shared" ref="CX137:EC137" si="640">CX135-CX136</f>
        <v>0</v>
      </c>
      <c r="CY137" s="16">
        <f t="shared" si="640"/>
        <v>0</v>
      </c>
      <c r="CZ137" s="16">
        <f t="shared" si="640"/>
        <v>0</v>
      </c>
      <c r="DA137" s="16">
        <f t="shared" si="640"/>
        <v>0</v>
      </c>
      <c r="DB137" s="16">
        <f t="shared" si="640"/>
        <v>0</v>
      </c>
      <c r="DC137" s="16">
        <f t="shared" si="640"/>
        <v>0</v>
      </c>
      <c r="DD137" s="16">
        <f t="shared" si="640"/>
        <v>0</v>
      </c>
      <c r="DE137" s="16">
        <f t="shared" si="640"/>
        <v>0</v>
      </c>
      <c r="DF137" s="16">
        <f t="shared" si="640"/>
        <v>0</v>
      </c>
      <c r="DG137" s="16">
        <f t="shared" si="640"/>
        <v>0</v>
      </c>
      <c r="DH137" s="16">
        <f t="shared" si="640"/>
        <v>0</v>
      </c>
      <c r="DI137" s="16">
        <f t="shared" si="640"/>
        <v>0</v>
      </c>
      <c r="DJ137" s="16">
        <f t="shared" si="640"/>
        <v>0</v>
      </c>
      <c r="DK137" s="16">
        <f t="shared" si="640"/>
        <v>0</v>
      </c>
      <c r="DL137" s="16">
        <f t="shared" si="640"/>
        <v>0</v>
      </c>
      <c r="DM137" s="16">
        <f t="shared" si="640"/>
        <v>0</v>
      </c>
      <c r="DN137" s="16">
        <f t="shared" si="640"/>
        <v>0</v>
      </c>
      <c r="DO137" s="16">
        <f t="shared" si="640"/>
        <v>0</v>
      </c>
      <c r="DP137" s="16">
        <f t="shared" si="640"/>
        <v>0</v>
      </c>
      <c r="DQ137" s="16">
        <f t="shared" si="640"/>
        <v>0</v>
      </c>
      <c r="DR137" s="16">
        <f t="shared" si="640"/>
        <v>0</v>
      </c>
      <c r="DS137" s="16">
        <f t="shared" si="640"/>
        <v>0</v>
      </c>
      <c r="DT137" s="16">
        <f t="shared" si="640"/>
        <v>0</v>
      </c>
      <c r="DU137" s="16">
        <f t="shared" si="640"/>
        <v>0</v>
      </c>
      <c r="DV137" s="16">
        <f t="shared" si="640"/>
        <v>0</v>
      </c>
      <c r="DW137" s="16">
        <f t="shared" si="640"/>
        <v>0</v>
      </c>
      <c r="DX137" s="16">
        <f t="shared" si="640"/>
        <v>0</v>
      </c>
      <c r="DY137" s="16">
        <f t="shared" si="640"/>
        <v>0</v>
      </c>
      <c r="DZ137" s="16">
        <f t="shared" si="640"/>
        <v>0</v>
      </c>
      <c r="EA137" s="16">
        <f t="shared" si="640"/>
        <v>0</v>
      </c>
      <c r="EB137" s="16">
        <f t="shared" si="640"/>
        <v>0</v>
      </c>
      <c r="EC137" s="16">
        <f t="shared" si="640"/>
        <v>0</v>
      </c>
      <c r="ED137" s="16">
        <f t="shared" ref="ED137:EL137" si="641">ED135-ED136</f>
        <v>0</v>
      </c>
      <c r="EE137" s="16">
        <f t="shared" si="641"/>
        <v>0</v>
      </c>
      <c r="EF137" s="16">
        <f t="shared" si="641"/>
        <v>0</v>
      </c>
      <c r="EG137" s="16">
        <f t="shared" si="641"/>
        <v>0</v>
      </c>
      <c r="EH137" s="16">
        <f t="shared" si="641"/>
        <v>0</v>
      </c>
      <c r="EI137" s="16">
        <f t="shared" si="641"/>
        <v>0</v>
      </c>
      <c r="EJ137" s="16">
        <f t="shared" si="641"/>
        <v>0</v>
      </c>
      <c r="EK137" s="16">
        <f t="shared" si="641"/>
        <v>0</v>
      </c>
      <c r="EL137" s="16">
        <f t="shared" si="641"/>
        <v>0</v>
      </c>
    </row>
    <row r="138" spans="1:142" s="23" customFormat="1">
      <c r="C138" s="10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</row>
    <row r="139" spans="1:142" s="106" customFormat="1">
      <c r="A139" s="106" t="s">
        <v>226</v>
      </c>
      <c r="C139" s="107"/>
    </row>
    <row r="140" spans="1:142">
      <c r="B140" s="14" t="s">
        <v>92</v>
      </c>
      <c r="C140" s="14" t="s">
        <v>211</v>
      </c>
      <c r="D140" s="92">
        <v>43466</v>
      </c>
    </row>
    <row r="141" spans="1:142">
      <c r="C141" s="14" t="s">
        <v>212</v>
      </c>
      <c r="D141" s="92">
        <v>44470</v>
      </c>
    </row>
    <row r="142" spans="1:142">
      <c r="C142" t="s">
        <v>227</v>
      </c>
      <c r="D142" t="s">
        <v>73</v>
      </c>
    </row>
    <row r="143" spans="1:142" s="14" customFormat="1">
      <c r="C143" s="14" t="s">
        <v>214</v>
      </c>
      <c r="F143" s="94">
        <f>D140</f>
        <v>43466</v>
      </c>
      <c r="G143" s="94">
        <f>EDATE(F143,1)</f>
        <v>43497</v>
      </c>
      <c r="H143" s="94">
        <f t="shared" ref="H143:BS143" si="642">EDATE(G143,1)</f>
        <v>43525</v>
      </c>
      <c r="I143" s="94">
        <f t="shared" si="642"/>
        <v>43556</v>
      </c>
      <c r="J143" s="94">
        <f t="shared" si="642"/>
        <v>43586</v>
      </c>
      <c r="K143" s="94">
        <f t="shared" si="642"/>
        <v>43617</v>
      </c>
      <c r="L143" s="94">
        <f t="shared" si="642"/>
        <v>43647</v>
      </c>
      <c r="M143" s="94">
        <f t="shared" si="642"/>
        <v>43678</v>
      </c>
      <c r="N143" s="94">
        <f t="shared" si="642"/>
        <v>43709</v>
      </c>
      <c r="O143" s="94">
        <f t="shared" si="642"/>
        <v>43739</v>
      </c>
      <c r="P143" s="94">
        <f t="shared" si="642"/>
        <v>43770</v>
      </c>
      <c r="Q143" s="94">
        <f t="shared" si="642"/>
        <v>43800</v>
      </c>
      <c r="R143" s="94">
        <f t="shared" si="642"/>
        <v>43831</v>
      </c>
      <c r="S143" s="94">
        <f t="shared" si="642"/>
        <v>43862</v>
      </c>
      <c r="T143" s="94">
        <f t="shared" si="642"/>
        <v>43891</v>
      </c>
      <c r="U143" s="94">
        <f t="shared" si="642"/>
        <v>43922</v>
      </c>
      <c r="V143" s="94">
        <f t="shared" si="642"/>
        <v>43952</v>
      </c>
      <c r="W143" s="94">
        <f t="shared" si="642"/>
        <v>43983</v>
      </c>
      <c r="X143" s="94">
        <f t="shared" si="642"/>
        <v>44013</v>
      </c>
      <c r="Y143" s="94">
        <f t="shared" si="642"/>
        <v>44044</v>
      </c>
      <c r="Z143" s="94">
        <f t="shared" si="642"/>
        <v>44075</v>
      </c>
      <c r="AA143" s="94">
        <f t="shared" si="642"/>
        <v>44105</v>
      </c>
      <c r="AB143" s="94">
        <f t="shared" si="642"/>
        <v>44136</v>
      </c>
      <c r="AC143" s="94">
        <f t="shared" si="642"/>
        <v>44166</v>
      </c>
      <c r="AD143" s="94">
        <f t="shared" si="642"/>
        <v>44197</v>
      </c>
      <c r="AE143" s="94">
        <f t="shared" si="642"/>
        <v>44228</v>
      </c>
      <c r="AF143" s="94">
        <f t="shared" si="642"/>
        <v>44256</v>
      </c>
      <c r="AG143" s="94">
        <f t="shared" si="642"/>
        <v>44287</v>
      </c>
      <c r="AH143" s="94">
        <f t="shared" si="642"/>
        <v>44317</v>
      </c>
      <c r="AI143" s="94">
        <f t="shared" si="642"/>
        <v>44348</v>
      </c>
      <c r="AJ143" s="94">
        <f t="shared" si="642"/>
        <v>44378</v>
      </c>
      <c r="AK143" s="94">
        <f t="shared" si="642"/>
        <v>44409</v>
      </c>
      <c r="AL143" s="94">
        <f t="shared" si="642"/>
        <v>44440</v>
      </c>
      <c r="AM143" s="94">
        <f t="shared" si="642"/>
        <v>44470</v>
      </c>
      <c r="AN143" s="94">
        <f t="shared" si="642"/>
        <v>44501</v>
      </c>
      <c r="AO143" s="94">
        <f t="shared" si="642"/>
        <v>44531</v>
      </c>
      <c r="AP143" s="94">
        <f t="shared" si="642"/>
        <v>44562</v>
      </c>
      <c r="AQ143" s="94">
        <f t="shared" si="642"/>
        <v>44593</v>
      </c>
      <c r="AR143" s="94">
        <f t="shared" si="642"/>
        <v>44621</v>
      </c>
      <c r="AS143" s="94">
        <f t="shared" si="642"/>
        <v>44652</v>
      </c>
      <c r="AT143" s="94">
        <f t="shared" si="642"/>
        <v>44682</v>
      </c>
      <c r="AU143" s="94">
        <f t="shared" si="642"/>
        <v>44713</v>
      </c>
      <c r="AV143" s="94">
        <f t="shared" si="642"/>
        <v>44743</v>
      </c>
      <c r="AW143" s="94">
        <f t="shared" si="642"/>
        <v>44774</v>
      </c>
      <c r="AX143" s="94">
        <f t="shared" si="642"/>
        <v>44805</v>
      </c>
      <c r="AY143" s="94">
        <f t="shared" si="642"/>
        <v>44835</v>
      </c>
      <c r="AZ143" s="94">
        <f t="shared" si="642"/>
        <v>44866</v>
      </c>
      <c r="BA143" s="94">
        <f t="shared" si="642"/>
        <v>44896</v>
      </c>
      <c r="BB143" s="94">
        <f t="shared" si="642"/>
        <v>44927</v>
      </c>
      <c r="BC143" s="94">
        <f t="shared" si="642"/>
        <v>44958</v>
      </c>
      <c r="BD143" s="94">
        <f t="shared" si="642"/>
        <v>44986</v>
      </c>
      <c r="BE143" s="94">
        <f t="shared" si="642"/>
        <v>45017</v>
      </c>
      <c r="BF143" s="94">
        <f t="shared" si="642"/>
        <v>45047</v>
      </c>
      <c r="BG143" s="94">
        <f t="shared" si="642"/>
        <v>45078</v>
      </c>
      <c r="BH143" s="94">
        <f t="shared" si="642"/>
        <v>45108</v>
      </c>
      <c r="BI143" s="94">
        <f t="shared" si="642"/>
        <v>45139</v>
      </c>
      <c r="BJ143" s="94">
        <f t="shared" si="642"/>
        <v>45170</v>
      </c>
      <c r="BK143" s="94">
        <f t="shared" si="642"/>
        <v>45200</v>
      </c>
      <c r="BL143" s="94">
        <f t="shared" si="642"/>
        <v>45231</v>
      </c>
      <c r="BM143" s="94">
        <f t="shared" si="642"/>
        <v>45261</v>
      </c>
      <c r="BN143" s="94">
        <f t="shared" si="642"/>
        <v>45292</v>
      </c>
      <c r="BO143" s="94">
        <f t="shared" si="642"/>
        <v>45323</v>
      </c>
      <c r="BP143" s="94">
        <f t="shared" si="642"/>
        <v>45352</v>
      </c>
      <c r="BQ143" s="94">
        <f t="shared" si="642"/>
        <v>45383</v>
      </c>
      <c r="BR143" s="94">
        <f t="shared" si="642"/>
        <v>45413</v>
      </c>
      <c r="BS143" s="94">
        <f t="shared" si="642"/>
        <v>45444</v>
      </c>
      <c r="BT143" s="94">
        <f t="shared" ref="BT143:DZ143" si="643">EDATE(BS143,1)</f>
        <v>45474</v>
      </c>
      <c r="BU143" s="94">
        <f t="shared" si="643"/>
        <v>45505</v>
      </c>
      <c r="BV143" s="94">
        <f t="shared" si="643"/>
        <v>45536</v>
      </c>
      <c r="BW143" s="94">
        <f t="shared" si="643"/>
        <v>45566</v>
      </c>
      <c r="BX143" s="94">
        <f t="shared" si="643"/>
        <v>45597</v>
      </c>
      <c r="BY143" s="94">
        <f t="shared" si="643"/>
        <v>45627</v>
      </c>
      <c r="BZ143" s="94">
        <f t="shared" si="643"/>
        <v>45658</v>
      </c>
      <c r="CA143" s="94">
        <f t="shared" si="643"/>
        <v>45689</v>
      </c>
      <c r="CB143" s="94">
        <f t="shared" si="643"/>
        <v>45717</v>
      </c>
      <c r="CC143" s="94">
        <f t="shared" si="643"/>
        <v>45748</v>
      </c>
      <c r="CD143" s="94">
        <f t="shared" si="643"/>
        <v>45778</v>
      </c>
      <c r="CE143" s="94">
        <f t="shared" si="643"/>
        <v>45809</v>
      </c>
      <c r="CF143" s="94">
        <f t="shared" si="643"/>
        <v>45839</v>
      </c>
      <c r="CG143" s="94">
        <f t="shared" si="643"/>
        <v>45870</v>
      </c>
      <c r="CH143" s="94">
        <f t="shared" si="643"/>
        <v>45901</v>
      </c>
      <c r="CI143" s="94">
        <f t="shared" si="643"/>
        <v>45931</v>
      </c>
      <c r="CJ143" s="94">
        <f t="shared" si="643"/>
        <v>45962</v>
      </c>
      <c r="CK143" s="94">
        <f t="shared" si="643"/>
        <v>45992</v>
      </c>
      <c r="CL143" s="94">
        <f t="shared" si="643"/>
        <v>46023</v>
      </c>
      <c r="CM143" s="94">
        <f t="shared" si="643"/>
        <v>46054</v>
      </c>
      <c r="CN143" s="94">
        <f t="shared" si="643"/>
        <v>46082</v>
      </c>
      <c r="CO143" s="94">
        <f t="shared" si="643"/>
        <v>46113</v>
      </c>
      <c r="CP143" s="94">
        <f t="shared" si="643"/>
        <v>46143</v>
      </c>
      <c r="CQ143" s="94">
        <f t="shared" si="643"/>
        <v>46174</v>
      </c>
      <c r="CR143" s="94">
        <f t="shared" si="643"/>
        <v>46204</v>
      </c>
      <c r="CS143" s="94">
        <f t="shared" si="643"/>
        <v>46235</v>
      </c>
      <c r="CT143" s="94">
        <f t="shared" si="643"/>
        <v>46266</v>
      </c>
      <c r="CU143" s="94">
        <f t="shared" si="643"/>
        <v>46296</v>
      </c>
      <c r="CV143" s="94">
        <f t="shared" si="643"/>
        <v>46327</v>
      </c>
      <c r="CW143" s="94">
        <f t="shared" si="643"/>
        <v>46357</v>
      </c>
      <c r="CX143" s="94">
        <f t="shared" si="643"/>
        <v>46388</v>
      </c>
      <c r="CY143" s="94">
        <f t="shared" si="643"/>
        <v>46419</v>
      </c>
      <c r="CZ143" s="94">
        <f t="shared" si="643"/>
        <v>46447</v>
      </c>
      <c r="DA143" s="94">
        <f t="shared" si="643"/>
        <v>46478</v>
      </c>
      <c r="DB143" s="94">
        <f t="shared" si="643"/>
        <v>46508</v>
      </c>
      <c r="DC143" s="94">
        <f t="shared" si="643"/>
        <v>46539</v>
      </c>
      <c r="DD143" s="94">
        <f t="shared" si="643"/>
        <v>46569</v>
      </c>
      <c r="DE143" s="94">
        <f t="shared" si="643"/>
        <v>46600</v>
      </c>
      <c r="DF143" s="94">
        <f t="shared" si="643"/>
        <v>46631</v>
      </c>
      <c r="DG143" s="94">
        <f t="shared" si="643"/>
        <v>46661</v>
      </c>
      <c r="DH143" s="94">
        <f t="shared" si="643"/>
        <v>46692</v>
      </c>
      <c r="DI143" s="94">
        <f t="shared" si="643"/>
        <v>46722</v>
      </c>
      <c r="DJ143" s="94">
        <f t="shared" si="643"/>
        <v>46753</v>
      </c>
      <c r="DK143" s="94">
        <f t="shared" si="643"/>
        <v>46784</v>
      </c>
      <c r="DL143" s="94">
        <f t="shared" si="643"/>
        <v>46813</v>
      </c>
      <c r="DM143" s="94">
        <f t="shared" si="643"/>
        <v>46844</v>
      </c>
      <c r="DN143" s="94">
        <f t="shared" si="643"/>
        <v>46874</v>
      </c>
      <c r="DO143" s="94">
        <f t="shared" si="643"/>
        <v>46905</v>
      </c>
      <c r="DP143" s="94">
        <f t="shared" si="643"/>
        <v>46935</v>
      </c>
      <c r="DQ143" s="94">
        <f t="shared" si="643"/>
        <v>46966</v>
      </c>
      <c r="DR143" s="94">
        <f t="shared" si="643"/>
        <v>46997</v>
      </c>
      <c r="DS143" s="94">
        <f t="shared" si="643"/>
        <v>47027</v>
      </c>
      <c r="DT143" s="94">
        <f t="shared" si="643"/>
        <v>47058</v>
      </c>
      <c r="DU143" s="94">
        <f t="shared" si="643"/>
        <v>47088</v>
      </c>
      <c r="DV143" s="94">
        <f t="shared" si="643"/>
        <v>47119</v>
      </c>
      <c r="DW143" s="94">
        <f t="shared" si="643"/>
        <v>47150</v>
      </c>
      <c r="DX143" s="94">
        <f t="shared" si="643"/>
        <v>47178</v>
      </c>
      <c r="DY143" s="94">
        <f t="shared" si="643"/>
        <v>47209</v>
      </c>
      <c r="DZ143" s="94">
        <f t="shared" si="643"/>
        <v>47239</v>
      </c>
    </row>
    <row r="144" spans="1:142" s="23" customFormat="1">
      <c r="C144" s="102" t="s">
        <v>217</v>
      </c>
      <c r="F144" s="25">
        <v>61000000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2">
        <v>0</v>
      </c>
      <c r="DH144" s="22">
        <v>0</v>
      </c>
      <c r="DI144" s="22">
        <v>0</v>
      </c>
      <c r="DJ144" s="22">
        <v>0</v>
      </c>
      <c r="DK144" s="22">
        <v>0</v>
      </c>
      <c r="DL144" s="22">
        <v>0</v>
      </c>
      <c r="DM144" s="22">
        <v>0</v>
      </c>
      <c r="DN144" s="22">
        <v>0</v>
      </c>
      <c r="DO144" s="22">
        <v>0</v>
      </c>
      <c r="DP144" s="22">
        <v>0</v>
      </c>
      <c r="DQ144" s="22">
        <v>0</v>
      </c>
      <c r="DR144" s="22">
        <v>0</v>
      </c>
      <c r="DS144" s="22">
        <v>0</v>
      </c>
      <c r="DT144" s="22">
        <v>0</v>
      </c>
      <c r="DU144" s="22">
        <v>0</v>
      </c>
      <c r="DV144" s="22">
        <v>0</v>
      </c>
      <c r="DW144" s="22">
        <v>0</v>
      </c>
      <c r="DX144" s="22">
        <v>0</v>
      </c>
      <c r="DY144" s="22">
        <v>0</v>
      </c>
      <c r="DZ144" s="22">
        <v>0</v>
      </c>
    </row>
    <row r="145" spans="1:207" s="23" customFormat="1">
      <c r="C145" s="100" t="s">
        <v>218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50000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600000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60350000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>
        <v>0</v>
      </c>
      <c r="CJ145" s="25">
        <v>0</v>
      </c>
      <c r="CK145" s="25">
        <v>0</v>
      </c>
      <c r="CL145" s="25">
        <v>0</v>
      </c>
      <c r="CM145" s="25">
        <v>0</v>
      </c>
      <c r="CN145" s="25">
        <v>0</v>
      </c>
      <c r="CO145" s="25">
        <v>0</v>
      </c>
      <c r="CP145" s="25">
        <v>0</v>
      </c>
      <c r="CQ145" s="25">
        <v>0</v>
      </c>
      <c r="CR145" s="25">
        <v>0</v>
      </c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  <c r="DF145" s="25">
        <v>0</v>
      </c>
      <c r="DG145" s="22">
        <v>0</v>
      </c>
      <c r="DH145" s="22">
        <v>0</v>
      </c>
      <c r="DI145" s="22">
        <v>0</v>
      </c>
      <c r="DJ145" s="22">
        <v>0</v>
      </c>
      <c r="DK145" s="22">
        <v>0</v>
      </c>
      <c r="DL145" s="22">
        <v>0</v>
      </c>
      <c r="DM145" s="22">
        <v>0</v>
      </c>
      <c r="DN145" s="22">
        <v>0</v>
      </c>
      <c r="DO145" s="22">
        <v>0</v>
      </c>
      <c r="DP145" s="22">
        <v>0</v>
      </c>
      <c r="DQ145" s="22">
        <v>0</v>
      </c>
      <c r="DR145" s="22">
        <v>0</v>
      </c>
      <c r="DS145" s="22">
        <v>0</v>
      </c>
      <c r="DT145" s="22">
        <v>0</v>
      </c>
      <c r="DU145" s="22">
        <v>0</v>
      </c>
      <c r="DV145" s="22">
        <v>0</v>
      </c>
      <c r="DW145" s="22">
        <v>0</v>
      </c>
      <c r="DX145" s="22">
        <v>0</v>
      </c>
      <c r="DY145" s="22">
        <v>0</v>
      </c>
      <c r="DZ145" s="22">
        <v>0</v>
      </c>
    </row>
    <row r="146" spans="1:207" s="23" customFormat="1">
      <c r="C146" s="100" t="s">
        <v>219</v>
      </c>
      <c r="F146" s="25">
        <v>61000000</v>
      </c>
      <c r="G146" s="25">
        <v>61254166.666666664</v>
      </c>
      <c r="H146" s="25">
        <v>61509392.361111112</v>
      </c>
      <c r="I146" s="25">
        <v>61765681.495949075</v>
      </c>
      <c r="J146" s="25">
        <v>62023038.502182193</v>
      </c>
      <c r="K146" s="25">
        <v>62281467.829274625</v>
      </c>
      <c r="L146" s="25">
        <v>62540973.945229933</v>
      </c>
      <c r="M146" s="25">
        <v>62801561.336668387</v>
      </c>
      <c r="N146" s="25">
        <v>63063234.508904509</v>
      </c>
      <c r="O146" s="25">
        <v>63325997.986024946</v>
      </c>
      <c r="P146" s="25">
        <v>63589856.310966715</v>
      </c>
      <c r="Q146" s="25">
        <v>63854814.045595743</v>
      </c>
      <c r="R146" s="25">
        <v>64070875.770785727</v>
      </c>
      <c r="S146" s="25">
        <v>64337837.753164001</v>
      </c>
      <c r="T146" s="25">
        <v>64605912.077135518</v>
      </c>
      <c r="U146" s="25">
        <v>64875103.377456911</v>
      </c>
      <c r="V146" s="25">
        <v>65145416.308196321</v>
      </c>
      <c r="W146" s="25">
        <v>65416855.5428138</v>
      </c>
      <c r="X146" s="25">
        <v>65689425.774242193</v>
      </c>
      <c r="Y146" s="25">
        <v>65963131.714968204</v>
      </c>
      <c r="Z146" s="25">
        <v>66237978.0971139</v>
      </c>
      <c r="AA146" s="25">
        <v>65913969.672518544</v>
      </c>
      <c r="AB146" s="25">
        <v>66188611.212820701</v>
      </c>
      <c r="AC146" s="25">
        <v>66464397.092874125</v>
      </c>
      <c r="AD146" s="25">
        <v>66741332.080761097</v>
      </c>
      <c r="AE146" s="25">
        <v>67019420.964430936</v>
      </c>
      <c r="AF146" s="25">
        <v>67298668.551782727</v>
      </c>
      <c r="AG146" s="25">
        <v>67579079.670748502</v>
      </c>
      <c r="AH146" s="25">
        <v>67860659.169376612</v>
      </c>
      <c r="AI146" s="25">
        <v>68143411.915915683</v>
      </c>
      <c r="AJ146" s="25">
        <v>68427342.798898667</v>
      </c>
      <c r="AK146" s="25">
        <v>68712456.727227405</v>
      </c>
      <c r="AL146" s="25">
        <v>68998758.630257517</v>
      </c>
      <c r="AM146" s="25">
        <v>8936253.4578835964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</v>
      </c>
      <c r="BU146" s="25">
        <v>0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0</v>
      </c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0</v>
      </c>
      <c r="CP146" s="25">
        <v>0</v>
      </c>
      <c r="CQ146" s="25">
        <v>0</v>
      </c>
      <c r="CR146" s="25">
        <v>0</v>
      </c>
      <c r="CS146" s="25">
        <v>0</v>
      </c>
      <c r="CT146" s="25">
        <v>0</v>
      </c>
      <c r="CU146" s="25">
        <v>0</v>
      </c>
      <c r="CV146" s="25">
        <v>0</v>
      </c>
      <c r="CW146" s="25">
        <v>0</v>
      </c>
      <c r="CX146" s="25">
        <v>0</v>
      </c>
      <c r="CY146" s="25">
        <v>0</v>
      </c>
      <c r="CZ146" s="25">
        <v>0</v>
      </c>
      <c r="DA146" s="25">
        <v>0</v>
      </c>
      <c r="DB146" s="25">
        <v>0</v>
      </c>
      <c r="DC146" s="25">
        <v>0</v>
      </c>
      <c r="DD146" s="25">
        <v>0</v>
      </c>
      <c r="DE146" s="25">
        <v>0</v>
      </c>
      <c r="DF146" s="25">
        <v>0</v>
      </c>
      <c r="DG146" s="22">
        <v>0</v>
      </c>
      <c r="DH146" s="22">
        <v>0</v>
      </c>
      <c r="DI146" s="22">
        <v>0</v>
      </c>
      <c r="DJ146" s="22">
        <v>0</v>
      </c>
      <c r="DK146" s="22">
        <v>0</v>
      </c>
      <c r="DL146" s="22">
        <v>0</v>
      </c>
      <c r="DM146" s="22">
        <v>0</v>
      </c>
      <c r="DN146" s="22">
        <v>0</v>
      </c>
      <c r="DO146" s="22">
        <v>0</v>
      </c>
      <c r="DP146" s="22">
        <v>0</v>
      </c>
      <c r="DQ146" s="22">
        <v>0</v>
      </c>
      <c r="DR146" s="22">
        <v>0</v>
      </c>
      <c r="DS146" s="22">
        <v>0</v>
      </c>
      <c r="DT146" s="22">
        <v>0</v>
      </c>
      <c r="DU146" s="22">
        <v>0</v>
      </c>
      <c r="DV146" s="22">
        <v>0</v>
      </c>
      <c r="DW146" s="22">
        <v>0</v>
      </c>
      <c r="DX146" s="22">
        <v>0</v>
      </c>
      <c r="DY146" s="22">
        <v>0</v>
      </c>
      <c r="DZ146" s="22">
        <v>0</v>
      </c>
    </row>
    <row r="147" spans="1:207" s="23" customFormat="1">
      <c r="C147" s="101" t="s">
        <v>220</v>
      </c>
      <c r="F147" s="105">
        <v>0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8936253.4578835964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05">
        <v>0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0</v>
      </c>
      <c r="BW147" s="105">
        <v>0</v>
      </c>
      <c r="BX147" s="105">
        <v>0</v>
      </c>
      <c r="BY147" s="105">
        <v>0</v>
      </c>
      <c r="BZ147" s="105">
        <v>0</v>
      </c>
      <c r="CA147" s="105">
        <v>0</v>
      </c>
      <c r="CB147" s="105">
        <v>0</v>
      </c>
      <c r="CC147" s="105">
        <v>0</v>
      </c>
      <c r="CD147" s="105">
        <v>0</v>
      </c>
      <c r="CE147" s="105">
        <v>0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0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</row>
    <row r="148" spans="1:207" s="23" customFormat="1">
      <c r="C148" s="100" t="s">
        <v>216</v>
      </c>
      <c r="F148" s="25">
        <v>254166.66666666666</v>
      </c>
      <c r="G148" s="25">
        <v>255225.69444444447</v>
      </c>
      <c r="H148" s="25">
        <v>256289.13483796301</v>
      </c>
      <c r="I148" s="25">
        <v>257357.00623312115</v>
      </c>
      <c r="J148" s="25">
        <v>258429.32709242581</v>
      </c>
      <c r="K148" s="25">
        <v>259506.11595531096</v>
      </c>
      <c r="L148" s="25">
        <v>260587.39143845809</v>
      </c>
      <c r="M148" s="25">
        <v>261673.17223611832</v>
      </c>
      <c r="N148" s="25">
        <v>262763.47712043551</v>
      </c>
      <c r="O148" s="25">
        <v>263858.32494177064</v>
      </c>
      <c r="P148" s="25">
        <v>264957.73462902801</v>
      </c>
      <c r="Q148" s="25">
        <v>266061.72518998227</v>
      </c>
      <c r="R148" s="25">
        <v>266961.98237827391</v>
      </c>
      <c r="S148" s="25">
        <v>268074.32397151669</v>
      </c>
      <c r="T148" s="25">
        <v>269191.30032139801</v>
      </c>
      <c r="U148" s="25">
        <v>270312.93073940382</v>
      </c>
      <c r="V148" s="25">
        <v>271439.23461748468</v>
      </c>
      <c r="W148" s="25">
        <v>272570.23142839083</v>
      </c>
      <c r="X148" s="25">
        <v>273705.94072600914</v>
      </c>
      <c r="Y148" s="25">
        <v>274846.38214570086</v>
      </c>
      <c r="Z148" s="25">
        <v>275991.57540464128</v>
      </c>
      <c r="AA148" s="25">
        <v>274641.5403021606</v>
      </c>
      <c r="AB148" s="25">
        <v>275785.88005341962</v>
      </c>
      <c r="AC148" s="25">
        <v>276934.98788697552</v>
      </c>
      <c r="AD148" s="25">
        <v>278088.8836698379</v>
      </c>
      <c r="AE148" s="25">
        <v>279247.58735179558</v>
      </c>
      <c r="AF148" s="25">
        <v>280411.11896576139</v>
      </c>
      <c r="AG148" s="25">
        <v>281579.49862811877</v>
      </c>
      <c r="AH148" s="25">
        <v>282752.74653906922</v>
      </c>
      <c r="AI148" s="25">
        <v>283930.88298298203</v>
      </c>
      <c r="AJ148" s="25">
        <v>285113.92832874443</v>
      </c>
      <c r="AK148" s="25">
        <v>286301.90303011419</v>
      </c>
      <c r="AL148" s="25">
        <v>287494.82762607298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0</v>
      </c>
      <c r="CL148" s="25">
        <v>0</v>
      </c>
      <c r="CM148" s="25">
        <v>0</v>
      </c>
      <c r="CN148" s="25">
        <v>0</v>
      </c>
      <c r="CO148" s="25">
        <v>0</v>
      </c>
      <c r="CP148" s="25">
        <v>0</v>
      </c>
      <c r="CQ148" s="25">
        <v>0</v>
      </c>
      <c r="CR148" s="25">
        <v>0</v>
      </c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2">
        <v>0</v>
      </c>
      <c r="DH148" s="22">
        <v>0</v>
      </c>
      <c r="DI148" s="22">
        <v>0</v>
      </c>
      <c r="DJ148" s="22">
        <v>0</v>
      </c>
      <c r="DK148" s="22">
        <v>0</v>
      </c>
      <c r="DL148" s="22">
        <v>0</v>
      </c>
      <c r="DM148" s="22">
        <v>0</v>
      </c>
      <c r="DN148" s="22">
        <v>0</v>
      </c>
      <c r="DO148" s="22">
        <v>0</v>
      </c>
      <c r="DP148" s="22">
        <v>0</v>
      </c>
      <c r="DQ148" s="22">
        <v>0</v>
      </c>
      <c r="DR148" s="22">
        <v>0</v>
      </c>
      <c r="DS148" s="22">
        <v>0</v>
      </c>
      <c r="DT148" s="22">
        <v>0</v>
      </c>
      <c r="DU148" s="22">
        <v>0</v>
      </c>
      <c r="DV148" s="22">
        <v>0</v>
      </c>
      <c r="DW148" s="22">
        <v>0</v>
      </c>
      <c r="DX148" s="22">
        <v>0</v>
      </c>
      <c r="DY148" s="22">
        <v>0</v>
      </c>
      <c r="DZ148" s="22">
        <v>0</v>
      </c>
    </row>
    <row r="149" spans="1:207" s="23" customFormat="1">
      <c r="C149" s="100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</row>
    <row r="150" spans="1:207">
      <c r="B150" t="s">
        <v>91</v>
      </c>
      <c r="C150" t="s">
        <v>215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</row>
    <row r="151" spans="1:207">
      <c r="C151" t="s">
        <v>66</v>
      </c>
      <c r="F151" s="10">
        <f>F147+F148</f>
        <v>254166.66666666666</v>
      </c>
      <c r="G151" s="10">
        <f>G147+G148</f>
        <v>255225.69444444447</v>
      </c>
      <c r="H151" s="10">
        <f t="shared" ref="H151:AF151" si="644">H147+H148</f>
        <v>256289.13483796301</v>
      </c>
      <c r="I151" s="10">
        <f t="shared" si="644"/>
        <v>257357.00623312115</v>
      </c>
      <c r="J151" s="10">
        <f t="shared" si="644"/>
        <v>258429.32709242581</v>
      </c>
      <c r="K151" s="10">
        <f t="shared" si="644"/>
        <v>259506.11595531096</v>
      </c>
      <c r="L151" s="10">
        <f t="shared" si="644"/>
        <v>260587.39143845809</v>
      </c>
      <c r="M151" s="10">
        <f t="shared" si="644"/>
        <v>261673.17223611832</v>
      </c>
      <c r="N151" s="10">
        <f t="shared" si="644"/>
        <v>262763.47712043551</v>
      </c>
      <c r="O151" s="10">
        <f t="shared" si="644"/>
        <v>263858.32494177064</v>
      </c>
      <c r="P151" s="10">
        <f t="shared" si="644"/>
        <v>264957.73462902801</v>
      </c>
      <c r="Q151" s="10">
        <f t="shared" si="644"/>
        <v>266061.72518998227</v>
      </c>
      <c r="R151" s="10">
        <f t="shared" si="644"/>
        <v>266961.98237827391</v>
      </c>
      <c r="S151" s="10">
        <f t="shared" si="644"/>
        <v>268074.32397151669</v>
      </c>
      <c r="T151" s="10">
        <f t="shared" si="644"/>
        <v>269191.30032139801</v>
      </c>
      <c r="U151" s="10">
        <f t="shared" si="644"/>
        <v>270312.93073940382</v>
      </c>
      <c r="V151" s="10">
        <f t="shared" si="644"/>
        <v>271439.23461748468</v>
      </c>
      <c r="W151" s="10">
        <f t="shared" si="644"/>
        <v>272570.23142839083</v>
      </c>
      <c r="X151" s="10">
        <f t="shared" si="644"/>
        <v>273705.94072600914</v>
      </c>
      <c r="Y151" s="10">
        <f t="shared" si="644"/>
        <v>274846.38214570086</v>
      </c>
      <c r="Z151" s="10">
        <f t="shared" si="644"/>
        <v>275991.57540464128</v>
      </c>
      <c r="AA151" s="10">
        <f t="shared" si="644"/>
        <v>274641.5403021606</v>
      </c>
      <c r="AB151" s="10">
        <f t="shared" si="644"/>
        <v>275785.88005341962</v>
      </c>
      <c r="AC151" s="10">
        <f t="shared" si="644"/>
        <v>276934.98788697552</v>
      </c>
      <c r="AD151" s="10">
        <f t="shared" si="644"/>
        <v>278088.8836698379</v>
      </c>
      <c r="AE151" s="10">
        <f t="shared" si="644"/>
        <v>279247.58735179558</v>
      </c>
      <c r="AF151" s="10">
        <f t="shared" si="644"/>
        <v>280411.11896576139</v>
      </c>
      <c r="AG151" s="10">
        <f t="shared" ref="AG151:CR151" si="645">AG147+AG148</f>
        <v>281579.49862811877</v>
      </c>
      <c r="AH151" s="10">
        <f t="shared" si="645"/>
        <v>282752.74653906922</v>
      </c>
      <c r="AI151" s="10">
        <f t="shared" si="645"/>
        <v>283930.88298298203</v>
      </c>
      <c r="AJ151" s="10">
        <f t="shared" si="645"/>
        <v>285113.92832874443</v>
      </c>
      <c r="AK151" s="10">
        <f t="shared" si="645"/>
        <v>286301.90303011419</v>
      </c>
      <c r="AL151" s="10">
        <f t="shared" si="645"/>
        <v>287494.82762607298</v>
      </c>
      <c r="AM151" s="10">
        <f t="shared" si="645"/>
        <v>8936253.4578835964</v>
      </c>
      <c r="AN151" s="10">
        <f t="shared" si="645"/>
        <v>0</v>
      </c>
      <c r="AO151" s="10">
        <f t="shared" si="645"/>
        <v>0</v>
      </c>
      <c r="AP151" s="10">
        <f t="shared" si="645"/>
        <v>0</v>
      </c>
      <c r="AQ151" s="10">
        <f t="shared" si="645"/>
        <v>0</v>
      </c>
      <c r="AR151" s="10">
        <f t="shared" si="645"/>
        <v>0</v>
      </c>
      <c r="AS151" s="10">
        <f t="shared" si="645"/>
        <v>0</v>
      </c>
      <c r="AT151" s="10">
        <f t="shared" si="645"/>
        <v>0</v>
      </c>
      <c r="AU151" s="10">
        <f t="shared" si="645"/>
        <v>0</v>
      </c>
      <c r="AV151" s="10">
        <f t="shared" si="645"/>
        <v>0</v>
      </c>
      <c r="AW151" s="10">
        <f t="shared" si="645"/>
        <v>0</v>
      </c>
      <c r="AX151" s="10">
        <f t="shared" si="645"/>
        <v>0</v>
      </c>
      <c r="AY151" s="10">
        <f t="shared" si="645"/>
        <v>0</v>
      </c>
      <c r="AZ151" s="10">
        <f t="shared" si="645"/>
        <v>0</v>
      </c>
      <c r="BA151" s="10">
        <f t="shared" si="645"/>
        <v>0</v>
      </c>
      <c r="BB151" s="10">
        <f t="shared" si="645"/>
        <v>0</v>
      </c>
      <c r="BC151" s="10">
        <f t="shared" si="645"/>
        <v>0</v>
      </c>
      <c r="BD151" s="10">
        <f t="shared" si="645"/>
        <v>0</v>
      </c>
      <c r="BE151" s="10">
        <f t="shared" si="645"/>
        <v>0</v>
      </c>
      <c r="BF151" s="10">
        <f t="shared" si="645"/>
        <v>0</v>
      </c>
      <c r="BG151" s="10">
        <f t="shared" si="645"/>
        <v>0</v>
      </c>
      <c r="BH151" s="10">
        <f t="shared" si="645"/>
        <v>0</v>
      </c>
      <c r="BI151" s="10">
        <f t="shared" si="645"/>
        <v>0</v>
      </c>
      <c r="BJ151" s="10">
        <f t="shared" si="645"/>
        <v>0</v>
      </c>
      <c r="BK151" s="10">
        <f t="shared" si="645"/>
        <v>0</v>
      </c>
      <c r="BL151" s="10">
        <f t="shared" si="645"/>
        <v>0</v>
      </c>
      <c r="BM151" s="10">
        <f t="shared" si="645"/>
        <v>0</v>
      </c>
      <c r="BN151" s="10">
        <f t="shared" si="645"/>
        <v>0</v>
      </c>
      <c r="BO151" s="10">
        <f t="shared" si="645"/>
        <v>0</v>
      </c>
      <c r="BP151" s="10">
        <f t="shared" si="645"/>
        <v>0</v>
      </c>
      <c r="BQ151" s="10">
        <f t="shared" si="645"/>
        <v>0</v>
      </c>
      <c r="BR151" s="10">
        <f t="shared" si="645"/>
        <v>0</v>
      </c>
      <c r="BS151" s="10">
        <f t="shared" si="645"/>
        <v>0</v>
      </c>
      <c r="BT151" s="10">
        <f t="shared" si="645"/>
        <v>0</v>
      </c>
      <c r="BU151" s="10">
        <f t="shared" si="645"/>
        <v>0</v>
      </c>
      <c r="BV151" s="10">
        <f t="shared" si="645"/>
        <v>0</v>
      </c>
      <c r="BW151" s="10">
        <f t="shared" si="645"/>
        <v>0</v>
      </c>
      <c r="BX151" s="10">
        <f t="shared" si="645"/>
        <v>0</v>
      </c>
      <c r="BY151" s="10">
        <f t="shared" si="645"/>
        <v>0</v>
      </c>
      <c r="BZ151" s="10">
        <f t="shared" si="645"/>
        <v>0</v>
      </c>
      <c r="CA151" s="10">
        <f t="shared" si="645"/>
        <v>0</v>
      </c>
      <c r="CB151" s="10">
        <f t="shared" si="645"/>
        <v>0</v>
      </c>
      <c r="CC151" s="10">
        <f t="shared" si="645"/>
        <v>0</v>
      </c>
      <c r="CD151" s="10">
        <f t="shared" si="645"/>
        <v>0</v>
      </c>
      <c r="CE151" s="10">
        <f t="shared" si="645"/>
        <v>0</v>
      </c>
      <c r="CF151" s="10">
        <f t="shared" si="645"/>
        <v>0</v>
      </c>
      <c r="CG151" s="10">
        <f t="shared" si="645"/>
        <v>0</v>
      </c>
      <c r="CH151" s="10">
        <f t="shared" si="645"/>
        <v>0</v>
      </c>
      <c r="CI151" s="10">
        <f t="shared" si="645"/>
        <v>0</v>
      </c>
      <c r="CJ151" s="10">
        <f t="shared" si="645"/>
        <v>0</v>
      </c>
      <c r="CK151" s="10">
        <f t="shared" si="645"/>
        <v>0</v>
      </c>
      <c r="CL151" s="10">
        <f t="shared" si="645"/>
        <v>0</v>
      </c>
      <c r="CM151" s="10">
        <f t="shared" si="645"/>
        <v>0</v>
      </c>
      <c r="CN151" s="10">
        <f t="shared" si="645"/>
        <v>0</v>
      </c>
      <c r="CO151" s="10">
        <f t="shared" si="645"/>
        <v>0</v>
      </c>
      <c r="CP151" s="10">
        <f t="shared" si="645"/>
        <v>0</v>
      </c>
      <c r="CQ151" s="10">
        <f t="shared" si="645"/>
        <v>0</v>
      </c>
      <c r="CR151" s="10">
        <f t="shared" si="645"/>
        <v>0</v>
      </c>
      <c r="CS151" s="10">
        <f t="shared" ref="CS151:DZ151" si="646">CS147+CS148</f>
        <v>0</v>
      </c>
      <c r="CT151" s="10">
        <f t="shared" si="646"/>
        <v>0</v>
      </c>
      <c r="CU151" s="10">
        <f t="shared" si="646"/>
        <v>0</v>
      </c>
      <c r="CV151" s="10">
        <f t="shared" si="646"/>
        <v>0</v>
      </c>
      <c r="CW151" s="10">
        <f t="shared" si="646"/>
        <v>0</v>
      </c>
      <c r="CX151" s="10">
        <f t="shared" si="646"/>
        <v>0</v>
      </c>
      <c r="CY151" s="10">
        <f t="shared" si="646"/>
        <v>0</v>
      </c>
      <c r="CZ151" s="10">
        <f t="shared" si="646"/>
        <v>0</v>
      </c>
      <c r="DA151" s="10">
        <f t="shared" si="646"/>
        <v>0</v>
      </c>
      <c r="DB151" s="10">
        <f t="shared" si="646"/>
        <v>0</v>
      </c>
      <c r="DC151" s="10">
        <f t="shared" si="646"/>
        <v>0</v>
      </c>
      <c r="DD151" s="10">
        <f t="shared" si="646"/>
        <v>0</v>
      </c>
      <c r="DE151" s="10">
        <f t="shared" si="646"/>
        <v>0</v>
      </c>
      <c r="DF151" s="10">
        <f t="shared" si="646"/>
        <v>0</v>
      </c>
      <c r="DG151" s="10">
        <f t="shared" si="646"/>
        <v>0</v>
      </c>
      <c r="DH151" s="10">
        <f t="shared" si="646"/>
        <v>0</v>
      </c>
      <c r="DI151" s="10">
        <f t="shared" si="646"/>
        <v>0</v>
      </c>
      <c r="DJ151" s="10">
        <f t="shared" si="646"/>
        <v>0</v>
      </c>
      <c r="DK151" s="10">
        <f t="shared" si="646"/>
        <v>0</v>
      </c>
      <c r="DL151" s="10">
        <f t="shared" si="646"/>
        <v>0</v>
      </c>
      <c r="DM151" s="10">
        <f t="shared" si="646"/>
        <v>0</v>
      </c>
      <c r="DN151" s="10">
        <f t="shared" si="646"/>
        <v>0</v>
      </c>
      <c r="DO151" s="10">
        <f t="shared" si="646"/>
        <v>0</v>
      </c>
      <c r="DP151" s="10">
        <f t="shared" si="646"/>
        <v>0</v>
      </c>
      <c r="DQ151" s="10">
        <f t="shared" si="646"/>
        <v>0</v>
      </c>
      <c r="DR151" s="10">
        <f t="shared" si="646"/>
        <v>0</v>
      </c>
      <c r="DS151" s="10">
        <f t="shared" si="646"/>
        <v>0</v>
      </c>
      <c r="DT151" s="10">
        <f t="shared" si="646"/>
        <v>0</v>
      </c>
      <c r="DU151" s="10">
        <f t="shared" si="646"/>
        <v>0</v>
      </c>
      <c r="DV151" s="10">
        <f t="shared" si="646"/>
        <v>0</v>
      </c>
      <c r="DW151" s="10">
        <f t="shared" si="646"/>
        <v>0</v>
      </c>
      <c r="DX151" s="10">
        <f t="shared" si="646"/>
        <v>0</v>
      </c>
      <c r="DY151" s="10">
        <f t="shared" si="646"/>
        <v>0</v>
      </c>
      <c r="DZ151" s="10">
        <f t="shared" si="646"/>
        <v>0</v>
      </c>
    </row>
    <row r="152" spans="1:207">
      <c r="C152" t="s">
        <v>215</v>
      </c>
      <c r="F152" s="10">
        <f>F147+F148</f>
        <v>254166.66666666666</v>
      </c>
      <c r="G152" s="10">
        <f>G147+G148</f>
        <v>255225.69444444447</v>
      </c>
      <c r="H152" s="10">
        <f t="shared" ref="H152:AF152" si="647">H147+H148</f>
        <v>256289.13483796301</v>
      </c>
      <c r="I152" s="10">
        <f t="shared" si="647"/>
        <v>257357.00623312115</v>
      </c>
      <c r="J152" s="10">
        <f t="shared" si="647"/>
        <v>258429.32709242581</v>
      </c>
      <c r="K152" s="10">
        <f t="shared" si="647"/>
        <v>259506.11595531096</v>
      </c>
      <c r="L152" s="10">
        <f t="shared" si="647"/>
        <v>260587.39143845809</v>
      </c>
      <c r="M152" s="10">
        <f t="shared" si="647"/>
        <v>261673.17223611832</v>
      </c>
      <c r="N152" s="10">
        <f t="shared" si="647"/>
        <v>262763.47712043551</v>
      </c>
      <c r="O152" s="10">
        <f t="shared" si="647"/>
        <v>263858.32494177064</v>
      </c>
      <c r="P152" s="10">
        <f t="shared" si="647"/>
        <v>264957.73462902801</v>
      </c>
      <c r="Q152" s="10">
        <f t="shared" si="647"/>
        <v>266061.72518998227</v>
      </c>
      <c r="R152" s="10">
        <f t="shared" si="647"/>
        <v>266961.98237827391</v>
      </c>
      <c r="S152" s="10">
        <f t="shared" si="647"/>
        <v>268074.32397151669</v>
      </c>
      <c r="T152" s="10">
        <f t="shared" si="647"/>
        <v>269191.30032139801</v>
      </c>
      <c r="U152" s="10">
        <f t="shared" si="647"/>
        <v>270312.93073940382</v>
      </c>
      <c r="V152" s="10">
        <f t="shared" si="647"/>
        <v>271439.23461748468</v>
      </c>
      <c r="W152" s="10">
        <f t="shared" si="647"/>
        <v>272570.23142839083</v>
      </c>
      <c r="X152" s="10">
        <f t="shared" si="647"/>
        <v>273705.94072600914</v>
      </c>
      <c r="Y152" s="10">
        <f t="shared" si="647"/>
        <v>274846.38214570086</v>
      </c>
      <c r="Z152" s="10">
        <f t="shared" si="647"/>
        <v>275991.57540464128</v>
      </c>
      <c r="AA152" s="10">
        <f t="shared" si="647"/>
        <v>274641.5403021606</v>
      </c>
      <c r="AB152" s="10">
        <f t="shared" si="647"/>
        <v>275785.88005341962</v>
      </c>
      <c r="AC152" s="10">
        <f t="shared" si="647"/>
        <v>276934.98788697552</v>
      </c>
      <c r="AD152" s="10">
        <f t="shared" si="647"/>
        <v>278088.8836698379</v>
      </c>
      <c r="AE152" s="10">
        <f t="shared" si="647"/>
        <v>279247.58735179558</v>
      </c>
      <c r="AF152" s="10">
        <f t="shared" si="647"/>
        <v>280411.11896576139</v>
      </c>
      <c r="AG152" s="10">
        <f t="shared" ref="AG152:CR152" si="648">AG147+AG148</f>
        <v>281579.49862811877</v>
      </c>
      <c r="AH152" s="10">
        <f t="shared" si="648"/>
        <v>282752.74653906922</v>
      </c>
      <c r="AI152" s="10">
        <f t="shared" si="648"/>
        <v>283930.88298298203</v>
      </c>
      <c r="AJ152" s="10">
        <f t="shared" si="648"/>
        <v>285113.92832874443</v>
      </c>
      <c r="AK152" s="10">
        <f t="shared" si="648"/>
        <v>286301.90303011419</v>
      </c>
      <c r="AL152" s="10">
        <f t="shared" si="648"/>
        <v>287494.82762607298</v>
      </c>
      <c r="AM152" s="10">
        <f t="shared" si="648"/>
        <v>8936253.4578835964</v>
      </c>
      <c r="AN152" s="10">
        <f t="shared" si="648"/>
        <v>0</v>
      </c>
      <c r="AO152" s="10">
        <f t="shared" si="648"/>
        <v>0</v>
      </c>
      <c r="AP152" s="10">
        <f t="shared" si="648"/>
        <v>0</v>
      </c>
      <c r="AQ152" s="10">
        <f t="shared" si="648"/>
        <v>0</v>
      </c>
      <c r="AR152" s="10">
        <f t="shared" si="648"/>
        <v>0</v>
      </c>
      <c r="AS152" s="10">
        <f t="shared" si="648"/>
        <v>0</v>
      </c>
      <c r="AT152" s="10">
        <f t="shared" si="648"/>
        <v>0</v>
      </c>
      <c r="AU152" s="10">
        <f t="shared" si="648"/>
        <v>0</v>
      </c>
      <c r="AV152" s="10">
        <f t="shared" si="648"/>
        <v>0</v>
      </c>
      <c r="AW152" s="10">
        <f t="shared" si="648"/>
        <v>0</v>
      </c>
      <c r="AX152" s="10">
        <f t="shared" si="648"/>
        <v>0</v>
      </c>
      <c r="AY152" s="10">
        <f t="shared" si="648"/>
        <v>0</v>
      </c>
      <c r="AZ152" s="10">
        <f t="shared" si="648"/>
        <v>0</v>
      </c>
      <c r="BA152" s="10">
        <f t="shared" si="648"/>
        <v>0</v>
      </c>
      <c r="BB152" s="10">
        <f t="shared" si="648"/>
        <v>0</v>
      </c>
      <c r="BC152" s="10">
        <f t="shared" si="648"/>
        <v>0</v>
      </c>
      <c r="BD152" s="10">
        <f t="shared" si="648"/>
        <v>0</v>
      </c>
      <c r="BE152" s="10">
        <f t="shared" si="648"/>
        <v>0</v>
      </c>
      <c r="BF152" s="10">
        <f t="shared" si="648"/>
        <v>0</v>
      </c>
      <c r="BG152" s="10">
        <f t="shared" si="648"/>
        <v>0</v>
      </c>
      <c r="BH152" s="10">
        <f t="shared" si="648"/>
        <v>0</v>
      </c>
      <c r="BI152" s="10">
        <f t="shared" si="648"/>
        <v>0</v>
      </c>
      <c r="BJ152" s="10">
        <f t="shared" si="648"/>
        <v>0</v>
      </c>
      <c r="BK152" s="10">
        <f t="shared" si="648"/>
        <v>0</v>
      </c>
      <c r="BL152" s="10">
        <f t="shared" si="648"/>
        <v>0</v>
      </c>
      <c r="BM152" s="10">
        <f t="shared" si="648"/>
        <v>0</v>
      </c>
      <c r="BN152" s="10">
        <f t="shared" si="648"/>
        <v>0</v>
      </c>
      <c r="BO152" s="10">
        <f t="shared" si="648"/>
        <v>0</v>
      </c>
      <c r="BP152" s="10">
        <f t="shared" si="648"/>
        <v>0</v>
      </c>
      <c r="BQ152" s="10">
        <f t="shared" si="648"/>
        <v>0</v>
      </c>
      <c r="BR152" s="10">
        <f t="shared" si="648"/>
        <v>0</v>
      </c>
      <c r="BS152" s="10">
        <f t="shared" si="648"/>
        <v>0</v>
      </c>
      <c r="BT152" s="10">
        <f t="shared" si="648"/>
        <v>0</v>
      </c>
      <c r="BU152" s="10">
        <f t="shared" si="648"/>
        <v>0</v>
      </c>
      <c r="BV152" s="10">
        <f t="shared" si="648"/>
        <v>0</v>
      </c>
      <c r="BW152" s="10">
        <f t="shared" si="648"/>
        <v>0</v>
      </c>
      <c r="BX152" s="10">
        <f t="shared" si="648"/>
        <v>0</v>
      </c>
      <c r="BY152" s="10">
        <f t="shared" si="648"/>
        <v>0</v>
      </c>
      <c r="BZ152" s="10">
        <f t="shared" si="648"/>
        <v>0</v>
      </c>
      <c r="CA152" s="10">
        <f t="shared" si="648"/>
        <v>0</v>
      </c>
      <c r="CB152" s="10">
        <f t="shared" si="648"/>
        <v>0</v>
      </c>
      <c r="CC152" s="10">
        <f t="shared" si="648"/>
        <v>0</v>
      </c>
      <c r="CD152" s="10">
        <f t="shared" si="648"/>
        <v>0</v>
      </c>
      <c r="CE152" s="10">
        <f t="shared" si="648"/>
        <v>0</v>
      </c>
      <c r="CF152" s="10">
        <f t="shared" si="648"/>
        <v>0</v>
      </c>
      <c r="CG152" s="10">
        <f t="shared" si="648"/>
        <v>0</v>
      </c>
      <c r="CH152" s="10">
        <f t="shared" si="648"/>
        <v>0</v>
      </c>
      <c r="CI152" s="10">
        <f t="shared" si="648"/>
        <v>0</v>
      </c>
      <c r="CJ152" s="10">
        <f t="shared" si="648"/>
        <v>0</v>
      </c>
      <c r="CK152" s="10">
        <f t="shared" si="648"/>
        <v>0</v>
      </c>
      <c r="CL152" s="10">
        <f t="shared" si="648"/>
        <v>0</v>
      </c>
      <c r="CM152" s="10">
        <f t="shared" si="648"/>
        <v>0</v>
      </c>
      <c r="CN152" s="10">
        <f t="shared" si="648"/>
        <v>0</v>
      </c>
      <c r="CO152" s="10">
        <f t="shared" si="648"/>
        <v>0</v>
      </c>
      <c r="CP152" s="10">
        <f t="shared" si="648"/>
        <v>0</v>
      </c>
      <c r="CQ152" s="10">
        <f t="shared" si="648"/>
        <v>0</v>
      </c>
      <c r="CR152" s="10">
        <f t="shared" si="648"/>
        <v>0</v>
      </c>
      <c r="CS152" s="10">
        <f t="shared" ref="CS152:DZ152" si="649">CS147+CS148</f>
        <v>0</v>
      </c>
      <c r="CT152" s="10">
        <f t="shared" si="649"/>
        <v>0</v>
      </c>
      <c r="CU152" s="10">
        <f t="shared" si="649"/>
        <v>0</v>
      </c>
      <c r="CV152" s="10">
        <f t="shared" si="649"/>
        <v>0</v>
      </c>
      <c r="CW152" s="10">
        <f t="shared" si="649"/>
        <v>0</v>
      </c>
      <c r="CX152" s="10">
        <f t="shared" si="649"/>
        <v>0</v>
      </c>
      <c r="CY152" s="10">
        <f t="shared" si="649"/>
        <v>0</v>
      </c>
      <c r="CZ152" s="10">
        <f t="shared" si="649"/>
        <v>0</v>
      </c>
      <c r="DA152" s="10">
        <f t="shared" si="649"/>
        <v>0</v>
      </c>
      <c r="DB152" s="10">
        <f t="shared" si="649"/>
        <v>0</v>
      </c>
      <c r="DC152" s="10">
        <f t="shared" si="649"/>
        <v>0</v>
      </c>
      <c r="DD152" s="10">
        <f t="shared" si="649"/>
        <v>0</v>
      </c>
      <c r="DE152" s="10">
        <f t="shared" si="649"/>
        <v>0</v>
      </c>
      <c r="DF152" s="10">
        <f t="shared" si="649"/>
        <v>0</v>
      </c>
      <c r="DG152" s="10">
        <f t="shared" si="649"/>
        <v>0</v>
      </c>
      <c r="DH152" s="10">
        <f t="shared" si="649"/>
        <v>0</v>
      </c>
      <c r="DI152" s="10">
        <f t="shared" si="649"/>
        <v>0</v>
      </c>
      <c r="DJ152" s="10">
        <f t="shared" si="649"/>
        <v>0</v>
      </c>
      <c r="DK152" s="10">
        <f t="shared" si="649"/>
        <v>0</v>
      </c>
      <c r="DL152" s="10">
        <f t="shared" si="649"/>
        <v>0</v>
      </c>
      <c r="DM152" s="10">
        <f t="shared" si="649"/>
        <v>0</v>
      </c>
      <c r="DN152" s="10">
        <f t="shared" si="649"/>
        <v>0</v>
      </c>
      <c r="DO152" s="10">
        <f t="shared" si="649"/>
        <v>0</v>
      </c>
      <c r="DP152" s="10">
        <f t="shared" si="649"/>
        <v>0</v>
      </c>
      <c r="DQ152" s="10">
        <f t="shared" si="649"/>
        <v>0</v>
      </c>
      <c r="DR152" s="10">
        <f t="shared" si="649"/>
        <v>0</v>
      </c>
      <c r="DS152" s="10">
        <f t="shared" si="649"/>
        <v>0</v>
      </c>
      <c r="DT152" s="10">
        <f t="shared" si="649"/>
        <v>0</v>
      </c>
      <c r="DU152" s="10">
        <f t="shared" si="649"/>
        <v>0</v>
      </c>
      <c r="DV152" s="10">
        <f t="shared" si="649"/>
        <v>0</v>
      </c>
      <c r="DW152" s="10">
        <f t="shared" si="649"/>
        <v>0</v>
      </c>
      <c r="DX152" s="10">
        <f t="shared" si="649"/>
        <v>0</v>
      </c>
      <c r="DY152" s="10">
        <f t="shared" si="649"/>
        <v>0</v>
      </c>
      <c r="DZ152" s="10">
        <f t="shared" si="649"/>
        <v>0</v>
      </c>
    </row>
    <row r="153" spans="1:207" s="14" customFormat="1">
      <c r="C153" s="24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</row>
    <row r="154" spans="1:207" s="106" customFormat="1">
      <c r="A154" s="106" t="s">
        <v>66</v>
      </c>
      <c r="C154" s="107"/>
    </row>
    <row r="155" spans="1:207">
      <c r="B155" s="14" t="s">
        <v>92</v>
      </c>
      <c r="C155" t="s">
        <v>229</v>
      </c>
      <c r="D155" s="79">
        <v>42491</v>
      </c>
    </row>
    <row r="156" spans="1:207">
      <c r="C156" t="s">
        <v>176</v>
      </c>
      <c r="D156" s="79">
        <v>43374</v>
      </c>
    </row>
    <row r="157" spans="1:207">
      <c r="C157" t="s">
        <v>32</v>
      </c>
      <c r="D157" s="78">
        <f>D155</f>
        <v>42491</v>
      </c>
      <c r="E157" s="78">
        <f>EDATE(D157,1)</f>
        <v>42522</v>
      </c>
      <c r="F157" s="78">
        <f t="shared" ref="F157:AK157" si="650">EDATE(E157,1)</f>
        <v>42552</v>
      </c>
      <c r="G157" s="78">
        <f t="shared" si="650"/>
        <v>42583</v>
      </c>
      <c r="H157" s="78">
        <f t="shared" si="650"/>
        <v>42614</v>
      </c>
      <c r="I157" s="78">
        <f t="shared" si="650"/>
        <v>42644</v>
      </c>
      <c r="J157" s="78">
        <f t="shared" si="650"/>
        <v>42675</v>
      </c>
      <c r="K157" s="78">
        <f t="shared" si="650"/>
        <v>42705</v>
      </c>
      <c r="L157" s="78">
        <f t="shared" si="650"/>
        <v>42736</v>
      </c>
      <c r="M157" s="78">
        <f t="shared" si="650"/>
        <v>42767</v>
      </c>
      <c r="N157" s="78">
        <f t="shared" si="650"/>
        <v>42795</v>
      </c>
      <c r="O157" s="78">
        <f t="shared" si="650"/>
        <v>42826</v>
      </c>
      <c r="P157" s="78">
        <f t="shared" si="650"/>
        <v>42856</v>
      </c>
      <c r="Q157" s="78">
        <f t="shared" si="650"/>
        <v>42887</v>
      </c>
      <c r="R157" s="78">
        <f t="shared" si="650"/>
        <v>42917</v>
      </c>
      <c r="S157" s="78">
        <f t="shared" si="650"/>
        <v>42948</v>
      </c>
      <c r="T157" s="78">
        <f t="shared" si="650"/>
        <v>42979</v>
      </c>
      <c r="U157" s="78">
        <f t="shared" si="650"/>
        <v>43009</v>
      </c>
      <c r="V157" s="78">
        <f t="shared" si="650"/>
        <v>43040</v>
      </c>
      <c r="W157" s="78">
        <f t="shared" si="650"/>
        <v>43070</v>
      </c>
      <c r="X157" s="78">
        <f t="shared" si="650"/>
        <v>43101</v>
      </c>
      <c r="Y157" s="78">
        <f t="shared" si="650"/>
        <v>43132</v>
      </c>
      <c r="Z157" s="78">
        <f t="shared" si="650"/>
        <v>43160</v>
      </c>
      <c r="AA157" s="78">
        <f t="shared" si="650"/>
        <v>43191</v>
      </c>
      <c r="AB157" s="78">
        <f t="shared" si="650"/>
        <v>43221</v>
      </c>
      <c r="AC157" s="78">
        <f t="shared" si="650"/>
        <v>43252</v>
      </c>
      <c r="AD157" s="78">
        <f t="shared" si="650"/>
        <v>43282</v>
      </c>
      <c r="AE157" s="78">
        <f t="shared" si="650"/>
        <v>43313</v>
      </c>
      <c r="AF157" s="78">
        <f t="shared" si="650"/>
        <v>43344</v>
      </c>
      <c r="AG157" s="78">
        <f t="shared" si="650"/>
        <v>43374</v>
      </c>
      <c r="AH157" s="78">
        <f t="shared" si="650"/>
        <v>43405</v>
      </c>
      <c r="AI157" s="78">
        <f t="shared" si="650"/>
        <v>43435</v>
      </c>
      <c r="AJ157" s="78">
        <f t="shared" si="650"/>
        <v>43466</v>
      </c>
      <c r="AK157" s="78">
        <f t="shared" si="650"/>
        <v>43497</v>
      </c>
    </row>
    <row r="158" spans="1:207">
      <c r="C158" t="s">
        <v>231</v>
      </c>
      <c r="D158" s="25">
        <v>254166.66666666666</v>
      </c>
      <c r="E158" s="25">
        <v>255225.69444444447</v>
      </c>
      <c r="F158" s="25">
        <v>256289.13483796301</v>
      </c>
      <c r="G158" s="25">
        <v>257357.00623312115</v>
      </c>
      <c r="H158" s="25">
        <v>258429.32709242581</v>
      </c>
      <c r="I158" s="25">
        <v>259506.11595531096</v>
      </c>
      <c r="J158" s="25">
        <v>260587.39143845809</v>
      </c>
      <c r="K158" s="25">
        <v>261673.17223611832</v>
      </c>
      <c r="L158" s="25">
        <v>262763.47712043551</v>
      </c>
      <c r="M158" s="25">
        <v>263858.32494177064</v>
      </c>
      <c r="N158" s="25">
        <v>264957.73462902801</v>
      </c>
      <c r="O158" s="25">
        <v>266061.72518998227</v>
      </c>
      <c r="P158" s="25">
        <v>266961.98237827391</v>
      </c>
      <c r="Q158" s="25">
        <v>268074.32397151669</v>
      </c>
      <c r="R158" s="25">
        <v>269191.30032139801</v>
      </c>
      <c r="S158" s="25">
        <v>270312.93073940382</v>
      </c>
      <c r="T158" s="25">
        <v>271439.23461748468</v>
      </c>
      <c r="U158" s="25">
        <v>272570.23142839083</v>
      </c>
      <c r="V158" s="25">
        <v>273705.94072600914</v>
      </c>
      <c r="W158" s="25">
        <v>274846.38214570086</v>
      </c>
      <c r="X158" s="25">
        <v>275991.57540464128</v>
      </c>
      <c r="Y158" s="25">
        <v>274641.5403021606</v>
      </c>
      <c r="Z158" s="25">
        <v>275785.88005341962</v>
      </c>
      <c r="AA158" s="25">
        <v>276934.98788697552</v>
      </c>
      <c r="AB158" s="25">
        <v>278088.8836698379</v>
      </c>
      <c r="AC158" s="25">
        <v>279247.58735179558</v>
      </c>
      <c r="AD158" s="25">
        <v>280411.11896576139</v>
      </c>
      <c r="AE158" s="25">
        <v>281579.49862811877</v>
      </c>
      <c r="AF158" s="25">
        <v>282752.74653906922</v>
      </c>
      <c r="AG158" s="25">
        <v>283930.88298298203</v>
      </c>
      <c r="AH158" s="25">
        <v>285113.92832874443</v>
      </c>
      <c r="AI158" s="25">
        <v>286301.90303011419</v>
      </c>
      <c r="AJ158" s="25">
        <v>287494.82762607298</v>
      </c>
      <c r="AK158" s="25">
        <v>0</v>
      </c>
    </row>
    <row r="159" spans="1:207">
      <c r="C159" t="s">
        <v>230</v>
      </c>
      <c r="D159" s="25">
        <v>254166.66666666666</v>
      </c>
      <c r="E159" s="25">
        <v>255225.69444444447</v>
      </c>
      <c r="F159" s="25">
        <v>256289.13483796301</v>
      </c>
      <c r="G159" s="25">
        <v>257357.00623312115</v>
      </c>
      <c r="H159" s="25">
        <v>258429.32709242581</v>
      </c>
      <c r="I159" s="25">
        <v>259506.11595531096</v>
      </c>
      <c r="J159" s="25">
        <v>260587.39143845809</v>
      </c>
      <c r="K159" s="25">
        <v>261673.17223611832</v>
      </c>
      <c r="L159" s="25">
        <v>262763.47712043551</v>
      </c>
      <c r="M159" s="25">
        <v>263858.32494177064</v>
      </c>
      <c r="N159" s="25">
        <v>264957.73462902801</v>
      </c>
      <c r="O159" s="25">
        <v>266061.72518998227</v>
      </c>
      <c r="P159" s="25">
        <v>266961.98237827391</v>
      </c>
      <c r="Q159" s="25">
        <v>268074.32397151669</v>
      </c>
      <c r="R159" s="25">
        <v>269191.30032139801</v>
      </c>
      <c r="S159" s="25">
        <v>270312.93073940382</v>
      </c>
      <c r="T159" s="25">
        <v>271439.23461748468</v>
      </c>
      <c r="U159" s="25">
        <v>272570.23142839083</v>
      </c>
      <c r="V159" s="25">
        <v>273705.94072600914</v>
      </c>
      <c r="W159" s="25">
        <v>274846.38214570086</v>
      </c>
      <c r="X159" s="25">
        <v>275991.57540464128</v>
      </c>
      <c r="Y159" s="25">
        <v>274641.5403021606</v>
      </c>
      <c r="Z159" s="25">
        <v>275785.88005341962</v>
      </c>
      <c r="AA159" s="25">
        <v>276934.98788697552</v>
      </c>
      <c r="AB159" s="25">
        <v>278088.8836698379</v>
      </c>
      <c r="AC159" s="25">
        <v>279247.58735179558</v>
      </c>
      <c r="AD159" s="25">
        <v>280411.11896576139</v>
      </c>
      <c r="AE159" s="25">
        <v>281579.49862811877</v>
      </c>
      <c r="AF159" s="25">
        <v>282752.74653906922</v>
      </c>
      <c r="AG159" s="25">
        <v>283930.88298298203</v>
      </c>
      <c r="AH159" s="25">
        <v>285113.92832874443</v>
      </c>
      <c r="AI159" s="25">
        <v>286301.90303011419</v>
      </c>
      <c r="AJ159" s="25">
        <v>287494.82762607298</v>
      </c>
      <c r="AK159" s="25">
        <v>0</v>
      </c>
    </row>
    <row r="160" spans="1:207">
      <c r="C160" t="s">
        <v>232</v>
      </c>
      <c r="D160" s="25">
        <v>254166.66666666666</v>
      </c>
      <c r="E160" s="25">
        <v>255225.69444444447</v>
      </c>
      <c r="F160" s="25">
        <v>256289.13483796301</v>
      </c>
      <c r="G160" s="25">
        <v>257357.00623312115</v>
      </c>
      <c r="H160" s="25">
        <v>258429.32709242581</v>
      </c>
      <c r="I160" s="25">
        <v>259506.11595531096</v>
      </c>
      <c r="J160" s="25">
        <v>260587.39143845809</v>
      </c>
      <c r="K160" s="25">
        <v>261673.17223611832</v>
      </c>
      <c r="L160" s="25">
        <v>262763.47712043551</v>
      </c>
      <c r="M160" s="25">
        <v>263858.32494177064</v>
      </c>
      <c r="N160" s="25">
        <v>264957.73462902801</v>
      </c>
      <c r="O160" s="25">
        <v>266061.72518998227</v>
      </c>
      <c r="P160" s="25">
        <v>266961.98237827391</v>
      </c>
      <c r="Q160" s="25">
        <v>268074.32397151669</v>
      </c>
      <c r="R160" s="25">
        <v>269191.30032139801</v>
      </c>
      <c r="S160" s="25">
        <v>270312.93073940382</v>
      </c>
      <c r="T160" s="25">
        <v>271439.23461748468</v>
      </c>
      <c r="U160" s="25">
        <v>272570.23142839083</v>
      </c>
      <c r="V160" s="25">
        <v>273705.94072600914</v>
      </c>
      <c r="W160" s="25">
        <v>274846.38214570086</v>
      </c>
      <c r="X160" s="25">
        <v>275991.57540464128</v>
      </c>
      <c r="Y160" s="25">
        <v>274641.5403021606</v>
      </c>
      <c r="Z160" s="25">
        <v>275785.88005341962</v>
      </c>
      <c r="AA160" s="25">
        <v>276934.98788697552</v>
      </c>
      <c r="AB160" s="25">
        <v>278088.8836698379</v>
      </c>
      <c r="AC160" s="25">
        <v>279247.58735179558</v>
      </c>
      <c r="AD160" s="25">
        <v>280411.11896576139</v>
      </c>
      <c r="AE160" s="25">
        <v>281579.49862811877</v>
      </c>
      <c r="AF160" s="25">
        <v>282752.74653906922</v>
      </c>
      <c r="AG160" s="25">
        <v>283930.88298298203</v>
      </c>
      <c r="AH160" s="25">
        <v>285113.92832874443</v>
      </c>
      <c r="AI160" s="25">
        <v>286301.90303011419</v>
      </c>
      <c r="AJ160" s="25">
        <v>287494.82762607298</v>
      </c>
      <c r="AK160" s="25">
        <v>0</v>
      </c>
    </row>
    <row r="162" spans="1:37">
      <c r="C162" t="s">
        <v>32</v>
      </c>
      <c r="D162" s="78">
        <f>D157</f>
        <v>42491</v>
      </c>
      <c r="E162" s="78">
        <f>EDATE(D162,1)</f>
        <v>42522</v>
      </c>
      <c r="F162" s="78">
        <f t="shared" ref="F162:AK162" si="651">EDATE(E162,1)</f>
        <v>42552</v>
      </c>
      <c r="G162" s="78">
        <f t="shared" si="651"/>
        <v>42583</v>
      </c>
      <c r="H162" s="78">
        <f t="shared" si="651"/>
        <v>42614</v>
      </c>
      <c r="I162" s="78">
        <f t="shared" si="651"/>
        <v>42644</v>
      </c>
      <c r="J162" s="78">
        <f t="shared" si="651"/>
        <v>42675</v>
      </c>
      <c r="K162" s="78">
        <f t="shared" si="651"/>
        <v>42705</v>
      </c>
      <c r="L162" s="78">
        <f t="shared" si="651"/>
        <v>42736</v>
      </c>
      <c r="M162" s="78">
        <f t="shared" si="651"/>
        <v>42767</v>
      </c>
      <c r="N162" s="78">
        <f t="shared" si="651"/>
        <v>42795</v>
      </c>
      <c r="O162" s="78">
        <f t="shared" si="651"/>
        <v>42826</v>
      </c>
      <c r="P162" s="78">
        <f t="shared" si="651"/>
        <v>42856</v>
      </c>
      <c r="Q162" s="78">
        <f t="shared" si="651"/>
        <v>42887</v>
      </c>
      <c r="R162" s="78">
        <f t="shared" si="651"/>
        <v>42917</v>
      </c>
      <c r="S162" s="78">
        <f t="shared" si="651"/>
        <v>42948</v>
      </c>
      <c r="T162" s="78">
        <f t="shared" si="651"/>
        <v>42979</v>
      </c>
      <c r="U162" s="78">
        <f t="shared" si="651"/>
        <v>43009</v>
      </c>
      <c r="V162" s="78">
        <f t="shared" si="651"/>
        <v>43040</v>
      </c>
      <c r="W162" s="78">
        <f t="shared" si="651"/>
        <v>43070</v>
      </c>
      <c r="X162" s="78">
        <f t="shared" si="651"/>
        <v>43101</v>
      </c>
      <c r="Y162" s="78">
        <f t="shared" si="651"/>
        <v>43132</v>
      </c>
      <c r="Z162" s="78">
        <f t="shared" si="651"/>
        <v>43160</v>
      </c>
      <c r="AA162" s="78">
        <f t="shared" si="651"/>
        <v>43191</v>
      </c>
      <c r="AB162" s="78">
        <f t="shared" si="651"/>
        <v>43221</v>
      </c>
      <c r="AC162" s="78">
        <f t="shared" si="651"/>
        <v>43252</v>
      </c>
      <c r="AD162" s="78">
        <f t="shared" si="651"/>
        <v>43282</v>
      </c>
      <c r="AE162" s="78">
        <f t="shared" si="651"/>
        <v>43313</v>
      </c>
      <c r="AF162" s="78">
        <f t="shared" si="651"/>
        <v>43344</v>
      </c>
      <c r="AG162" s="78">
        <f t="shared" si="651"/>
        <v>43374</v>
      </c>
      <c r="AH162" s="78">
        <f t="shared" si="651"/>
        <v>43405</v>
      </c>
      <c r="AI162" s="78">
        <f t="shared" si="651"/>
        <v>43435</v>
      </c>
      <c r="AJ162" s="78">
        <f t="shared" si="651"/>
        <v>43466</v>
      </c>
      <c r="AK162" s="78">
        <f t="shared" si="651"/>
        <v>43497</v>
      </c>
    </row>
    <row r="163" spans="1:37">
      <c r="C163" t="s">
        <v>66</v>
      </c>
      <c r="D163" s="25">
        <f>IF(D162&gt;$D156,0,SUM(D158:D160))</f>
        <v>762500</v>
      </c>
      <c r="E163" s="25">
        <f t="shared" ref="E163:AK163" si="652">IF(E162&gt;$D156,0,SUM(E158:E160))</f>
        <v>765677.08333333337</v>
      </c>
      <c r="F163" s="25">
        <f t="shared" si="652"/>
        <v>768867.40451388899</v>
      </c>
      <c r="G163" s="25">
        <f t="shared" si="652"/>
        <v>772071.01869936346</v>
      </c>
      <c r="H163" s="25">
        <f t="shared" si="652"/>
        <v>775287.98127727746</v>
      </c>
      <c r="I163" s="25">
        <f t="shared" si="652"/>
        <v>778518.34786593285</v>
      </c>
      <c r="J163" s="25">
        <f t="shared" si="652"/>
        <v>781762.17431537423</v>
      </c>
      <c r="K163" s="25">
        <f t="shared" si="652"/>
        <v>785019.51670835493</v>
      </c>
      <c r="L163" s="25">
        <f t="shared" si="652"/>
        <v>788290.43136130646</v>
      </c>
      <c r="M163" s="25">
        <f t="shared" si="652"/>
        <v>791574.97482531192</v>
      </c>
      <c r="N163" s="25">
        <f t="shared" si="652"/>
        <v>794873.20388708403</v>
      </c>
      <c r="O163" s="25">
        <f t="shared" si="652"/>
        <v>798185.17556994688</v>
      </c>
      <c r="P163" s="25">
        <f t="shared" si="652"/>
        <v>800885.94713482168</v>
      </c>
      <c r="Q163" s="25">
        <f t="shared" si="652"/>
        <v>804222.97191455006</v>
      </c>
      <c r="R163" s="25">
        <f t="shared" si="652"/>
        <v>807573.90096419398</v>
      </c>
      <c r="S163" s="25">
        <f t="shared" si="652"/>
        <v>810938.79221821146</v>
      </c>
      <c r="T163" s="25">
        <f t="shared" si="652"/>
        <v>814317.70385245397</v>
      </c>
      <c r="U163" s="25">
        <f t="shared" si="652"/>
        <v>817710.6942851725</v>
      </c>
      <c r="V163" s="25">
        <f t="shared" si="652"/>
        <v>821117.82217802736</v>
      </c>
      <c r="W163" s="25">
        <f t="shared" si="652"/>
        <v>824539.14643710258</v>
      </c>
      <c r="X163" s="25">
        <f t="shared" si="652"/>
        <v>827974.72621392389</v>
      </c>
      <c r="Y163" s="25">
        <f t="shared" si="652"/>
        <v>823924.62090648175</v>
      </c>
      <c r="Z163" s="25">
        <f t="shared" si="652"/>
        <v>827357.64016025886</v>
      </c>
      <c r="AA163" s="25">
        <f t="shared" si="652"/>
        <v>830804.96366092656</v>
      </c>
      <c r="AB163" s="25">
        <f t="shared" si="652"/>
        <v>834266.65100951376</v>
      </c>
      <c r="AC163" s="25">
        <f t="shared" si="652"/>
        <v>837742.76205538679</v>
      </c>
      <c r="AD163" s="25">
        <f t="shared" si="652"/>
        <v>841233.35689728416</v>
      </c>
      <c r="AE163" s="25">
        <f t="shared" si="652"/>
        <v>844738.49588435632</v>
      </c>
      <c r="AF163" s="25">
        <f t="shared" si="652"/>
        <v>848258.23961720767</v>
      </c>
      <c r="AG163" s="25">
        <f t="shared" si="652"/>
        <v>851792.64894894604</v>
      </c>
      <c r="AH163" s="25">
        <f t="shared" si="652"/>
        <v>0</v>
      </c>
      <c r="AI163" s="25">
        <f t="shared" si="652"/>
        <v>0</v>
      </c>
      <c r="AJ163" s="25">
        <f t="shared" si="652"/>
        <v>0</v>
      </c>
      <c r="AK163" s="25">
        <f t="shared" si="652"/>
        <v>0</v>
      </c>
    </row>
    <row r="165" spans="1:37" s="106" customFormat="1">
      <c r="A165" s="106" t="s">
        <v>67</v>
      </c>
      <c r="C165" s="107"/>
    </row>
    <row r="166" spans="1:37">
      <c r="B166" s="14" t="s">
        <v>92</v>
      </c>
      <c r="C166" t="s">
        <v>229</v>
      </c>
      <c r="D166" s="79">
        <v>42491</v>
      </c>
    </row>
    <row r="167" spans="1:37">
      <c r="C167" t="s">
        <v>176</v>
      </c>
      <c r="D167" s="79">
        <v>43374</v>
      </c>
    </row>
    <row r="168" spans="1:37">
      <c r="C168" t="s">
        <v>32</v>
      </c>
      <c r="D168" s="78">
        <f>D166</f>
        <v>42491</v>
      </c>
      <c r="E168" s="78">
        <f>EDATE(D168,1)</f>
        <v>42522</v>
      </c>
      <c r="F168" s="78">
        <f t="shared" ref="F168:AK168" si="653">EDATE(E168,1)</f>
        <v>42552</v>
      </c>
      <c r="G168" s="78">
        <f t="shared" si="653"/>
        <v>42583</v>
      </c>
      <c r="H168" s="78">
        <f t="shared" si="653"/>
        <v>42614</v>
      </c>
      <c r="I168" s="78">
        <f t="shared" si="653"/>
        <v>42644</v>
      </c>
      <c r="J168" s="78">
        <f t="shared" si="653"/>
        <v>42675</v>
      </c>
      <c r="K168" s="78">
        <f t="shared" si="653"/>
        <v>42705</v>
      </c>
      <c r="L168" s="78">
        <f t="shared" si="653"/>
        <v>42736</v>
      </c>
      <c r="M168" s="78">
        <f t="shared" si="653"/>
        <v>42767</v>
      </c>
      <c r="N168" s="78">
        <f t="shared" si="653"/>
        <v>42795</v>
      </c>
      <c r="O168" s="78">
        <f t="shared" si="653"/>
        <v>42826</v>
      </c>
      <c r="P168" s="78">
        <f t="shared" si="653"/>
        <v>42856</v>
      </c>
      <c r="Q168" s="78">
        <f t="shared" si="653"/>
        <v>42887</v>
      </c>
      <c r="R168" s="78">
        <f t="shared" si="653"/>
        <v>42917</v>
      </c>
      <c r="S168" s="78">
        <f t="shared" si="653"/>
        <v>42948</v>
      </c>
      <c r="T168" s="78">
        <f t="shared" si="653"/>
        <v>42979</v>
      </c>
      <c r="U168" s="78">
        <f t="shared" si="653"/>
        <v>43009</v>
      </c>
      <c r="V168" s="78">
        <f t="shared" si="653"/>
        <v>43040</v>
      </c>
      <c r="W168" s="78">
        <f t="shared" si="653"/>
        <v>43070</v>
      </c>
      <c r="X168" s="78">
        <f t="shared" si="653"/>
        <v>43101</v>
      </c>
      <c r="Y168" s="78">
        <f t="shared" si="653"/>
        <v>43132</v>
      </c>
      <c r="Z168" s="78">
        <f t="shared" si="653"/>
        <v>43160</v>
      </c>
      <c r="AA168" s="78">
        <f t="shared" si="653"/>
        <v>43191</v>
      </c>
      <c r="AB168" s="78">
        <f t="shared" si="653"/>
        <v>43221</v>
      </c>
      <c r="AC168" s="78">
        <f t="shared" si="653"/>
        <v>43252</v>
      </c>
      <c r="AD168" s="78">
        <f t="shared" si="653"/>
        <v>43282</v>
      </c>
      <c r="AE168" s="78">
        <f t="shared" si="653"/>
        <v>43313</v>
      </c>
      <c r="AF168" s="78">
        <f t="shared" si="653"/>
        <v>43344</v>
      </c>
      <c r="AG168" s="78">
        <f t="shared" si="653"/>
        <v>43374</v>
      </c>
      <c r="AH168" s="78">
        <f t="shared" si="653"/>
        <v>43405</v>
      </c>
      <c r="AI168" s="78">
        <f t="shared" si="653"/>
        <v>43435</v>
      </c>
      <c r="AJ168" s="78">
        <f t="shared" si="653"/>
        <v>43466</v>
      </c>
      <c r="AK168" s="78">
        <f t="shared" si="653"/>
        <v>43497</v>
      </c>
    </row>
    <row r="169" spans="1:37">
      <c r="C169" t="s">
        <v>70</v>
      </c>
      <c r="D169" s="25">
        <v>254166.66666666666</v>
      </c>
      <c r="E169" s="25">
        <v>255225.69444444447</v>
      </c>
      <c r="F169" s="25">
        <v>256289.13483796301</v>
      </c>
      <c r="G169" s="25">
        <v>257357.00623312115</v>
      </c>
      <c r="H169" s="25">
        <v>258429.32709242581</v>
      </c>
      <c r="I169" s="25">
        <v>259506.11595531096</v>
      </c>
      <c r="J169" s="25">
        <v>260587.39143845809</v>
      </c>
      <c r="K169" s="25">
        <v>261673.17223611832</v>
      </c>
      <c r="L169" s="25">
        <v>262763.47712043551</v>
      </c>
      <c r="M169" s="25">
        <v>263858.32494177064</v>
      </c>
      <c r="N169" s="25">
        <v>264957.73462902801</v>
      </c>
      <c r="O169" s="25">
        <v>266061.72518998227</v>
      </c>
      <c r="P169" s="25">
        <v>266961.98237827391</v>
      </c>
      <c r="Q169" s="25">
        <v>268074.32397151669</v>
      </c>
      <c r="R169" s="25">
        <v>269191.30032139801</v>
      </c>
      <c r="S169" s="25">
        <v>270312.93073940382</v>
      </c>
      <c r="T169" s="25">
        <v>271439.23461748468</v>
      </c>
      <c r="U169" s="25">
        <v>272570.23142839083</v>
      </c>
      <c r="V169" s="25">
        <v>273705.94072600914</v>
      </c>
      <c r="W169" s="25">
        <v>274846.38214570086</v>
      </c>
      <c r="X169" s="25">
        <v>275991.57540464128</v>
      </c>
      <c r="Y169" s="25">
        <v>274641.5403021606</v>
      </c>
      <c r="Z169" s="25">
        <v>275785.88005341962</v>
      </c>
      <c r="AA169" s="25">
        <v>276934.98788697552</v>
      </c>
      <c r="AB169" s="25">
        <v>278088.8836698379</v>
      </c>
      <c r="AC169" s="25">
        <v>279247.58735179558</v>
      </c>
      <c r="AD169" s="25">
        <v>280411.11896576139</v>
      </c>
      <c r="AE169" s="25">
        <v>281579.49862811877</v>
      </c>
      <c r="AF169" s="25">
        <v>282752.74653906922</v>
      </c>
      <c r="AG169" s="25">
        <v>283930.88298298203</v>
      </c>
      <c r="AH169" s="25">
        <v>285113.92832874443</v>
      </c>
      <c r="AI169" s="25">
        <v>286301.90303011419</v>
      </c>
      <c r="AJ169" s="25">
        <v>287494.82762607298</v>
      </c>
      <c r="AK169" s="25">
        <v>0</v>
      </c>
    </row>
    <row r="171" spans="1:37">
      <c r="C171" t="s">
        <v>32</v>
      </c>
      <c r="D171" s="78">
        <f>D168</f>
        <v>42491</v>
      </c>
      <c r="E171" s="78">
        <f>EDATE(D171,1)</f>
        <v>42522</v>
      </c>
      <c r="F171" s="78">
        <f t="shared" ref="F171:AK171" si="654">EDATE(E171,1)</f>
        <v>42552</v>
      </c>
      <c r="G171" s="78">
        <f t="shared" si="654"/>
        <v>42583</v>
      </c>
      <c r="H171" s="78">
        <f t="shared" si="654"/>
        <v>42614</v>
      </c>
      <c r="I171" s="78">
        <f t="shared" si="654"/>
        <v>42644</v>
      </c>
      <c r="J171" s="78">
        <f t="shared" si="654"/>
        <v>42675</v>
      </c>
      <c r="K171" s="78">
        <f t="shared" si="654"/>
        <v>42705</v>
      </c>
      <c r="L171" s="78">
        <f t="shared" si="654"/>
        <v>42736</v>
      </c>
      <c r="M171" s="78">
        <f t="shared" si="654"/>
        <v>42767</v>
      </c>
      <c r="N171" s="78">
        <f t="shared" si="654"/>
        <v>42795</v>
      </c>
      <c r="O171" s="78">
        <f t="shared" si="654"/>
        <v>42826</v>
      </c>
      <c r="P171" s="78">
        <f t="shared" si="654"/>
        <v>42856</v>
      </c>
      <c r="Q171" s="78">
        <f t="shared" si="654"/>
        <v>42887</v>
      </c>
      <c r="R171" s="78">
        <f t="shared" si="654"/>
        <v>42917</v>
      </c>
      <c r="S171" s="78">
        <f t="shared" si="654"/>
        <v>42948</v>
      </c>
      <c r="T171" s="78">
        <f t="shared" si="654"/>
        <v>42979</v>
      </c>
      <c r="U171" s="78">
        <f t="shared" si="654"/>
        <v>43009</v>
      </c>
      <c r="V171" s="78">
        <f t="shared" si="654"/>
        <v>43040</v>
      </c>
      <c r="W171" s="78">
        <f t="shared" si="654"/>
        <v>43070</v>
      </c>
      <c r="X171" s="78">
        <f t="shared" si="654"/>
        <v>43101</v>
      </c>
      <c r="Y171" s="78">
        <f t="shared" si="654"/>
        <v>43132</v>
      </c>
      <c r="Z171" s="78">
        <f t="shared" si="654"/>
        <v>43160</v>
      </c>
      <c r="AA171" s="78">
        <f t="shared" si="654"/>
        <v>43191</v>
      </c>
      <c r="AB171" s="78">
        <f t="shared" si="654"/>
        <v>43221</v>
      </c>
      <c r="AC171" s="78">
        <f t="shared" si="654"/>
        <v>43252</v>
      </c>
      <c r="AD171" s="78">
        <f t="shared" si="654"/>
        <v>43282</v>
      </c>
      <c r="AE171" s="78">
        <f t="shared" si="654"/>
        <v>43313</v>
      </c>
      <c r="AF171" s="78">
        <f t="shared" si="654"/>
        <v>43344</v>
      </c>
      <c r="AG171" s="78">
        <f t="shared" si="654"/>
        <v>43374</v>
      </c>
      <c r="AH171" s="78">
        <f t="shared" si="654"/>
        <v>43405</v>
      </c>
      <c r="AI171" s="78">
        <f t="shared" si="654"/>
        <v>43435</v>
      </c>
      <c r="AJ171" s="78">
        <f t="shared" si="654"/>
        <v>43466</v>
      </c>
      <c r="AK171" s="78">
        <f t="shared" si="654"/>
        <v>43497</v>
      </c>
    </row>
    <row r="172" spans="1:37">
      <c r="C172" t="s">
        <v>70</v>
      </c>
      <c r="D172" s="108">
        <f t="shared" ref="D172:AK172" si="655">IF(D171&gt;$D167,0,D169)</f>
        <v>254166.66666666666</v>
      </c>
      <c r="E172" s="108">
        <f t="shared" si="655"/>
        <v>255225.69444444447</v>
      </c>
      <c r="F172" s="108">
        <f t="shared" si="655"/>
        <v>256289.13483796301</v>
      </c>
      <c r="G172" s="108">
        <f t="shared" si="655"/>
        <v>257357.00623312115</v>
      </c>
      <c r="H172" s="108">
        <f t="shared" si="655"/>
        <v>258429.32709242581</v>
      </c>
      <c r="I172" s="108">
        <f t="shared" si="655"/>
        <v>259506.11595531096</v>
      </c>
      <c r="J172" s="108">
        <f t="shared" si="655"/>
        <v>260587.39143845809</v>
      </c>
      <c r="K172" s="108">
        <f t="shared" si="655"/>
        <v>261673.17223611832</v>
      </c>
      <c r="L172" s="108">
        <f t="shared" si="655"/>
        <v>262763.47712043551</v>
      </c>
      <c r="M172" s="108">
        <f t="shared" si="655"/>
        <v>263858.32494177064</v>
      </c>
      <c r="N172" s="108">
        <f t="shared" si="655"/>
        <v>264957.73462902801</v>
      </c>
      <c r="O172" s="108">
        <f t="shared" si="655"/>
        <v>266061.72518998227</v>
      </c>
      <c r="P172" s="108">
        <f t="shared" si="655"/>
        <v>266961.98237827391</v>
      </c>
      <c r="Q172" s="108">
        <f t="shared" si="655"/>
        <v>268074.32397151669</v>
      </c>
      <c r="R172" s="108">
        <f t="shared" si="655"/>
        <v>269191.30032139801</v>
      </c>
      <c r="S172" s="108">
        <f t="shared" si="655"/>
        <v>270312.93073940382</v>
      </c>
      <c r="T172" s="108">
        <f t="shared" si="655"/>
        <v>271439.23461748468</v>
      </c>
      <c r="U172" s="108">
        <f t="shared" si="655"/>
        <v>272570.23142839083</v>
      </c>
      <c r="V172" s="108">
        <f t="shared" si="655"/>
        <v>273705.94072600914</v>
      </c>
      <c r="W172" s="108">
        <f t="shared" si="655"/>
        <v>274846.38214570086</v>
      </c>
      <c r="X172" s="108">
        <f t="shared" si="655"/>
        <v>275991.57540464128</v>
      </c>
      <c r="Y172" s="108">
        <f t="shared" si="655"/>
        <v>274641.5403021606</v>
      </c>
      <c r="Z172" s="108">
        <f t="shared" si="655"/>
        <v>275785.88005341962</v>
      </c>
      <c r="AA172" s="108">
        <f t="shared" si="655"/>
        <v>276934.98788697552</v>
      </c>
      <c r="AB172" s="108">
        <f t="shared" si="655"/>
        <v>278088.8836698379</v>
      </c>
      <c r="AC172" s="108">
        <f t="shared" si="655"/>
        <v>279247.58735179558</v>
      </c>
      <c r="AD172" s="108">
        <f t="shared" si="655"/>
        <v>280411.11896576139</v>
      </c>
      <c r="AE172" s="108">
        <f t="shared" si="655"/>
        <v>281579.49862811877</v>
      </c>
      <c r="AF172" s="108">
        <f t="shared" si="655"/>
        <v>282752.74653906922</v>
      </c>
      <c r="AG172" s="108">
        <f t="shared" si="655"/>
        <v>283930.88298298203</v>
      </c>
      <c r="AH172" s="108">
        <f t="shared" si="655"/>
        <v>0</v>
      </c>
      <c r="AI172" s="108">
        <f t="shared" si="655"/>
        <v>0</v>
      </c>
      <c r="AJ172" s="108">
        <f t="shared" si="655"/>
        <v>0</v>
      </c>
      <c r="AK172" s="108">
        <f t="shared" si="65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73"/>
  <sheetViews>
    <sheetView showGridLines="0" topLeftCell="A144" workbookViewId="0">
      <selection activeCell="C165" sqref="C165:C173"/>
    </sheetView>
  </sheetViews>
  <sheetFormatPr defaultColWidth="11" defaultRowHeight="15.6"/>
  <cols>
    <col min="1" max="1" width="45.09765625" customWidth="1"/>
    <col min="2" max="2" width="15.09765625" customWidth="1"/>
    <col min="3" max="3" width="31.09765625" customWidth="1"/>
    <col min="4" max="4" width="15.3984375" bestFit="1" customWidth="1"/>
  </cols>
  <sheetData>
    <row r="1" spans="1:159" s="38" customFormat="1">
      <c r="A1" s="38" t="s">
        <v>234</v>
      </c>
    </row>
    <row r="2" spans="1:159">
      <c r="A2" t="s">
        <v>322</v>
      </c>
      <c r="B2" t="s">
        <v>92</v>
      </c>
      <c r="C2" t="s">
        <v>151</v>
      </c>
      <c r="D2" s="79">
        <v>42736</v>
      </c>
    </row>
    <row r="3" spans="1:159">
      <c r="C3" t="s">
        <v>153</v>
      </c>
      <c r="D3" s="79">
        <v>47088</v>
      </c>
    </row>
    <row r="4" spans="1:159">
      <c r="A4" t="s">
        <v>152</v>
      </c>
      <c r="C4" t="s">
        <v>154</v>
      </c>
      <c r="D4" s="78">
        <f>D2</f>
        <v>42736</v>
      </c>
      <c r="E4" s="78">
        <f t="shared" ref="E4:AJ4" si="0">EDATE(D4,1)</f>
        <v>42767</v>
      </c>
      <c r="F4" s="78">
        <f t="shared" si="0"/>
        <v>42795</v>
      </c>
      <c r="G4" s="78">
        <f t="shared" si="0"/>
        <v>42826</v>
      </c>
      <c r="H4" s="78">
        <f t="shared" si="0"/>
        <v>42856</v>
      </c>
      <c r="I4" s="78">
        <f t="shared" si="0"/>
        <v>42887</v>
      </c>
      <c r="J4" s="78">
        <f t="shared" si="0"/>
        <v>42917</v>
      </c>
      <c r="K4" s="78">
        <f t="shared" si="0"/>
        <v>42948</v>
      </c>
      <c r="L4" s="78">
        <f t="shared" si="0"/>
        <v>42979</v>
      </c>
      <c r="M4" s="78">
        <f t="shared" si="0"/>
        <v>43009</v>
      </c>
      <c r="N4" s="78">
        <f t="shared" si="0"/>
        <v>43040</v>
      </c>
      <c r="O4" s="78">
        <f t="shared" si="0"/>
        <v>43070</v>
      </c>
      <c r="P4" s="78">
        <f t="shared" si="0"/>
        <v>43101</v>
      </c>
      <c r="Q4" s="78">
        <f t="shared" si="0"/>
        <v>43132</v>
      </c>
      <c r="R4" s="78">
        <f t="shared" si="0"/>
        <v>43160</v>
      </c>
      <c r="S4" s="78">
        <f t="shared" si="0"/>
        <v>43191</v>
      </c>
      <c r="T4" s="78">
        <f t="shared" si="0"/>
        <v>43221</v>
      </c>
      <c r="U4" s="78">
        <f t="shared" si="0"/>
        <v>43252</v>
      </c>
      <c r="V4" s="78">
        <f t="shared" si="0"/>
        <v>43282</v>
      </c>
      <c r="W4" s="78">
        <f t="shared" si="0"/>
        <v>43313</v>
      </c>
      <c r="X4" s="78">
        <f t="shared" si="0"/>
        <v>43344</v>
      </c>
      <c r="Y4" s="78">
        <f t="shared" si="0"/>
        <v>43374</v>
      </c>
      <c r="Z4" s="78">
        <f t="shared" si="0"/>
        <v>43405</v>
      </c>
      <c r="AA4" s="78">
        <f t="shared" si="0"/>
        <v>43435</v>
      </c>
      <c r="AB4" s="78">
        <f t="shared" si="0"/>
        <v>43466</v>
      </c>
      <c r="AC4" s="78">
        <f t="shared" si="0"/>
        <v>43497</v>
      </c>
      <c r="AD4" s="78">
        <f t="shared" si="0"/>
        <v>43525</v>
      </c>
      <c r="AE4" s="78">
        <f t="shared" si="0"/>
        <v>43556</v>
      </c>
      <c r="AF4" s="78">
        <f t="shared" si="0"/>
        <v>43586</v>
      </c>
      <c r="AG4" s="78">
        <f t="shared" si="0"/>
        <v>43617</v>
      </c>
      <c r="AH4" s="78">
        <f t="shared" si="0"/>
        <v>43647</v>
      </c>
      <c r="AI4" s="78">
        <f t="shared" si="0"/>
        <v>43678</v>
      </c>
      <c r="AJ4" s="78">
        <f t="shared" si="0"/>
        <v>43709</v>
      </c>
      <c r="AK4" s="78">
        <f t="shared" ref="AK4:BP4" si="1">EDATE(AJ4,1)</f>
        <v>43739</v>
      </c>
      <c r="AL4" s="78">
        <f t="shared" si="1"/>
        <v>43770</v>
      </c>
      <c r="AM4" s="78">
        <f t="shared" si="1"/>
        <v>43800</v>
      </c>
      <c r="AN4" s="78">
        <f t="shared" si="1"/>
        <v>43831</v>
      </c>
      <c r="AO4" s="78">
        <f t="shared" si="1"/>
        <v>43862</v>
      </c>
      <c r="AP4" s="78">
        <f t="shared" si="1"/>
        <v>43891</v>
      </c>
      <c r="AQ4" s="78">
        <f t="shared" si="1"/>
        <v>43922</v>
      </c>
      <c r="AR4" s="78">
        <f t="shared" si="1"/>
        <v>43952</v>
      </c>
      <c r="AS4" s="78">
        <f t="shared" si="1"/>
        <v>43983</v>
      </c>
      <c r="AT4" s="78">
        <f t="shared" si="1"/>
        <v>44013</v>
      </c>
      <c r="AU4" s="78">
        <f t="shared" si="1"/>
        <v>44044</v>
      </c>
      <c r="AV4" s="78">
        <f t="shared" si="1"/>
        <v>44075</v>
      </c>
      <c r="AW4" s="78">
        <f t="shared" si="1"/>
        <v>44105</v>
      </c>
      <c r="AX4" s="78">
        <f t="shared" si="1"/>
        <v>44136</v>
      </c>
      <c r="AY4" s="78">
        <f t="shared" si="1"/>
        <v>44166</v>
      </c>
      <c r="AZ4" s="78">
        <f t="shared" si="1"/>
        <v>44197</v>
      </c>
      <c r="BA4" s="78">
        <f t="shared" si="1"/>
        <v>44228</v>
      </c>
      <c r="BB4" s="78">
        <f t="shared" si="1"/>
        <v>44256</v>
      </c>
      <c r="BC4" s="78">
        <f t="shared" si="1"/>
        <v>44287</v>
      </c>
      <c r="BD4" s="78">
        <f t="shared" si="1"/>
        <v>44317</v>
      </c>
      <c r="BE4" s="78">
        <f t="shared" si="1"/>
        <v>44348</v>
      </c>
      <c r="BF4" s="78">
        <f t="shared" si="1"/>
        <v>44378</v>
      </c>
      <c r="BG4" s="78">
        <f t="shared" si="1"/>
        <v>44409</v>
      </c>
      <c r="BH4" s="78">
        <f t="shared" si="1"/>
        <v>44440</v>
      </c>
      <c r="BI4" s="78">
        <f t="shared" si="1"/>
        <v>44470</v>
      </c>
      <c r="BJ4" s="78">
        <f t="shared" si="1"/>
        <v>44501</v>
      </c>
      <c r="BK4" s="78">
        <f t="shared" si="1"/>
        <v>44531</v>
      </c>
      <c r="BL4" s="78">
        <f t="shared" si="1"/>
        <v>44562</v>
      </c>
      <c r="BM4" s="78">
        <f t="shared" si="1"/>
        <v>44593</v>
      </c>
      <c r="BN4" s="78">
        <f t="shared" si="1"/>
        <v>44621</v>
      </c>
      <c r="BO4" s="78">
        <f t="shared" si="1"/>
        <v>44652</v>
      </c>
      <c r="BP4" s="78">
        <f t="shared" si="1"/>
        <v>44682</v>
      </c>
      <c r="BQ4" s="78">
        <f t="shared" ref="BQ4:CV4" si="2">EDATE(BP4,1)</f>
        <v>44713</v>
      </c>
      <c r="BR4" s="78">
        <f t="shared" si="2"/>
        <v>44743</v>
      </c>
      <c r="BS4" s="78">
        <f t="shared" si="2"/>
        <v>44774</v>
      </c>
      <c r="BT4" s="78">
        <f t="shared" si="2"/>
        <v>44805</v>
      </c>
      <c r="BU4" s="78">
        <f t="shared" si="2"/>
        <v>44835</v>
      </c>
      <c r="BV4" s="78">
        <f t="shared" si="2"/>
        <v>44866</v>
      </c>
      <c r="BW4" s="78">
        <f t="shared" si="2"/>
        <v>44896</v>
      </c>
      <c r="BX4" s="78">
        <f t="shared" si="2"/>
        <v>44927</v>
      </c>
      <c r="BY4" s="78">
        <f t="shared" si="2"/>
        <v>44958</v>
      </c>
      <c r="BZ4" s="78">
        <f t="shared" si="2"/>
        <v>44986</v>
      </c>
      <c r="CA4" s="78">
        <f t="shared" si="2"/>
        <v>45017</v>
      </c>
      <c r="CB4" s="78">
        <f t="shared" si="2"/>
        <v>45047</v>
      </c>
      <c r="CC4" s="78">
        <f t="shared" si="2"/>
        <v>45078</v>
      </c>
      <c r="CD4" s="78">
        <f t="shared" si="2"/>
        <v>45108</v>
      </c>
      <c r="CE4" s="78">
        <f t="shared" si="2"/>
        <v>45139</v>
      </c>
      <c r="CF4" s="78">
        <f t="shared" si="2"/>
        <v>45170</v>
      </c>
      <c r="CG4" s="78">
        <f t="shared" si="2"/>
        <v>45200</v>
      </c>
      <c r="CH4" s="78">
        <f t="shared" si="2"/>
        <v>45231</v>
      </c>
      <c r="CI4" s="78">
        <f t="shared" si="2"/>
        <v>45261</v>
      </c>
      <c r="CJ4" s="78">
        <f t="shared" si="2"/>
        <v>45292</v>
      </c>
      <c r="CK4" s="78">
        <f t="shared" si="2"/>
        <v>45323</v>
      </c>
      <c r="CL4" s="78">
        <f t="shared" si="2"/>
        <v>45352</v>
      </c>
      <c r="CM4" s="78">
        <f t="shared" si="2"/>
        <v>45383</v>
      </c>
      <c r="CN4" s="78">
        <f t="shared" si="2"/>
        <v>45413</v>
      </c>
      <c r="CO4" s="78">
        <f t="shared" si="2"/>
        <v>45444</v>
      </c>
      <c r="CP4" s="78">
        <f t="shared" si="2"/>
        <v>45474</v>
      </c>
      <c r="CQ4" s="78">
        <f t="shared" si="2"/>
        <v>45505</v>
      </c>
      <c r="CR4" s="78">
        <f t="shared" si="2"/>
        <v>45536</v>
      </c>
      <c r="CS4" s="78">
        <f t="shared" si="2"/>
        <v>45566</v>
      </c>
      <c r="CT4" s="78">
        <f t="shared" si="2"/>
        <v>45597</v>
      </c>
      <c r="CU4" s="78">
        <f t="shared" si="2"/>
        <v>45627</v>
      </c>
      <c r="CV4" s="78">
        <f t="shared" si="2"/>
        <v>45658</v>
      </c>
      <c r="CW4" s="78">
        <f t="shared" ref="CW4:EB4" si="3">EDATE(CV4,1)</f>
        <v>45689</v>
      </c>
      <c r="CX4" s="78">
        <f t="shared" si="3"/>
        <v>45717</v>
      </c>
      <c r="CY4" s="78">
        <f t="shared" si="3"/>
        <v>45748</v>
      </c>
      <c r="CZ4" s="78">
        <f t="shared" si="3"/>
        <v>45778</v>
      </c>
      <c r="DA4" s="78">
        <f t="shared" si="3"/>
        <v>45809</v>
      </c>
      <c r="DB4" s="78">
        <f t="shared" si="3"/>
        <v>45839</v>
      </c>
      <c r="DC4" s="78">
        <f t="shared" si="3"/>
        <v>45870</v>
      </c>
      <c r="DD4" s="78">
        <f t="shared" si="3"/>
        <v>45901</v>
      </c>
      <c r="DE4" s="78">
        <f t="shared" si="3"/>
        <v>45931</v>
      </c>
      <c r="DF4" s="78">
        <f t="shared" si="3"/>
        <v>45962</v>
      </c>
      <c r="DG4" s="78">
        <f t="shared" si="3"/>
        <v>45992</v>
      </c>
      <c r="DH4" s="78">
        <f t="shared" si="3"/>
        <v>46023</v>
      </c>
      <c r="DI4" s="78">
        <f t="shared" si="3"/>
        <v>46054</v>
      </c>
      <c r="DJ4" s="78">
        <f t="shared" si="3"/>
        <v>46082</v>
      </c>
      <c r="DK4" s="78">
        <f t="shared" si="3"/>
        <v>46113</v>
      </c>
      <c r="DL4" s="78">
        <f t="shared" si="3"/>
        <v>46143</v>
      </c>
      <c r="DM4" s="78">
        <f t="shared" si="3"/>
        <v>46174</v>
      </c>
      <c r="DN4" s="78">
        <f t="shared" si="3"/>
        <v>46204</v>
      </c>
      <c r="DO4" s="78">
        <f t="shared" si="3"/>
        <v>46235</v>
      </c>
      <c r="DP4" s="78">
        <f t="shared" si="3"/>
        <v>46266</v>
      </c>
      <c r="DQ4" s="78">
        <f t="shared" si="3"/>
        <v>46296</v>
      </c>
      <c r="DR4" s="78">
        <f t="shared" si="3"/>
        <v>46327</v>
      </c>
      <c r="DS4" s="78">
        <f t="shared" si="3"/>
        <v>46357</v>
      </c>
      <c r="DT4" s="78">
        <f t="shared" si="3"/>
        <v>46388</v>
      </c>
      <c r="DU4" s="78">
        <f t="shared" si="3"/>
        <v>46419</v>
      </c>
      <c r="DV4" s="78">
        <f t="shared" si="3"/>
        <v>46447</v>
      </c>
      <c r="DW4" s="78">
        <f t="shared" si="3"/>
        <v>46478</v>
      </c>
      <c r="DX4" s="78">
        <f t="shared" si="3"/>
        <v>46508</v>
      </c>
      <c r="DY4" s="78">
        <f t="shared" si="3"/>
        <v>46539</v>
      </c>
      <c r="DZ4" s="78">
        <f t="shared" si="3"/>
        <v>46569</v>
      </c>
      <c r="EA4" s="78">
        <f t="shared" si="3"/>
        <v>46600</v>
      </c>
      <c r="EB4" s="78">
        <f t="shared" si="3"/>
        <v>46631</v>
      </c>
      <c r="EC4" s="78">
        <f t="shared" ref="EC4:FC4" si="4">EDATE(EB4,1)</f>
        <v>46661</v>
      </c>
      <c r="ED4" s="78">
        <f t="shared" si="4"/>
        <v>46692</v>
      </c>
      <c r="EE4" s="78">
        <f t="shared" si="4"/>
        <v>46722</v>
      </c>
      <c r="EF4" s="78">
        <f t="shared" si="4"/>
        <v>46753</v>
      </c>
      <c r="EG4" s="78">
        <f t="shared" si="4"/>
        <v>46784</v>
      </c>
      <c r="EH4" s="78">
        <f t="shared" si="4"/>
        <v>46813</v>
      </c>
      <c r="EI4" s="78">
        <f t="shared" si="4"/>
        <v>46844</v>
      </c>
      <c r="EJ4" s="78">
        <f t="shared" si="4"/>
        <v>46874</v>
      </c>
      <c r="EK4" s="78">
        <f t="shared" si="4"/>
        <v>46905</v>
      </c>
      <c r="EL4" s="78">
        <f t="shared" si="4"/>
        <v>46935</v>
      </c>
      <c r="EM4" s="78">
        <f t="shared" si="4"/>
        <v>46966</v>
      </c>
      <c r="EN4" s="78">
        <f t="shared" si="4"/>
        <v>46997</v>
      </c>
      <c r="EO4" s="78">
        <f t="shared" si="4"/>
        <v>47027</v>
      </c>
      <c r="EP4" s="78">
        <f t="shared" si="4"/>
        <v>47058</v>
      </c>
      <c r="EQ4" s="78">
        <f t="shared" si="4"/>
        <v>47088</v>
      </c>
      <c r="ER4" s="78">
        <f t="shared" si="4"/>
        <v>47119</v>
      </c>
      <c r="ES4" s="78">
        <f t="shared" si="4"/>
        <v>47150</v>
      </c>
      <c r="ET4" s="78">
        <f t="shared" si="4"/>
        <v>47178</v>
      </c>
      <c r="EU4" s="78">
        <f t="shared" si="4"/>
        <v>47209</v>
      </c>
      <c r="EV4" s="78">
        <f t="shared" si="4"/>
        <v>47239</v>
      </c>
      <c r="EW4" s="78">
        <f t="shared" si="4"/>
        <v>47270</v>
      </c>
      <c r="EX4" s="78">
        <f t="shared" si="4"/>
        <v>47300</v>
      </c>
      <c r="EY4" s="78">
        <f t="shared" si="4"/>
        <v>47331</v>
      </c>
      <c r="EZ4" s="78">
        <f t="shared" si="4"/>
        <v>47362</v>
      </c>
      <c r="FA4" s="78">
        <f t="shared" si="4"/>
        <v>47392</v>
      </c>
      <c r="FB4" s="78">
        <f t="shared" si="4"/>
        <v>47423</v>
      </c>
      <c r="FC4" s="78">
        <f t="shared" si="4"/>
        <v>47453</v>
      </c>
    </row>
    <row r="5" spans="1:159">
      <c r="C5" t="s">
        <v>54</v>
      </c>
    </row>
    <row r="6" spans="1:159">
      <c r="C6" t="s">
        <v>13</v>
      </c>
    </row>
    <row r="7" spans="1:159">
      <c r="C7" t="s">
        <v>141</v>
      </c>
    </row>
    <row r="8" spans="1:159">
      <c r="C8" t="s">
        <v>45</v>
      </c>
    </row>
    <row r="10" spans="1:159">
      <c r="B10" t="s">
        <v>91</v>
      </c>
      <c r="C10" t="s">
        <v>235</v>
      </c>
      <c r="D10">
        <f>IF(D4&gt;EDATE($D3,12),0,D5+D6+D7+D8)</f>
        <v>0</v>
      </c>
    </row>
    <row r="13" spans="1:159">
      <c r="A13" t="s">
        <v>53</v>
      </c>
      <c r="B13" t="s">
        <v>92</v>
      </c>
      <c r="C13" t="s">
        <v>151</v>
      </c>
      <c r="D13" s="79">
        <v>42736</v>
      </c>
    </row>
    <row r="14" spans="1:159">
      <c r="C14" t="s">
        <v>153</v>
      </c>
      <c r="D14" s="79">
        <v>47088</v>
      </c>
    </row>
    <row r="15" spans="1:159">
      <c r="C15" t="s">
        <v>154</v>
      </c>
      <c r="D15" s="78">
        <f>D13</f>
        <v>42736</v>
      </c>
      <c r="E15" s="78">
        <f>EDATE(D15,1)</f>
        <v>42767</v>
      </c>
      <c r="F15" s="78">
        <f>EDATE(E15,1)</f>
        <v>42795</v>
      </c>
      <c r="G15" s="78">
        <f>EDATE(F15,1)</f>
        <v>42826</v>
      </c>
    </row>
    <row r="16" spans="1:159">
      <c r="C16" t="s">
        <v>235</v>
      </c>
    </row>
    <row r="17" spans="1:8">
      <c r="C17" t="s">
        <v>159</v>
      </c>
    </row>
    <row r="18" spans="1:8">
      <c r="C18" t="s">
        <v>185</v>
      </c>
    </row>
    <row r="19" spans="1:8">
      <c r="C19" t="s">
        <v>186</v>
      </c>
    </row>
    <row r="20" spans="1:8">
      <c r="C20" t="s">
        <v>236</v>
      </c>
    </row>
    <row r="22" spans="1:8">
      <c r="B22" t="s">
        <v>91</v>
      </c>
      <c r="C22" t="s">
        <v>237</v>
      </c>
      <c r="D22">
        <f>IF(D15&gt;EDATE($D14,12),0,SUM(D16:D20))</f>
        <v>0</v>
      </c>
    </row>
    <row r="24" spans="1:8">
      <c r="A24" t="s">
        <v>25</v>
      </c>
      <c r="B24" t="s">
        <v>92</v>
      </c>
      <c r="C24" t="s">
        <v>151</v>
      </c>
      <c r="D24" s="79">
        <v>42736</v>
      </c>
    </row>
    <row r="25" spans="1:8">
      <c r="C25" t="s">
        <v>153</v>
      </c>
      <c r="D25" s="79">
        <v>47088</v>
      </c>
    </row>
    <row r="26" spans="1:8">
      <c r="C26" t="s">
        <v>154</v>
      </c>
      <c r="D26" s="78">
        <f>D24</f>
        <v>42736</v>
      </c>
      <c r="E26" s="78">
        <f>EDATE(D26,1)</f>
        <v>42767</v>
      </c>
      <c r="F26" s="78">
        <f>EDATE(E26,1)</f>
        <v>42795</v>
      </c>
      <c r="G26" s="78">
        <f>EDATE(F26,1)</f>
        <v>42826</v>
      </c>
    </row>
    <row r="27" spans="1:8">
      <c r="C27" t="s">
        <v>53</v>
      </c>
    </row>
    <row r="28" spans="1:8">
      <c r="C28" t="s">
        <v>238</v>
      </c>
    </row>
    <row r="30" spans="1:8">
      <c r="B30" t="s">
        <v>91</v>
      </c>
      <c r="C30" t="s">
        <v>25</v>
      </c>
      <c r="D30">
        <f>IF(D26&gt;EDATE($D25,12),0,SUM(D27:D28))</f>
        <v>0</v>
      </c>
      <c r="E30">
        <f>IF(E26&gt;EDATE($D25,12),0,SUM(E27:E28))</f>
        <v>0</v>
      </c>
      <c r="F30">
        <f>IF(F26&gt;EDATE($D25,12),0,SUM(F27:F28))</f>
        <v>0</v>
      </c>
      <c r="G30">
        <f>IF(G26&gt;EDATE($D25,12),0,SUM(G27:G28))</f>
        <v>0</v>
      </c>
      <c r="H30">
        <f>IF(H26&gt;EDATE($D25,12),0,SUM(H27:H28))</f>
        <v>0</v>
      </c>
    </row>
    <row r="32" spans="1:8">
      <c r="A32" t="s">
        <v>323</v>
      </c>
      <c r="B32" t="s">
        <v>92</v>
      </c>
      <c r="C32" t="s">
        <v>151</v>
      </c>
      <c r="D32" s="79">
        <v>42736</v>
      </c>
    </row>
    <row r="33" spans="1:12">
      <c r="C33" t="s">
        <v>153</v>
      </c>
      <c r="D33" s="79">
        <v>47088</v>
      </c>
    </row>
    <row r="34" spans="1:12">
      <c r="C34" t="s">
        <v>154</v>
      </c>
      <c r="D34" s="78">
        <f>D32</f>
        <v>42736</v>
      </c>
      <c r="E34" s="78">
        <f>EDATE(D34,1)</f>
        <v>42767</v>
      </c>
      <c r="F34" s="78">
        <f>EDATE(E34,1)</f>
        <v>42795</v>
      </c>
      <c r="G34" s="78">
        <f>EDATE(F34,1)</f>
        <v>42826</v>
      </c>
    </row>
    <row r="35" spans="1:12">
      <c r="C35" t="s">
        <v>25</v>
      </c>
    </row>
    <row r="36" spans="1:12">
      <c r="C36" t="s">
        <v>246</v>
      </c>
    </row>
    <row r="37" spans="1:12">
      <c r="C37" s="12" t="s">
        <v>20</v>
      </c>
    </row>
    <row r="38" spans="1:12">
      <c r="K38" s="12"/>
      <c r="L38" s="7"/>
    </row>
    <row r="39" spans="1:12">
      <c r="B39" t="s">
        <v>91</v>
      </c>
      <c r="C39" s="12" t="s">
        <v>82</v>
      </c>
      <c r="D39">
        <f>IF(D34&gt;$D33,0,SUM(D35:D36))</f>
        <v>0</v>
      </c>
      <c r="E39">
        <f>IF(E34&gt;$D33,0,SUM(E35:E36))</f>
        <v>0</v>
      </c>
      <c r="F39">
        <f>IF(F34&gt;$D33,0,SUM(F35:F36))</f>
        <v>0</v>
      </c>
      <c r="G39">
        <f>IF(G34&gt;$D33,0,SUM(G35:G36))</f>
        <v>0</v>
      </c>
      <c r="K39" s="35"/>
      <c r="L39" s="8"/>
    </row>
    <row r="40" spans="1:12">
      <c r="C40" s="9" t="s">
        <v>83</v>
      </c>
      <c r="D40">
        <f>IF(D34&gt;$D33,0,SUM(D36:D37))</f>
        <v>0</v>
      </c>
      <c r="E40">
        <f>IF(E34&gt;$D33,0,SUM(E36:E37))</f>
        <v>0</v>
      </c>
      <c r="F40">
        <f>IF(F34&gt;$D33,0,SUM(F36:F37))</f>
        <v>0</v>
      </c>
      <c r="G40">
        <f>IF(G34&gt;$D33,0,SUM(G36:G37))</f>
        <v>0</v>
      </c>
    </row>
    <row r="42" spans="1:12">
      <c r="A42" t="s">
        <v>239</v>
      </c>
      <c r="B42" t="s">
        <v>92</v>
      </c>
      <c r="C42" t="s">
        <v>151</v>
      </c>
      <c r="D42" s="79">
        <v>42736</v>
      </c>
    </row>
    <row r="43" spans="1:12">
      <c r="C43" t="s">
        <v>153</v>
      </c>
      <c r="D43" s="79">
        <v>47088</v>
      </c>
    </row>
    <row r="44" spans="1:12">
      <c r="C44" t="s">
        <v>64</v>
      </c>
      <c r="D44" s="4">
        <v>0.05</v>
      </c>
    </row>
    <row r="45" spans="1:12">
      <c r="C45" t="s">
        <v>154</v>
      </c>
      <c r="D45" s="78">
        <f>D42</f>
        <v>42736</v>
      </c>
      <c r="E45" s="78">
        <f>EDATE(D45,1)</f>
        <v>42767</v>
      </c>
      <c r="F45" s="78">
        <f>EDATE(E45,1)</f>
        <v>42795</v>
      </c>
      <c r="G45" s="78">
        <f>EDATE(F45,1)</f>
        <v>42826</v>
      </c>
    </row>
    <row r="46" spans="1:12">
      <c r="C46" t="s">
        <v>25</v>
      </c>
    </row>
    <row r="48" spans="1:12">
      <c r="B48" t="s">
        <v>155</v>
      </c>
      <c r="C48" t="s">
        <v>240</v>
      </c>
      <c r="D48">
        <f>SUMIFS(46:46,45:45,"&lt;="&amp;EDATE($D43,12),45:45,"&gt;"&amp;$D43)</f>
        <v>0</v>
      </c>
    </row>
    <row r="49" spans="1:49">
      <c r="B49" t="s">
        <v>91</v>
      </c>
      <c r="C49" t="s">
        <v>239</v>
      </c>
      <c r="D49">
        <f>D48/D44</f>
        <v>0</v>
      </c>
    </row>
    <row r="51" spans="1:49">
      <c r="A51" t="s">
        <v>324</v>
      </c>
      <c r="B51" t="s">
        <v>92</v>
      </c>
      <c r="C51" t="s">
        <v>36</v>
      </c>
      <c r="D51" s="6">
        <v>12332423</v>
      </c>
    </row>
    <row r="52" spans="1:49">
      <c r="C52" t="s">
        <v>151</v>
      </c>
      <c r="D52" s="79">
        <v>42736</v>
      </c>
    </row>
    <row r="53" spans="1:49">
      <c r="D53" s="79" t="s">
        <v>243</v>
      </c>
      <c r="E53" s="3" t="s">
        <v>244</v>
      </c>
    </row>
    <row r="54" spans="1:49">
      <c r="C54" t="s">
        <v>241</v>
      </c>
      <c r="D54" s="79">
        <v>43800</v>
      </c>
      <c r="E54" s="4">
        <v>0.4</v>
      </c>
    </row>
    <row r="55" spans="1:49">
      <c r="C55" t="s">
        <v>242</v>
      </c>
      <c r="D55" s="79">
        <v>43983</v>
      </c>
      <c r="E55" s="4">
        <f>1-E54</f>
        <v>0.6</v>
      </c>
    </row>
    <row r="57" spans="1:49">
      <c r="B57" t="s">
        <v>91</v>
      </c>
      <c r="C57" t="s">
        <v>154</v>
      </c>
      <c r="D57" s="78">
        <f>D52</f>
        <v>42736</v>
      </c>
      <c r="E57" s="78">
        <f t="shared" ref="E57:AW57" si="5">EDATE(D57,1)</f>
        <v>42767</v>
      </c>
      <c r="F57" s="78">
        <f t="shared" si="5"/>
        <v>42795</v>
      </c>
      <c r="G57" s="78">
        <f t="shared" si="5"/>
        <v>42826</v>
      </c>
      <c r="H57" s="78">
        <f t="shared" si="5"/>
        <v>42856</v>
      </c>
      <c r="I57" s="78">
        <f t="shared" si="5"/>
        <v>42887</v>
      </c>
      <c r="J57" s="78">
        <f t="shared" si="5"/>
        <v>42917</v>
      </c>
      <c r="K57" s="78">
        <f t="shared" si="5"/>
        <v>42948</v>
      </c>
      <c r="L57" s="78">
        <f t="shared" si="5"/>
        <v>42979</v>
      </c>
      <c r="M57" s="78">
        <f t="shared" si="5"/>
        <v>43009</v>
      </c>
      <c r="N57" s="78">
        <f t="shared" si="5"/>
        <v>43040</v>
      </c>
      <c r="O57" s="78">
        <f t="shared" si="5"/>
        <v>43070</v>
      </c>
      <c r="P57" s="78">
        <f t="shared" si="5"/>
        <v>43101</v>
      </c>
      <c r="Q57" s="78">
        <f t="shared" si="5"/>
        <v>43132</v>
      </c>
      <c r="R57" s="78">
        <f t="shared" si="5"/>
        <v>43160</v>
      </c>
      <c r="S57" s="78">
        <f t="shared" si="5"/>
        <v>43191</v>
      </c>
      <c r="T57" s="78">
        <f t="shared" si="5"/>
        <v>43221</v>
      </c>
      <c r="U57" s="78">
        <f t="shared" si="5"/>
        <v>43252</v>
      </c>
      <c r="V57" s="78">
        <f t="shared" si="5"/>
        <v>43282</v>
      </c>
      <c r="W57" s="78">
        <f t="shared" si="5"/>
        <v>43313</v>
      </c>
      <c r="X57" s="78">
        <f t="shared" si="5"/>
        <v>43344</v>
      </c>
      <c r="Y57" s="78">
        <f t="shared" si="5"/>
        <v>43374</v>
      </c>
      <c r="Z57" s="78">
        <f t="shared" si="5"/>
        <v>43405</v>
      </c>
      <c r="AA57" s="78">
        <f t="shared" si="5"/>
        <v>43435</v>
      </c>
      <c r="AB57" s="78">
        <f t="shared" si="5"/>
        <v>43466</v>
      </c>
      <c r="AC57" s="78">
        <f t="shared" si="5"/>
        <v>43497</v>
      </c>
      <c r="AD57" s="78">
        <f t="shared" si="5"/>
        <v>43525</v>
      </c>
      <c r="AE57" s="78">
        <f t="shared" si="5"/>
        <v>43556</v>
      </c>
      <c r="AF57" s="78">
        <f t="shared" si="5"/>
        <v>43586</v>
      </c>
      <c r="AG57" s="78">
        <f t="shared" si="5"/>
        <v>43617</v>
      </c>
      <c r="AH57" s="78">
        <f t="shared" si="5"/>
        <v>43647</v>
      </c>
      <c r="AI57" s="78">
        <f t="shared" si="5"/>
        <v>43678</v>
      </c>
      <c r="AJ57" s="78">
        <f t="shared" si="5"/>
        <v>43709</v>
      </c>
      <c r="AK57" s="78">
        <f t="shared" si="5"/>
        <v>43739</v>
      </c>
      <c r="AL57" s="78">
        <f t="shared" si="5"/>
        <v>43770</v>
      </c>
      <c r="AM57" s="78">
        <f t="shared" si="5"/>
        <v>43800</v>
      </c>
      <c r="AN57" s="78">
        <f t="shared" si="5"/>
        <v>43831</v>
      </c>
      <c r="AO57" s="78">
        <f t="shared" si="5"/>
        <v>43862</v>
      </c>
      <c r="AP57" s="78">
        <f t="shared" si="5"/>
        <v>43891</v>
      </c>
      <c r="AQ57" s="78">
        <f t="shared" si="5"/>
        <v>43922</v>
      </c>
      <c r="AR57" s="78">
        <f t="shared" si="5"/>
        <v>43952</v>
      </c>
      <c r="AS57" s="78">
        <f t="shared" si="5"/>
        <v>43983</v>
      </c>
      <c r="AT57" s="78">
        <f t="shared" si="5"/>
        <v>44013</v>
      </c>
      <c r="AU57" s="78">
        <f t="shared" si="5"/>
        <v>44044</v>
      </c>
      <c r="AV57" s="78">
        <f t="shared" si="5"/>
        <v>44075</v>
      </c>
      <c r="AW57" s="78">
        <f t="shared" si="5"/>
        <v>44105</v>
      </c>
    </row>
    <row r="58" spans="1:49">
      <c r="C58" t="s">
        <v>245</v>
      </c>
      <c r="D58">
        <f t="shared" ref="D58:AW58" si="6">IFERROR(VLOOKUP(D57,$D$54:$E$55,2,FALSE)*$D$51,0)</f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6"/>
        <v>0</v>
      </c>
      <c r="AG58">
        <f t="shared" si="6"/>
        <v>0</v>
      </c>
      <c r="AH58">
        <f t="shared" si="6"/>
        <v>0</v>
      </c>
      <c r="AI58">
        <f t="shared" si="6"/>
        <v>0</v>
      </c>
      <c r="AJ58">
        <f t="shared" si="6"/>
        <v>0</v>
      </c>
      <c r="AK58">
        <f t="shared" si="6"/>
        <v>0</v>
      </c>
      <c r="AL58">
        <f t="shared" si="6"/>
        <v>0</v>
      </c>
      <c r="AM58">
        <f t="shared" si="6"/>
        <v>4932969.2</v>
      </c>
      <c r="AN58">
        <f t="shared" si="6"/>
        <v>0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</v>
      </c>
      <c r="AS58">
        <f t="shared" si="6"/>
        <v>7399453.7999999998</v>
      </c>
      <c r="AT58">
        <f t="shared" si="6"/>
        <v>0</v>
      </c>
      <c r="AU58">
        <f t="shared" si="6"/>
        <v>0</v>
      </c>
      <c r="AV58">
        <f t="shared" si="6"/>
        <v>0</v>
      </c>
      <c r="AW58">
        <f t="shared" si="6"/>
        <v>0</v>
      </c>
    </row>
    <row r="60" spans="1:49" s="38" customFormat="1">
      <c r="A60" s="38" t="s">
        <v>142</v>
      </c>
    </row>
    <row r="61" spans="1:49">
      <c r="B61" t="s">
        <v>92</v>
      </c>
      <c r="C61" t="s">
        <v>151</v>
      </c>
      <c r="D61" s="79">
        <v>42156</v>
      </c>
    </row>
    <row r="62" spans="1:49">
      <c r="C62" t="s">
        <v>153</v>
      </c>
      <c r="D62" s="79">
        <v>42795</v>
      </c>
    </row>
    <row r="63" spans="1:49">
      <c r="C63" t="s">
        <v>247</v>
      </c>
      <c r="D63" s="79">
        <v>42917</v>
      </c>
    </row>
    <row r="64" spans="1:49">
      <c r="C64" t="s">
        <v>327</v>
      </c>
      <c r="D64" s="128">
        <f>MAX(D62:D63)</f>
        <v>42917</v>
      </c>
    </row>
    <row r="65" spans="1:208">
      <c r="C65" t="s">
        <v>71</v>
      </c>
      <c r="D65" s="80">
        <f>YEAR(D67)</f>
        <v>2015</v>
      </c>
      <c r="E65" s="80">
        <f t="shared" ref="E65:BP65" si="7">YEAR(E67)</f>
        <v>2015</v>
      </c>
      <c r="F65" s="80">
        <f t="shared" si="7"/>
        <v>2015</v>
      </c>
      <c r="G65" s="80">
        <f t="shared" si="7"/>
        <v>2015</v>
      </c>
      <c r="H65" s="80">
        <f t="shared" si="7"/>
        <v>2015</v>
      </c>
      <c r="I65" s="80">
        <f t="shared" si="7"/>
        <v>2015</v>
      </c>
      <c r="J65" s="80">
        <f t="shared" si="7"/>
        <v>2015</v>
      </c>
      <c r="K65" s="80">
        <f t="shared" si="7"/>
        <v>2016</v>
      </c>
      <c r="L65" s="80">
        <f t="shared" si="7"/>
        <v>2016</v>
      </c>
      <c r="M65" s="80">
        <f t="shared" si="7"/>
        <v>2016</v>
      </c>
      <c r="N65" s="80">
        <f t="shared" si="7"/>
        <v>2016</v>
      </c>
      <c r="O65" s="80">
        <f t="shared" si="7"/>
        <v>2016</v>
      </c>
      <c r="P65" s="80">
        <f t="shared" si="7"/>
        <v>2016</v>
      </c>
      <c r="Q65" s="80">
        <f t="shared" si="7"/>
        <v>2016</v>
      </c>
      <c r="R65" s="80">
        <f t="shared" si="7"/>
        <v>2016</v>
      </c>
      <c r="S65" s="80">
        <f t="shared" si="7"/>
        <v>2016</v>
      </c>
      <c r="T65" s="80">
        <f t="shared" si="7"/>
        <v>2016</v>
      </c>
      <c r="U65" s="80">
        <f t="shared" si="7"/>
        <v>2016</v>
      </c>
      <c r="V65" s="80">
        <f t="shared" si="7"/>
        <v>2016</v>
      </c>
      <c r="W65" s="80">
        <f t="shared" si="7"/>
        <v>2017</v>
      </c>
      <c r="X65" s="80">
        <f t="shared" si="7"/>
        <v>2017</v>
      </c>
      <c r="Y65" s="80">
        <f t="shared" si="7"/>
        <v>2017</v>
      </c>
      <c r="Z65" s="80">
        <f t="shared" si="7"/>
        <v>2017</v>
      </c>
      <c r="AA65" s="80">
        <f t="shared" si="7"/>
        <v>2017</v>
      </c>
      <c r="AB65" s="80">
        <f t="shared" si="7"/>
        <v>2017</v>
      </c>
      <c r="AC65" s="80">
        <f t="shared" si="7"/>
        <v>2017</v>
      </c>
      <c r="AD65" s="80">
        <f t="shared" si="7"/>
        <v>2017</v>
      </c>
      <c r="AE65" s="80">
        <f t="shared" si="7"/>
        <v>2017</v>
      </c>
      <c r="AF65" s="80">
        <f t="shared" si="7"/>
        <v>2017</v>
      </c>
      <c r="AG65" s="80">
        <f t="shared" si="7"/>
        <v>2017</v>
      </c>
      <c r="AH65" s="80">
        <f t="shared" si="7"/>
        <v>2017</v>
      </c>
      <c r="AI65" s="80">
        <f t="shared" si="7"/>
        <v>2018</v>
      </c>
      <c r="AJ65" s="80">
        <f t="shared" si="7"/>
        <v>2018</v>
      </c>
      <c r="AK65" s="80">
        <f t="shared" si="7"/>
        <v>2018</v>
      </c>
      <c r="AL65" s="80">
        <f t="shared" si="7"/>
        <v>2018</v>
      </c>
      <c r="AM65" s="80">
        <f t="shared" si="7"/>
        <v>2018</v>
      </c>
      <c r="AN65" s="80">
        <f t="shared" si="7"/>
        <v>2018</v>
      </c>
      <c r="AO65" s="80">
        <f t="shared" si="7"/>
        <v>2018</v>
      </c>
      <c r="AP65" s="80">
        <f t="shared" si="7"/>
        <v>2018</v>
      </c>
      <c r="AQ65" s="80">
        <f t="shared" si="7"/>
        <v>2018</v>
      </c>
      <c r="AR65" s="80">
        <f t="shared" si="7"/>
        <v>2018</v>
      </c>
      <c r="AS65" s="80">
        <f t="shared" si="7"/>
        <v>2018</v>
      </c>
      <c r="AT65" s="80">
        <f t="shared" si="7"/>
        <v>2018</v>
      </c>
      <c r="AU65" s="80">
        <f t="shared" si="7"/>
        <v>2019</v>
      </c>
      <c r="AV65" s="80">
        <f t="shared" si="7"/>
        <v>2019</v>
      </c>
      <c r="AW65" s="80">
        <f t="shared" si="7"/>
        <v>2019</v>
      </c>
      <c r="AX65" s="80">
        <f t="shared" si="7"/>
        <v>2019</v>
      </c>
      <c r="AY65" s="80">
        <f t="shared" si="7"/>
        <v>2019</v>
      </c>
      <c r="AZ65" s="80">
        <f t="shared" si="7"/>
        <v>2019</v>
      </c>
      <c r="BA65" s="80">
        <f t="shared" si="7"/>
        <v>2019</v>
      </c>
      <c r="BB65" s="80">
        <f t="shared" si="7"/>
        <v>2019</v>
      </c>
      <c r="BC65" s="80">
        <f t="shared" si="7"/>
        <v>2019</v>
      </c>
      <c r="BD65" s="80">
        <f t="shared" si="7"/>
        <v>2019</v>
      </c>
      <c r="BE65" s="80">
        <f t="shared" si="7"/>
        <v>2019</v>
      </c>
      <c r="BF65" s="80">
        <f t="shared" si="7"/>
        <v>2019</v>
      </c>
      <c r="BG65" s="80">
        <f t="shared" si="7"/>
        <v>2020</v>
      </c>
      <c r="BH65" s="80">
        <f t="shared" si="7"/>
        <v>2020</v>
      </c>
      <c r="BI65" s="80">
        <f t="shared" si="7"/>
        <v>2020</v>
      </c>
      <c r="BJ65" s="80">
        <f t="shared" si="7"/>
        <v>2020</v>
      </c>
      <c r="BK65" s="80">
        <f t="shared" si="7"/>
        <v>2020</v>
      </c>
      <c r="BL65" s="80">
        <f t="shared" si="7"/>
        <v>2020</v>
      </c>
      <c r="BM65" s="80">
        <f t="shared" si="7"/>
        <v>2020</v>
      </c>
      <c r="BN65" s="80">
        <f t="shared" si="7"/>
        <v>2020</v>
      </c>
      <c r="BO65" s="80">
        <f t="shared" si="7"/>
        <v>2020</v>
      </c>
      <c r="BP65" s="80">
        <f t="shared" si="7"/>
        <v>2020</v>
      </c>
      <c r="BQ65" s="80">
        <f t="shared" ref="BQ65:EB65" si="8">YEAR(BQ67)</f>
        <v>2020</v>
      </c>
      <c r="BR65" s="80">
        <f t="shared" si="8"/>
        <v>2020</v>
      </c>
      <c r="BS65" s="80">
        <f t="shared" si="8"/>
        <v>2021</v>
      </c>
      <c r="BT65" s="80">
        <f t="shared" si="8"/>
        <v>2021</v>
      </c>
      <c r="BU65" s="80">
        <f t="shared" si="8"/>
        <v>2021</v>
      </c>
      <c r="BV65" s="80">
        <f t="shared" si="8"/>
        <v>2021</v>
      </c>
      <c r="BW65" s="80">
        <f t="shared" si="8"/>
        <v>2021</v>
      </c>
      <c r="BX65" s="80">
        <f t="shared" si="8"/>
        <v>2021</v>
      </c>
      <c r="BY65" s="80">
        <f t="shared" si="8"/>
        <v>2021</v>
      </c>
      <c r="BZ65" s="80">
        <f t="shared" si="8"/>
        <v>2021</v>
      </c>
      <c r="CA65" s="80">
        <f t="shared" si="8"/>
        <v>2021</v>
      </c>
      <c r="CB65" s="80">
        <f t="shared" si="8"/>
        <v>2021</v>
      </c>
      <c r="CC65" s="80">
        <f t="shared" si="8"/>
        <v>2021</v>
      </c>
      <c r="CD65" s="80">
        <f t="shared" si="8"/>
        <v>2021</v>
      </c>
      <c r="CE65" s="80">
        <f t="shared" si="8"/>
        <v>2022</v>
      </c>
      <c r="CF65" s="80">
        <f t="shared" si="8"/>
        <v>2022</v>
      </c>
      <c r="CG65" s="80">
        <f t="shared" si="8"/>
        <v>2022</v>
      </c>
      <c r="CH65" s="80">
        <f t="shared" si="8"/>
        <v>2022</v>
      </c>
      <c r="CI65" s="80">
        <f t="shared" si="8"/>
        <v>2022</v>
      </c>
      <c r="CJ65" s="80">
        <f t="shared" si="8"/>
        <v>2022</v>
      </c>
      <c r="CK65" s="80">
        <f t="shared" si="8"/>
        <v>2022</v>
      </c>
      <c r="CL65" s="80">
        <f t="shared" si="8"/>
        <v>2022</v>
      </c>
      <c r="CM65" s="80">
        <f t="shared" si="8"/>
        <v>2022</v>
      </c>
      <c r="CN65" s="80">
        <f t="shared" si="8"/>
        <v>2022</v>
      </c>
      <c r="CO65" s="80">
        <f t="shared" si="8"/>
        <v>2022</v>
      </c>
      <c r="CP65" s="80">
        <f t="shared" si="8"/>
        <v>2022</v>
      </c>
      <c r="CQ65" s="80">
        <f t="shared" si="8"/>
        <v>2023</v>
      </c>
      <c r="CR65" s="80">
        <f t="shared" si="8"/>
        <v>2023</v>
      </c>
      <c r="CS65" s="80">
        <f t="shared" si="8"/>
        <v>2023</v>
      </c>
      <c r="CT65" s="80">
        <f t="shared" si="8"/>
        <v>2023</v>
      </c>
      <c r="CU65" s="80">
        <f t="shared" si="8"/>
        <v>2023</v>
      </c>
      <c r="CV65" s="80">
        <f t="shared" si="8"/>
        <v>2023</v>
      </c>
      <c r="CW65" s="80">
        <f t="shared" si="8"/>
        <v>2023</v>
      </c>
      <c r="CX65" s="80">
        <f t="shared" si="8"/>
        <v>2023</v>
      </c>
      <c r="CY65" s="80">
        <f t="shared" si="8"/>
        <v>2023</v>
      </c>
      <c r="CZ65" s="80">
        <f t="shared" si="8"/>
        <v>2023</v>
      </c>
      <c r="DA65" s="80">
        <f t="shared" si="8"/>
        <v>2023</v>
      </c>
      <c r="DB65" s="80">
        <f t="shared" si="8"/>
        <v>2023</v>
      </c>
      <c r="DC65" s="80">
        <f t="shared" si="8"/>
        <v>2024</v>
      </c>
      <c r="DD65" s="80">
        <f t="shared" si="8"/>
        <v>2024</v>
      </c>
      <c r="DE65" s="80">
        <f t="shared" si="8"/>
        <v>2024</v>
      </c>
      <c r="DF65" s="80">
        <f t="shared" si="8"/>
        <v>2024</v>
      </c>
      <c r="DG65" s="80">
        <f t="shared" si="8"/>
        <v>2024</v>
      </c>
      <c r="DH65" s="80">
        <f t="shared" si="8"/>
        <v>2024</v>
      </c>
      <c r="DI65" s="80">
        <f t="shared" si="8"/>
        <v>2024</v>
      </c>
      <c r="DJ65" s="80">
        <f t="shared" si="8"/>
        <v>2024</v>
      </c>
      <c r="DK65" s="80">
        <f t="shared" si="8"/>
        <v>2024</v>
      </c>
      <c r="DL65" s="80">
        <f t="shared" si="8"/>
        <v>2024</v>
      </c>
      <c r="DM65" s="80">
        <f t="shared" si="8"/>
        <v>2024</v>
      </c>
      <c r="DN65" s="80">
        <f t="shared" si="8"/>
        <v>2024</v>
      </c>
      <c r="DO65" s="80">
        <f t="shared" si="8"/>
        <v>2025</v>
      </c>
      <c r="DP65" s="80">
        <f t="shared" si="8"/>
        <v>2025</v>
      </c>
      <c r="DQ65" s="80">
        <f t="shared" si="8"/>
        <v>2025</v>
      </c>
      <c r="DR65" s="80">
        <f t="shared" si="8"/>
        <v>2025</v>
      </c>
      <c r="DS65" s="80">
        <f t="shared" si="8"/>
        <v>2025</v>
      </c>
      <c r="DT65" s="80">
        <f t="shared" si="8"/>
        <v>2025</v>
      </c>
      <c r="DU65" s="80">
        <f t="shared" si="8"/>
        <v>2025</v>
      </c>
      <c r="DV65" s="80">
        <f t="shared" si="8"/>
        <v>2025</v>
      </c>
      <c r="DW65" s="80">
        <f t="shared" si="8"/>
        <v>2025</v>
      </c>
      <c r="DX65" s="80">
        <f t="shared" si="8"/>
        <v>2025</v>
      </c>
      <c r="DY65" s="80">
        <f t="shared" si="8"/>
        <v>2025</v>
      </c>
      <c r="DZ65" s="80">
        <f t="shared" si="8"/>
        <v>2025</v>
      </c>
      <c r="EA65" s="80">
        <f t="shared" si="8"/>
        <v>2026</v>
      </c>
      <c r="EB65" s="80">
        <f t="shared" si="8"/>
        <v>2026</v>
      </c>
      <c r="EC65" s="80">
        <f t="shared" ref="EC65:FC65" si="9">YEAR(EC67)</f>
        <v>2026</v>
      </c>
      <c r="ED65" s="80">
        <f t="shared" si="9"/>
        <v>2026</v>
      </c>
      <c r="EE65" s="80">
        <f t="shared" si="9"/>
        <v>2026</v>
      </c>
      <c r="EF65" s="80">
        <f t="shared" si="9"/>
        <v>2026</v>
      </c>
      <c r="EG65" s="80">
        <f t="shared" si="9"/>
        <v>2026</v>
      </c>
      <c r="EH65" s="80">
        <f t="shared" si="9"/>
        <v>2026</v>
      </c>
      <c r="EI65" s="80">
        <f t="shared" si="9"/>
        <v>2026</v>
      </c>
      <c r="EJ65" s="80">
        <f t="shared" si="9"/>
        <v>2026</v>
      </c>
      <c r="EK65" s="80">
        <f t="shared" si="9"/>
        <v>2026</v>
      </c>
      <c r="EL65" s="80">
        <f t="shared" si="9"/>
        <v>2026</v>
      </c>
      <c r="EM65" s="80">
        <f t="shared" si="9"/>
        <v>2027</v>
      </c>
      <c r="EN65" s="80">
        <f t="shared" si="9"/>
        <v>2027</v>
      </c>
      <c r="EO65" s="80">
        <f t="shared" si="9"/>
        <v>2027</v>
      </c>
      <c r="EP65" s="80">
        <f t="shared" si="9"/>
        <v>2027</v>
      </c>
      <c r="EQ65" s="80">
        <f t="shared" si="9"/>
        <v>2027</v>
      </c>
      <c r="ER65" s="80">
        <f t="shared" si="9"/>
        <v>2027</v>
      </c>
      <c r="ES65" s="80">
        <f t="shared" si="9"/>
        <v>2027</v>
      </c>
      <c r="ET65" s="80">
        <f t="shared" si="9"/>
        <v>2027</v>
      </c>
      <c r="EU65" s="80">
        <f t="shared" si="9"/>
        <v>2027</v>
      </c>
      <c r="EV65" s="80">
        <f t="shared" si="9"/>
        <v>2027</v>
      </c>
      <c r="EW65" s="80">
        <f t="shared" si="9"/>
        <v>2027</v>
      </c>
      <c r="EX65" s="80">
        <f t="shared" si="9"/>
        <v>2027</v>
      </c>
      <c r="EY65" s="80">
        <f t="shared" si="9"/>
        <v>2028</v>
      </c>
      <c r="EZ65" s="80">
        <f t="shared" si="9"/>
        <v>2028</v>
      </c>
      <c r="FA65" s="80">
        <f t="shared" si="9"/>
        <v>2028</v>
      </c>
      <c r="FB65" s="80">
        <f t="shared" si="9"/>
        <v>2028</v>
      </c>
      <c r="FC65" s="80">
        <f t="shared" si="9"/>
        <v>2028</v>
      </c>
    </row>
    <row r="66" spans="1:208" s="1" customFormat="1">
      <c r="C66" s="1" t="s">
        <v>249</v>
      </c>
      <c r="D66" s="1">
        <f t="shared" ref="D66:J66" si="10">ROUNDUP(MONTH(D67)/3,0)</f>
        <v>2</v>
      </c>
      <c r="E66" s="1">
        <f t="shared" si="10"/>
        <v>3</v>
      </c>
      <c r="F66" s="1">
        <f t="shared" si="10"/>
        <v>3</v>
      </c>
      <c r="G66" s="1">
        <f t="shared" si="10"/>
        <v>3</v>
      </c>
      <c r="H66" s="1">
        <f t="shared" si="10"/>
        <v>4</v>
      </c>
      <c r="I66" s="1">
        <f t="shared" si="10"/>
        <v>4</v>
      </c>
      <c r="J66" s="1">
        <f t="shared" si="10"/>
        <v>4</v>
      </c>
      <c r="K66" s="1">
        <f>ROUNDUP(MONTH(K67)/3,0)</f>
        <v>1</v>
      </c>
      <c r="L66" s="1">
        <f t="shared" ref="L66:BW66" si="11">ROUNDUP(MONTH(L67)/3,0)</f>
        <v>1</v>
      </c>
      <c r="M66" s="1">
        <f t="shared" si="11"/>
        <v>1</v>
      </c>
      <c r="N66" s="1">
        <f t="shared" si="11"/>
        <v>2</v>
      </c>
      <c r="O66" s="1">
        <f t="shared" si="11"/>
        <v>2</v>
      </c>
      <c r="P66" s="1">
        <f t="shared" si="11"/>
        <v>2</v>
      </c>
      <c r="Q66" s="1">
        <f t="shared" si="11"/>
        <v>3</v>
      </c>
      <c r="R66" s="1">
        <f t="shared" si="11"/>
        <v>3</v>
      </c>
      <c r="S66" s="1">
        <f t="shared" si="11"/>
        <v>3</v>
      </c>
      <c r="T66" s="1">
        <f t="shared" si="11"/>
        <v>4</v>
      </c>
      <c r="U66" s="1">
        <f t="shared" si="11"/>
        <v>4</v>
      </c>
      <c r="V66" s="1">
        <f t="shared" si="11"/>
        <v>4</v>
      </c>
      <c r="W66" s="1">
        <f t="shared" si="11"/>
        <v>1</v>
      </c>
      <c r="X66" s="1">
        <f t="shared" si="11"/>
        <v>1</v>
      </c>
      <c r="Y66" s="1">
        <f t="shared" si="11"/>
        <v>1</v>
      </c>
      <c r="Z66" s="1">
        <f t="shared" si="11"/>
        <v>2</v>
      </c>
      <c r="AA66" s="1">
        <f t="shared" si="11"/>
        <v>2</v>
      </c>
      <c r="AB66" s="1">
        <f t="shared" si="11"/>
        <v>2</v>
      </c>
      <c r="AC66" s="1">
        <f t="shared" si="11"/>
        <v>3</v>
      </c>
      <c r="AD66" s="1">
        <f t="shared" si="11"/>
        <v>3</v>
      </c>
      <c r="AE66" s="1">
        <f t="shared" si="11"/>
        <v>3</v>
      </c>
      <c r="AF66" s="1">
        <f t="shared" si="11"/>
        <v>4</v>
      </c>
      <c r="AG66" s="1">
        <f t="shared" si="11"/>
        <v>4</v>
      </c>
      <c r="AH66" s="1">
        <f t="shared" si="11"/>
        <v>4</v>
      </c>
      <c r="AI66" s="1">
        <f t="shared" si="11"/>
        <v>1</v>
      </c>
      <c r="AJ66" s="1">
        <f t="shared" si="11"/>
        <v>1</v>
      </c>
      <c r="AK66" s="1">
        <f t="shared" si="11"/>
        <v>1</v>
      </c>
      <c r="AL66" s="1">
        <f t="shared" si="11"/>
        <v>2</v>
      </c>
      <c r="AM66" s="1">
        <f t="shared" si="11"/>
        <v>2</v>
      </c>
      <c r="AN66" s="1">
        <f t="shared" si="11"/>
        <v>2</v>
      </c>
      <c r="AO66" s="1">
        <f t="shared" si="11"/>
        <v>3</v>
      </c>
      <c r="AP66" s="1">
        <f t="shared" si="11"/>
        <v>3</v>
      </c>
      <c r="AQ66" s="1">
        <f t="shared" si="11"/>
        <v>3</v>
      </c>
      <c r="AR66" s="1">
        <f t="shared" si="11"/>
        <v>4</v>
      </c>
      <c r="AS66" s="1">
        <f t="shared" si="11"/>
        <v>4</v>
      </c>
      <c r="AT66" s="1">
        <f t="shared" si="11"/>
        <v>4</v>
      </c>
      <c r="AU66" s="1">
        <f t="shared" si="11"/>
        <v>1</v>
      </c>
      <c r="AV66" s="1">
        <f t="shared" si="11"/>
        <v>1</v>
      </c>
      <c r="AW66" s="1">
        <f t="shared" si="11"/>
        <v>1</v>
      </c>
      <c r="AX66" s="1">
        <f t="shared" si="11"/>
        <v>2</v>
      </c>
      <c r="AY66" s="1">
        <f t="shared" si="11"/>
        <v>2</v>
      </c>
      <c r="AZ66" s="1">
        <f t="shared" si="11"/>
        <v>2</v>
      </c>
      <c r="BA66" s="1">
        <f t="shared" si="11"/>
        <v>3</v>
      </c>
      <c r="BB66" s="1">
        <f t="shared" si="11"/>
        <v>3</v>
      </c>
      <c r="BC66" s="1">
        <f t="shared" si="11"/>
        <v>3</v>
      </c>
      <c r="BD66" s="1">
        <f t="shared" si="11"/>
        <v>4</v>
      </c>
      <c r="BE66" s="1">
        <f t="shared" si="11"/>
        <v>4</v>
      </c>
      <c r="BF66" s="1">
        <f t="shared" si="11"/>
        <v>4</v>
      </c>
      <c r="BG66" s="1">
        <f t="shared" si="11"/>
        <v>1</v>
      </c>
      <c r="BH66" s="1">
        <f t="shared" si="11"/>
        <v>1</v>
      </c>
      <c r="BI66" s="1">
        <f t="shared" si="11"/>
        <v>1</v>
      </c>
      <c r="BJ66" s="1">
        <f t="shared" si="11"/>
        <v>2</v>
      </c>
      <c r="BK66" s="1">
        <f t="shared" si="11"/>
        <v>2</v>
      </c>
      <c r="BL66" s="1">
        <f t="shared" si="11"/>
        <v>2</v>
      </c>
      <c r="BM66" s="1">
        <f t="shared" si="11"/>
        <v>3</v>
      </c>
      <c r="BN66" s="1">
        <f t="shared" si="11"/>
        <v>3</v>
      </c>
      <c r="BO66" s="1">
        <f t="shared" si="11"/>
        <v>3</v>
      </c>
      <c r="BP66" s="1">
        <f t="shared" si="11"/>
        <v>4</v>
      </c>
      <c r="BQ66" s="1">
        <f t="shared" si="11"/>
        <v>4</v>
      </c>
      <c r="BR66" s="1">
        <f t="shared" si="11"/>
        <v>4</v>
      </c>
      <c r="BS66" s="1">
        <f t="shared" si="11"/>
        <v>1</v>
      </c>
      <c r="BT66" s="1">
        <f t="shared" si="11"/>
        <v>1</v>
      </c>
      <c r="BU66" s="1">
        <f t="shared" si="11"/>
        <v>1</v>
      </c>
      <c r="BV66" s="1">
        <f t="shared" si="11"/>
        <v>2</v>
      </c>
      <c r="BW66" s="1">
        <f t="shared" si="11"/>
        <v>2</v>
      </c>
      <c r="BX66" s="1">
        <f t="shared" ref="BX66:EI66" si="12">ROUNDUP(MONTH(BX67)/3,0)</f>
        <v>2</v>
      </c>
      <c r="BY66" s="1">
        <f t="shared" si="12"/>
        <v>3</v>
      </c>
      <c r="BZ66" s="1">
        <f t="shared" si="12"/>
        <v>3</v>
      </c>
      <c r="CA66" s="1">
        <f t="shared" si="12"/>
        <v>3</v>
      </c>
      <c r="CB66" s="1">
        <f t="shared" si="12"/>
        <v>4</v>
      </c>
      <c r="CC66" s="1">
        <f t="shared" si="12"/>
        <v>4</v>
      </c>
      <c r="CD66" s="1">
        <f t="shared" si="12"/>
        <v>4</v>
      </c>
      <c r="CE66" s="1">
        <f t="shared" si="12"/>
        <v>1</v>
      </c>
      <c r="CF66" s="1">
        <f t="shared" si="12"/>
        <v>1</v>
      </c>
      <c r="CG66" s="1">
        <f t="shared" si="12"/>
        <v>1</v>
      </c>
      <c r="CH66" s="1">
        <f t="shared" si="12"/>
        <v>2</v>
      </c>
      <c r="CI66" s="1">
        <f t="shared" si="12"/>
        <v>2</v>
      </c>
      <c r="CJ66" s="1">
        <f t="shared" si="12"/>
        <v>2</v>
      </c>
      <c r="CK66" s="1">
        <f t="shared" si="12"/>
        <v>3</v>
      </c>
      <c r="CL66" s="1">
        <f t="shared" si="12"/>
        <v>3</v>
      </c>
      <c r="CM66" s="1">
        <f t="shared" si="12"/>
        <v>3</v>
      </c>
      <c r="CN66" s="1">
        <f t="shared" si="12"/>
        <v>4</v>
      </c>
      <c r="CO66" s="1">
        <f t="shared" si="12"/>
        <v>4</v>
      </c>
      <c r="CP66" s="1">
        <f t="shared" si="12"/>
        <v>4</v>
      </c>
      <c r="CQ66" s="1">
        <f t="shared" si="12"/>
        <v>1</v>
      </c>
      <c r="CR66" s="1">
        <f t="shared" si="12"/>
        <v>1</v>
      </c>
      <c r="CS66" s="1">
        <f t="shared" si="12"/>
        <v>1</v>
      </c>
      <c r="CT66" s="1">
        <f t="shared" si="12"/>
        <v>2</v>
      </c>
      <c r="CU66" s="1">
        <f t="shared" si="12"/>
        <v>2</v>
      </c>
      <c r="CV66" s="1">
        <f t="shared" si="12"/>
        <v>2</v>
      </c>
      <c r="CW66" s="1">
        <f t="shared" si="12"/>
        <v>3</v>
      </c>
      <c r="CX66" s="1">
        <f t="shared" si="12"/>
        <v>3</v>
      </c>
      <c r="CY66" s="1">
        <f t="shared" si="12"/>
        <v>3</v>
      </c>
      <c r="CZ66" s="1">
        <f t="shared" si="12"/>
        <v>4</v>
      </c>
      <c r="DA66" s="1">
        <f t="shared" si="12"/>
        <v>4</v>
      </c>
      <c r="DB66" s="1">
        <f t="shared" si="12"/>
        <v>4</v>
      </c>
      <c r="DC66" s="1">
        <f t="shared" si="12"/>
        <v>1</v>
      </c>
      <c r="DD66" s="1">
        <f t="shared" si="12"/>
        <v>1</v>
      </c>
      <c r="DE66" s="1">
        <f t="shared" si="12"/>
        <v>1</v>
      </c>
      <c r="DF66" s="1">
        <f t="shared" si="12"/>
        <v>2</v>
      </c>
      <c r="DG66" s="1">
        <f t="shared" si="12"/>
        <v>2</v>
      </c>
      <c r="DH66" s="1">
        <f t="shared" si="12"/>
        <v>2</v>
      </c>
      <c r="DI66" s="1">
        <f t="shared" si="12"/>
        <v>3</v>
      </c>
      <c r="DJ66" s="1">
        <f t="shared" si="12"/>
        <v>3</v>
      </c>
      <c r="DK66" s="1">
        <f t="shared" si="12"/>
        <v>3</v>
      </c>
      <c r="DL66" s="1">
        <f t="shared" si="12"/>
        <v>4</v>
      </c>
      <c r="DM66" s="1">
        <f t="shared" si="12"/>
        <v>4</v>
      </c>
      <c r="DN66" s="1">
        <f t="shared" si="12"/>
        <v>4</v>
      </c>
      <c r="DO66" s="1">
        <f t="shared" si="12"/>
        <v>1</v>
      </c>
      <c r="DP66" s="1">
        <f t="shared" si="12"/>
        <v>1</v>
      </c>
      <c r="DQ66" s="1">
        <f t="shared" si="12"/>
        <v>1</v>
      </c>
      <c r="DR66" s="1">
        <f t="shared" si="12"/>
        <v>2</v>
      </c>
      <c r="DS66" s="1">
        <f t="shared" si="12"/>
        <v>2</v>
      </c>
      <c r="DT66" s="1">
        <f t="shared" si="12"/>
        <v>2</v>
      </c>
      <c r="DU66" s="1">
        <f t="shared" si="12"/>
        <v>3</v>
      </c>
      <c r="DV66" s="1">
        <f t="shared" si="12"/>
        <v>3</v>
      </c>
      <c r="DW66" s="1">
        <f t="shared" si="12"/>
        <v>3</v>
      </c>
      <c r="DX66" s="1">
        <f t="shared" si="12"/>
        <v>4</v>
      </c>
      <c r="DY66" s="1">
        <f t="shared" si="12"/>
        <v>4</v>
      </c>
      <c r="DZ66" s="1">
        <f t="shared" si="12"/>
        <v>4</v>
      </c>
      <c r="EA66" s="1">
        <f t="shared" si="12"/>
        <v>1</v>
      </c>
      <c r="EB66" s="1">
        <f t="shared" si="12"/>
        <v>1</v>
      </c>
      <c r="EC66" s="1">
        <f t="shared" si="12"/>
        <v>1</v>
      </c>
      <c r="ED66" s="1">
        <f t="shared" si="12"/>
        <v>2</v>
      </c>
      <c r="EE66" s="1">
        <f t="shared" si="12"/>
        <v>2</v>
      </c>
      <c r="EF66" s="1">
        <f t="shared" si="12"/>
        <v>2</v>
      </c>
      <c r="EG66" s="1">
        <f t="shared" si="12"/>
        <v>3</v>
      </c>
      <c r="EH66" s="1">
        <f t="shared" si="12"/>
        <v>3</v>
      </c>
      <c r="EI66" s="1">
        <f t="shared" si="12"/>
        <v>3</v>
      </c>
      <c r="EJ66" s="1">
        <f t="shared" ref="EJ66:GU66" si="13">ROUNDUP(MONTH(EJ67)/3,0)</f>
        <v>4</v>
      </c>
      <c r="EK66" s="1">
        <f t="shared" si="13"/>
        <v>4</v>
      </c>
      <c r="EL66" s="1">
        <f t="shared" si="13"/>
        <v>4</v>
      </c>
      <c r="EM66" s="1">
        <f t="shared" si="13"/>
        <v>1</v>
      </c>
      <c r="EN66" s="1">
        <f t="shared" si="13"/>
        <v>1</v>
      </c>
      <c r="EO66" s="1">
        <f t="shared" si="13"/>
        <v>1</v>
      </c>
      <c r="EP66" s="1">
        <f t="shared" si="13"/>
        <v>2</v>
      </c>
      <c r="EQ66" s="1">
        <f t="shared" si="13"/>
        <v>2</v>
      </c>
      <c r="ER66" s="1">
        <f t="shared" si="13"/>
        <v>2</v>
      </c>
      <c r="ES66" s="1">
        <f t="shared" si="13"/>
        <v>3</v>
      </c>
      <c r="ET66" s="1">
        <f t="shared" si="13"/>
        <v>3</v>
      </c>
      <c r="EU66" s="1">
        <f t="shared" si="13"/>
        <v>3</v>
      </c>
      <c r="EV66" s="1">
        <f t="shared" si="13"/>
        <v>4</v>
      </c>
      <c r="EW66" s="1">
        <f t="shared" si="13"/>
        <v>4</v>
      </c>
      <c r="EX66" s="1">
        <f t="shared" si="13"/>
        <v>4</v>
      </c>
      <c r="EY66" s="1">
        <f t="shared" si="13"/>
        <v>1</v>
      </c>
      <c r="EZ66" s="1">
        <f t="shared" si="13"/>
        <v>1</v>
      </c>
      <c r="FA66" s="1">
        <f t="shared" si="13"/>
        <v>1</v>
      </c>
      <c r="FB66" s="1">
        <f t="shared" si="13"/>
        <v>2</v>
      </c>
      <c r="FC66" s="1">
        <f t="shared" si="13"/>
        <v>2</v>
      </c>
      <c r="FD66" s="1">
        <f t="shared" si="13"/>
        <v>1</v>
      </c>
      <c r="FE66" s="1">
        <f t="shared" si="13"/>
        <v>1</v>
      </c>
      <c r="FF66" s="1">
        <f t="shared" si="13"/>
        <v>1</v>
      </c>
      <c r="FG66" s="1">
        <f t="shared" si="13"/>
        <v>1</v>
      </c>
      <c r="FH66" s="1">
        <f t="shared" si="13"/>
        <v>1</v>
      </c>
      <c r="FI66" s="1">
        <f t="shared" si="13"/>
        <v>1</v>
      </c>
      <c r="FJ66" s="1">
        <f t="shared" si="13"/>
        <v>1</v>
      </c>
      <c r="FK66" s="1">
        <f t="shared" si="13"/>
        <v>1</v>
      </c>
      <c r="FL66" s="1">
        <f t="shared" si="13"/>
        <v>1</v>
      </c>
      <c r="FM66" s="1">
        <f t="shared" si="13"/>
        <v>1</v>
      </c>
      <c r="FN66" s="1">
        <f t="shared" si="13"/>
        <v>1</v>
      </c>
      <c r="FO66" s="1">
        <f t="shared" si="13"/>
        <v>1</v>
      </c>
      <c r="FP66" s="1">
        <f t="shared" si="13"/>
        <v>1</v>
      </c>
      <c r="FQ66" s="1">
        <f t="shared" si="13"/>
        <v>1</v>
      </c>
      <c r="FR66" s="1">
        <f t="shared" si="13"/>
        <v>1</v>
      </c>
      <c r="FS66" s="1">
        <f t="shared" si="13"/>
        <v>1</v>
      </c>
      <c r="FT66" s="1">
        <f t="shared" si="13"/>
        <v>1</v>
      </c>
      <c r="FU66" s="1">
        <f t="shared" si="13"/>
        <v>1</v>
      </c>
      <c r="FV66" s="1">
        <f t="shared" si="13"/>
        <v>1</v>
      </c>
      <c r="FW66" s="1">
        <f t="shared" si="13"/>
        <v>1</v>
      </c>
      <c r="FX66" s="1">
        <f t="shared" si="13"/>
        <v>1</v>
      </c>
      <c r="FY66" s="1">
        <f t="shared" si="13"/>
        <v>1</v>
      </c>
      <c r="FZ66" s="1">
        <f t="shared" si="13"/>
        <v>1</v>
      </c>
      <c r="GA66" s="1">
        <f t="shared" si="13"/>
        <v>1</v>
      </c>
      <c r="GB66" s="1">
        <f t="shared" si="13"/>
        <v>1</v>
      </c>
      <c r="GC66" s="1">
        <f t="shared" si="13"/>
        <v>1</v>
      </c>
      <c r="GD66" s="1">
        <f t="shared" si="13"/>
        <v>1</v>
      </c>
      <c r="GE66" s="1">
        <f t="shared" si="13"/>
        <v>1</v>
      </c>
      <c r="GF66" s="1">
        <f t="shared" si="13"/>
        <v>1</v>
      </c>
      <c r="GG66" s="1">
        <f t="shared" si="13"/>
        <v>1</v>
      </c>
      <c r="GH66" s="1">
        <f t="shared" si="13"/>
        <v>1</v>
      </c>
      <c r="GI66" s="1">
        <f t="shared" si="13"/>
        <v>1</v>
      </c>
      <c r="GJ66" s="1">
        <f t="shared" si="13"/>
        <v>1</v>
      </c>
      <c r="GK66" s="1">
        <f t="shared" si="13"/>
        <v>1</v>
      </c>
      <c r="GL66" s="1">
        <f t="shared" si="13"/>
        <v>1</v>
      </c>
      <c r="GM66" s="1">
        <f t="shared" si="13"/>
        <v>1</v>
      </c>
      <c r="GN66" s="1">
        <f t="shared" si="13"/>
        <v>1</v>
      </c>
      <c r="GO66" s="1">
        <f t="shared" si="13"/>
        <v>1</v>
      </c>
      <c r="GP66" s="1">
        <f t="shared" si="13"/>
        <v>1</v>
      </c>
      <c r="GQ66" s="1">
        <f t="shared" si="13"/>
        <v>1</v>
      </c>
      <c r="GR66" s="1">
        <f t="shared" si="13"/>
        <v>1</v>
      </c>
      <c r="GS66" s="1">
        <f t="shared" si="13"/>
        <v>1</v>
      </c>
      <c r="GT66" s="1">
        <f t="shared" si="13"/>
        <v>1</v>
      </c>
      <c r="GU66" s="1">
        <f t="shared" si="13"/>
        <v>1</v>
      </c>
      <c r="GV66" s="1">
        <f>ROUNDUP(MONTH(GV67)/3,0)</f>
        <v>1</v>
      </c>
      <c r="GW66" s="1">
        <f>ROUNDUP(MONTH(GW67)/3,0)</f>
        <v>1</v>
      </c>
      <c r="GX66" s="1">
        <f>ROUNDUP(MONTH(GX67)/3,0)</f>
        <v>1</v>
      </c>
      <c r="GY66" s="1">
        <f>ROUNDUP(MONTH(GY67)/3,0)</f>
        <v>1</v>
      </c>
      <c r="GZ66" s="1">
        <f>ROUNDUP(MONTH(GZ67)/3,0)</f>
        <v>1</v>
      </c>
    </row>
    <row r="67" spans="1:208">
      <c r="A67" t="s">
        <v>152</v>
      </c>
      <c r="C67" t="s">
        <v>154</v>
      </c>
      <c r="D67" s="78">
        <f>D61</f>
        <v>42156</v>
      </c>
      <c r="E67" s="78">
        <f t="shared" ref="E67:AJ67" si="14">EDATE(D67,1)</f>
        <v>42186</v>
      </c>
      <c r="F67" s="78">
        <f t="shared" si="14"/>
        <v>42217</v>
      </c>
      <c r="G67" s="78">
        <f t="shared" si="14"/>
        <v>42248</v>
      </c>
      <c r="H67" s="78">
        <f t="shared" si="14"/>
        <v>42278</v>
      </c>
      <c r="I67" s="78">
        <f t="shared" si="14"/>
        <v>42309</v>
      </c>
      <c r="J67" s="78">
        <f t="shared" si="14"/>
        <v>42339</v>
      </c>
      <c r="K67" s="78">
        <f t="shared" si="14"/>
        <v>42370</v>
      </c>
      <c r="L67" s="78">
        <f t="shared" si="14"/>
        <v>42401</v>
      </c>
      <c r="M67" s="78">
        <f t="shared" si="14"/>
        <v>42430</v>
      </c>
      <c r="N67" s="78">
        <f t="shared" si="14"/>
        <v>42461</v>
      </c>
      <c r="O67" s="78">
        <f t="shared" si="14"/>
        <v>42491</v>
      </c>
      <c r="P67" s="78">
        <f t="shared" si="14"/>
        <v>42522</v>
      </c>
      <c r="Q67" s="78">
        <f t="shared" si="14"/>
        <v>42552</v>
      </c>
      <c r="R67" s="78">
        <f t="shared" si="14"/>
        <v>42583</v>
      </c>
      <c r="S67" s="78">
        <f t="shared" si="14"/>
        <v>42614</v>
      </c>
      <c r="T67" s="78">
        <f t="shared" si="14"/>
        <v>42644</v>
      </c>
      <c r="U67" s="78">
        <f t="shared" si="14"/>
        <v>42675</v>
      </c>
      <c r="V67" s="78">
        <f t="shared" si="14"/>
        <v>42705</v>
      </c>
      <c r="W67" s="78">
        <f t="shared" si="14"/>
        <v>42736</v>
      </c>
      <c r="X67" s="78">
        <f t="shared" si="14"/>
        <v>42767</v>
      </c>
      <c r="Y67" s="78">
        <f t="shared" si="14"/>
        <v>42795</v>
      </c>
      <c r="Z67" s="78">
        <f t="shared" si="14"/>
        <v>42826</v>
      </c>
      <c r="AA67" s="78">
        <f t="shared" si="14"/>
        <v>42856</v>
      </c>
      <c r="AB67" s="78">
        <f t="shared" si="14"/>
        <v>42887</v>
      </c>
      <c r="AC67" s="78">
        <f t="shared" si="14"/>
        <v>42917</v>
      </c>
      <c r="AD67" s="78">
        <f t="shared" si="14"/>
        <v>42948</v>
      </c>
      <c r="AE67" s="78">
        <f t="shared" si="14"/>
        <v>42979</v>
      </c>
      <c r="AF67" s="78">
        <f t="shared" si="14"/>
        <v>43009</v>
      </c>
      <c r="AG67" s="78">
        <f t="shared" si="14"/>
        <v>43040</v>
      </c>
      <c r="AH67" s="78">
        <f t="shared" si="14"/>
        <v>43070</v>
      </c>
      <c r="AI67" s="78">
        <f t="shared" si="14"/>
        <v>43101</v>
      </c>
      <c r="AJ67" s="78">
        <f t="shared" si="14"/>
        <v>43132</v>
      </c>
      <c r="AK67" s="78">
        <f t="shared" ref="AK67:BP67" si="15">EDATE(AJ67,1)</f>
        <v>43160</v>
      </c>
      <c r="AL67" s="78">
        <f t="shared" si="15"/>
        <v>43191</v>
      </c>
      <c r="AM67" s="78">
        <f t="shared" si="15"/>
        <v>43221</v>
      </c>
      <c r="AN67" s="78">
        <f t="shared" si="15"/>
        <v>43252</v>
      </c>
      <c r="AO67" s="78">
        <f t="shared" si="15"/>
        <v>43282</v>
      </c>
      <c r="AP67" s="78">
        <f t="shared" si="15"/>
        <v>43313</v>
      </c>
      <c r="AQ67" s="78">
        <f t="shared" si="15"/>
        <v>43344</v>
      </c>
      <c r="AR67" s="78">
        <f t="shared" si="15"/>
        <v>43374</v>
      </c>
      <c r="AS67" s="78">
        <f t="shared" si="15"/>
        <v>43405</v>
      </c>
      <c r="AT67" s="78">
        <f t="shared" si="15"/>
        <v>43435</v>
      </c>
      <c r="AU67" s="78">
        <f t="shared" si="15"/>
        <v>43466</v>
      </c>
      <c r="AV67" s="78">
        <f t="shared" si="15"/>
        <v>43497</v>
      </c>
      <c r="AW67" s="78">
        <f t="shared" si="15"/>
        <v>43525</v>
      </c>
      <c r="AX67" s="78">
        <f t="shared" si="15"/>
        <v>43556</v>
      </c>
      <c r="AY67" s="78">
        <f t="shared" si="15"/>
        <v>43586</v>
      </c>
      <c r="AZ67" s="78">
        <f t="shared" si="15"/>
        <v>43617</v>
      </c>
      <c r="BA67" s="78">
        <f t="shared" si="15"/>
        <v>43647</v>
      </c>
      <c r="BB67" s="78">
        <f t="shared" si="15"/>
        <v>43678</v>
      </c>
      <c r="BC67" s="78">
        <f t="shared" si="15"/>
        <v>43709</v>
      </c>
      <c r="BD67" s="78">
        <f t="shared" si="15"/>
        <v>43739</v>
      </c>
      <c r="BE67" s="78">
        <f t="shared" si="15"/>
        <v>43770</v>
      </c>
      <c r="BF67" s="78">
        <f t="shared" si="15"/>
        <v>43800</v>
      </c>
      <c r="BG67" s="78">
        <f t="shared" si="15"/>
        <v>43831</v>
      </c>
      <c r="BH67" s="78">
        <f t="shared" si="15"/>
        <v>43862</v>
      </c>
      <c r="BI67" s="78">
        <f t="shared" si="15"/>
        <v>43891</v>
      </c>
      <c r="BJ67" s="78">
        <f t="shared" si="15"/>
        <v>43922</v>
      </c>
      <c r="BK67" s="78">
        <f t="shared" si="15"/>
        <v>43952</v>
      </c>
      <c r="BL67" s="78">
        <f t="shared" si="15"/>
        <v>43983</v>
      </c>
      <c r="BM67" s="78">
        <f t="shared" si="15"/>
        <v>44013</v>
      </c>
      <c r="BN67" s="78">
        <f t="shared" si="15"/>
        <v>44044</v>
      </c>
      <c r="BO67" s="78">
        <f t="shared" si="15"/>
        <v>44075</v>
      </c>
      <c r="BP67" s="78">
        <f t="shared" si="15"/>
        <v>44105</v>
      </c>
      <c r="BQ67" s="78">
        <f t="shared" ref="BQ67:CV67" si="16">EDATE(BP67,1)</f>
        <v>44136</v>
      </c>
      <c r="BR67" s="78">
        <f t="shared" si="16"/>
        <v>44166</v>
      </c>
      <c r="BS67" s="78">
        <f t="shared" si="16"/>
        <v>44197</v>
      </c>
      <c r="BT67" s="78">
        <f t="shared" si="16"/>
        <v>44228</v>
      </c>
      <c r="BU67" s="78">
        <f t="shared" si="16"/>
        <v>44256</v>
      </c>
      <c r="BV67" s="78">
        <f t="shared" si="16"/>
        <v>44287</v>
      </c>
      <c r="BW67" s="78">
        <f t="shared" si="16"/>
        <v>44317</v>
      </c>
      <c r="BX67" s="78">
        <f t="shared" si="16"/>
        <v>44348</v>
      </c>
      <c r="BY67" s="78">
        <f t="shared" si="16"/>
        <v>44378</v>
      </c>
      <c r="BZ67" s="78">
        <f t="shared" si="16"/>
        <v>44409</v>
      </c>
      <c r="CA67" s="78">
        <f t="shared" si="16"/>
        <v>44440</v>
      </c>
      <c r="CB67" s="78">
        <f t="shared" si="16"/>
        <v>44470</v>
      </c>
      <c r="CC67" s="78">
        <f t="shared" si="16"/>
        <v>44501</v>
      </c>
      <c r="CD67" s="78">
        <f t="shared" si="16"/>
        <v>44531</v>
      </c>
      <c r="CE67" s="78">
        <f t="shared" si="16"/>
        <v>44562</v>
      </c>
      <c r="CF67" s="78">
        <f t="shared" si="16"/>
        <v>44593</v>
      </c>
      <c r="CG67" s="78">
        <f t="shared" si="16"/>
        <v>44621</v>
      </c>
      <c r="CH67" s="78">
        <f t="shared" si="16"/>
        <v>44652</v>
      </c>
      <c r="CI67" s="78">
        <f t="shared" si="16"/>
        <v>44682</v>
      </c>
      <c r="CJ67" s="78">
        <f t="shared" si="16"/>
        <v>44713</v>
      </c>
      <c r="CK67" s="78">
        <f t="shared" si="16"/>
        <v>44743</v>
      </c>
      <c r="CL67" s="78">
        <f t="shared" si="16"/>
        <v>44774</v>
      </c>
      <c r="CM67" s="78">
        <f t="shared" si="16"/>
        <v>44805</v>
      </c>
      <c r="CN67" s="78">
        <f t="shared" si="16"/>
        <v>44835</v>
      </c>
      <c r="CO67" s="78">
        <f t="shared" si="16"/>
        <v>44866</v>
      </c>
      <c r="CP67" s="78">
        <f t="shared" si="16"/>
        <v>44896</v>
      </c>
      <c r="CQ67" s="78">
        <f t="shared" si="16"/>
        <v>44927</v>
      </c>
      <c r="CR67" s="78">
        <f t="shared" si="16"/>
        <v>44958</v>
      </c>
      <c r="CS67" s="78">
        <f t="shared" si="16"/>
        <v>44986</v>
      </c>
      <c r="CT67" s="78">
        <f t="shared" si="16"/>
        <v>45017</v>
      </c>
      <c r="CU67" s="78">
        <f t="shared" si="16"/>
        <v>45047</v>
      </c>
      <c r="CV67" s="78">
        <f t="shared" si="16"/>
        <v>45078</v>
      </c>
      <c r="CW67" s="78">
        <f t="shared" ref="CW67:EB67" si="17">EDATE(CV67,1)</f>
        <v>45108</v>
      </c>
      <c r="CX67" s="78">
        <f t="shared" si="17"/>
        <v>45139</v>
      </c>
      <c r="CY67" s="78">
        <f t="shared" si="17"/>
        <v>45170</v>
      </c>
      <c r="CZ67" s="78">
        <f t="shared" si="17"/>
        <v>45200</v>
      </c>
      <c r="DA67" s="78">
        <f t="shared" si="17"/>
        <v>45231</v>
      </c>
      <c r="DB67" s="78">
        <f t="shared" si="17"/>
        <v>45261</v>
      </c>
      <c r="DC67" s="78">
        <f t="shared" si="17"/>
        <v>45292</v>
      </c>
      <c r="DD67" s="78">
        <f t="shared" si="17"/>
        <v>45323</v>
      </c>
      <c r="DE67" s="78">
        <f t="shared" si="17"/>
        <v>45352</v>
      </c>
      <c r="DF67" s="78">
        <f t="shared" si="17"/>
        <v>45383</v>
      </c>
      <c r="DG67" s="78">
        <f t="shared" si="17"/>
        <v>45413</v>
      </c>
      <c r="DH67" s="78">
        <f t="shared" si="17"/>
        <v>45444</v>
      </c>
      <c r="DI67" s="78">
        <f t="shared" si="17"/>
        <v>45474</v>
      </c>
      <c r="DJ67" s="78">
        <f t="shared" si="17"/>
        <v>45505</v>
      </c>
      <c r="DK67" s="78">
        <f t="shared" si="17"/>
        <v>45536</v>
      </c>
      <c r="DL67" s="78">
        <f t="shared" si="17"/>
        <v>45566</v>
      </c>
      <c r="DM67" s="78">
        <f t="shared" si="17"/>
        <v>45597</v>
      </c>
      <c r="DN67" s="78">
        <f t="shared" si="17"/>
        <v>45627</v>
      </c>
      <c r="DO67" s="78">
        <f t="shared" si="17"/>
        <v>45658</v>
      </c>
      <c r="DP67" s="78">
        <f t="shared" si="17"/>
        <v>45689</v>
      </c>
      <c r="DQ67" s="78">
        <f t="shared" si="17"/>
        <v>45717</v>
      </c>
      <c r="DR67" s="78">
        <f t="shared" si="17"/>
        <v>45748</v>
      </c>
      <c r="DS67" s="78">
        <f t="shared" si="17"/>
        <v>45778</v>
      </c>
      <c r="DT67" s="78">
        <f t="shared" si="17"/>
        <v>45809</v>
      </c>
      <c r="DU67" s="78">
        <f t="shared" si="17"/>
        <v>45839</v>
      </c>
      <c r="DV67" s="78">
        <f t="shared" si="17"/>
        <v>45870</v>
      </c>
      <c r="DW67" s="78">
        <f t="shared" si="17"/>
        <v>45901</v>
      </c>
      <c r="DX67" s="78">
        <f t="shared" si="17"/>
        <v>45931</v>
      </c>
      <c r="DY67" s="78">
        <f t="shared" si="17"/>
        <v>45962</v>
      </c>
      <c r="DZ67" s="78">
        <f t="shared" si="17"/>
        <v>45992</v>
      </c>
      <c r="EA67" s="78">
        <f t="shared" si="17"/>
        <v>46023</v>
      </c>
      <c r="EB67" s="78">
        <f t="shared" si="17"/>
        <v>46054</v>
      </c>
      <c r="EC67" s="78">
        <f t="shared" ref="EC67:FC67" si="18">EDATE(EB67,1)</f>
        <v>46082</v>
      </c>
      <c r="ED67" s="78">
        <f t="shared" si="18"/>
        <v>46113</v>
      </c>
      <c r="EE67" s="78">
        <f t="shared" si="18"/>
        <v>46143</v>
      </c>
      <c r="EF67" s="78">
        <f t="shared" si="18"/>
        <v>46174</v>
      </c>
      <c r="EG67" s="78">
        <f t="shared" si="18"/>
        <v>46204</v>
      </c>
      <c r="EH67" s="78">
        <f t="shared" si="18"/>
        <v>46235</v>
      </c>
      <c r="EI67" s="78">
        <f t="shared" si="18"/>
        <v>46266</v>
      </c>
      <c r="EJ67" s="78">
        <f t="shared" si="18"/>
        <v>46296</v>
      </c>
      <c r="EK67" s="78">
        <f t="shared" si="18"/>
        <v>46327</v>
      </c>
      <c r="EL67" s="78">
        <f t="shared" si="18"/>
        <v>46357</v>
      </c>
      <c r="EM67" s="78">
        <f t="shared" si="18"/>
        <v>46388</v>
      </c>
      <c r="EN67" s="78">
        <f t="shared" si="18"/>
        <v>46419</v>
      </c>
      <c r="EO67" s="78">
        <f t="shared" si="18"/>
        <v>46447</v>
      </c>
      <c r="EP67" s="78">
        <f t="shared" si="18"/>
        <v>46478</v>
      </c>
      <c r="EQ67" s="78">
        <f t="shared" si="18"/>
        <v>46508</v>
      </c>
      <c r="ER67" s="78">
        <f t="shared" si="18"/>
        <v>46539</v>
      </c>
      <c r="ES67" s="78">
        <f t="shared" si="18"/>
        <v>46569</v>
      </c>
      <c r="ET67" s="78">
        <f t="shared" si="18"/>
        <v>46600</v>
      </c>
      <c r="EU67" s="78">
        <f t="shared" si="18"/>
        <v>46631</v>
      </c>
      <c r="EV67" s="78">
        <f t="shared" si="18"/>
        <v>46661</v>
      </c>
      <c r="EW67" s="78">
        <f t="shared" si="18"/>
        <v>46692</v>
      </c>
      <c r="EX67" s="78">
        <f t="shared" si="18"/>
        <v>46722</v>
      </c>
      <c r="EY67" s="78">
        <f t="shared" si="18"/>
        <v>46753</v>
      </c>
      <c r="EZ67" s="78">
        <f t="shared" si="18"/>
        <v>46784</v>
      </c>
      <c r="FA67" s="78">
        <f t="shared" si="18"/>
        <v>46813</v>
      </c>
      <c r="FB67" s="78">
        <f t="shared" si="18"/>
        <v>46844</v>
      </c>
      <c r="FC67" s="78">
        <f t="shared" si="18"/>
        <v>46874</v>
      </c>
    </row>
    <row r="68" spans="1:208">
      <c r="C68" t="s">
        <v>143</v>
      </c>
    </row>
    <row r="70" spans="1:208">
      <c r="B70" t="s">
        <v>160</v>
      </c>
      <c r="C70" t="s">
        <v>143</v>
      </c>
      <c r="D70">
        <f>IF(D$67&gt;$D63,0,D68)</f>
        <v>0</v>
      </c>
      <c r="E70">
        <f t="shared" ref="E70:J70" si="19">IF(E$67&gt;$D64,0,E68)</f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ref="K70:AP70" si="20">IF(K$4&gt;$B$24,0,K68)</f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0</v>
      </c>
      <c r="AJ70">
        <f t="shared" si="20"/>
        <v>0</v>
      </c>
      <c r="AK70">
        <f t="shared" si="20"/>
        <v>0</v>
      </c>
      <c r="AL70">
        <f t="shared" si="20"/>
        <v>0</v>
      </c>
      <c r="AM70">
        <f t="shared" si="20"/>
        <v>0</v>
      </c>
      <c r="AN70">
        <f t="shared" si="20"/>
        <v>0</v>
      </c>
      <c r="AO70">
        <f t="shared" si="20"/>
        <v>0</v>
      </c>
      <c r="AP70">
        <f t="shared" si="20"/>
        <v>0</v>
      </c>
      <c r="AQ70">
        <f t="shared" ref="AQ70:BV70" si="21">IF(AQ$4&gt;$B$24,0,AQ68)</f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0</v>
      </c>
      <c r="AV70">
        <f t="shared" si="21"/>
        <v>0</v>
      </c>
      <c r="AW70">
        <f t="shared" si="21"/>
        <v>0</v>
      </c>
      <c r="AX70">
        <f t="shared" si="21"/>
        <v>0</v>
      </c>
      <c r="AY70">
        <f t="shared" si="21"/>
        <v>0</v>
      </c>
      <c r="AZ70">
        <f t="shared" si="21"/>
        <v>0</v>
      </c>
      <c r="BA70">
        <f t="shared" si="21"/>
        <v>0</v>
      </c>
      <c r="BB70">
        <f t="shared" si="21"/>
        <v>0</v>
      </c>
      <c r="BC70">
        <f t="shared" si="21"/>
        <v>0</v>
      </c>
      <c r="BD70">
        <f t="shared" si="21"/>
        <v>0</v>
      </c>
      <c r="BE70">
        <f t="shared" si="21"/>
        <v>0</v>
      </c>
      <c r="BF70">
        <f t="shared" si="21"/>
        <v>0</v>
      </c>
      <c r="BG70">
        <f t="shared" si="21"/>
        <v>0</v>
      </c>
      <c r="BH70">
        <f t="shared" si="21"/>
        <v>0</v>
      </c>
      <c r="BI70">
        <f t="shared" si="21"/>
        <v>0</v>
      </c>
      <c r="BJ70">
        <f t="shared" si="21"/>
        <v>0</v>
      </c>
      <c r="BK70">
        <f t="shared" si="21"/>
        <v>0</v>
      </c>
      <c r="BL70">
        <f t="shared" si="21"/>
        <v>0</v>
      </c>
      <c r="BM70">
        <f t="shared" si="21"/>
        <v>0</v>
      </c>
      <c r="BN70">
        <f t="shared" si="21"/>
        <v>0</v>
      </c>
      <c r="BO70">
        <f t="shared" si="21"/>
        <v>0</v>
      </c>
      <c r="BP70">
        <f t="shared" si="21"/>
        <v>0</v>
      </c>
      <c r="BQ70">
        <f t="shared" si="21"/>
        <v>0</v>
      </c>
      <c r="BR70">
        <f t="shared" si="21"/>
        <v>0</v>
      </c>
      <c r="BS70">
        <f t="shared" si="21"/>
        <v>0</v>
      </c>
      <c r="BT70">
        <f t="shared" si="21"/>
        <v>0</v>
      </c>
      <c r="BU70">
        <f t="shared" si="21"/>
        <v>0</v>
      </c>
      <c r="BV70">
        <f t="shared" si="21"/>
        <v>0</v>
      </c>
      <c r="BW70">
        <f t="shared" ref="BW70:DB70" si="22">IF(BW$4&gt;$B$24,0,BW68)</f>
        <v>0</v>
      </c>
      <c r="BX70">
        <f t="shared" si="22"/>
        <v>0</v>
      </c>
      <c r="BY70">
        <f t="shared" si="22"/>
        <v>0</v>
      </c>
      <c r="BZ70">
        <f t="shared" si="22"/>
        <v>0</v>
      </c>
      <c r="CA70">
        <f t="shared" si="22"/>
        <v>0</v>
      </c>
      <c r="CB70">
        <f t="shared" si="22"/>
        <v>0</v>
      </c>
      <c r="CC70">
        <f t="shared" si="22"/>
        <v>0</v>
      </c>
      <c r="CD70">
        <f t="shared" si="22"/>
        <v>0</v>
      </c>
      <c r="CE70">
        <f t="shared" si="22"/>
        <v>0</v>
      </c>
      <c r="CF70">
        <f t="shared" si="22"/>
        <v>0</v>
      </c>
      <c r="CG70">
        <f t="shared" si="22"/>
        <v>0</v>
      </c>
      <c r="CH70">
        <f t="shared" si="22"/>
        <v>0</v>
      </c>
      <c r="CI70">
        <f t="shared" si="22"/>
        <v>0</v>
      </c>
      <c r="CJ70">
        <f t="shared" si="22"/>
        <v>0</v>
      </c>
      <c r="CK70">
        <f t="shared" si="22"/>
        <v>0</v>
      </c>
      <c r="CL70">
        <f t="shared" si="22"/>
        <v>0</v>
      </c>
      <c r="CM70">
        <f t="shared" si="22"/>
        <v>0</v>
      </c>
      <c r="CN70">
        <f t="shared" si="22"/>
        <v>0</v>
      </c>
      <c r="CO70">
        <f t="shared" si="22"/>
        <v>0</v>
      </c>
      <c r="CP70">
        <f t="shared" si="22"/>
        <v>0</v>
      </c>
      <c r="CQ70">
        <f t="shared" si="22"/>
        <v>0</v>
      </c>
      <c r="CR70">
        <f t="shared" si="22"/>
        <v>0</v>
      </c>
      <c r="CS70">
        <f t="shared" si="22"/>
        <v>0</v>
      </c>
      <c r="CT70">
        <f t="shared" si="22"/>
        <v>0</v>
      </c>
      <c r="CU70">
        <f t="shared" si="22"/>
        <v>0</v>
      </c>
      <c r="CV70">
        <f t="shared" si="22"/>
        <v>0</v>
      </c>
      <c r="CW70">
        <f t="shared" si="22"/>
        <v>0</v>
      </c>
      <c r="CX70">
        <f t="shared" si="22"/>
        <v>0</v>
      </c>
      <c r="CY70">
        <f t="shared" si="22"/>
        <v>0</v>
      </c>
      <c r="CZ70">
        <f t="shared" si="22"/>
        <v>0</v>
      </c>
      <c r="DA70">
        <f t="shared" si="22"/>
        <v>0</v>
      </c>
      <c r="DB70">
        <f t="shared" si="22"/>
        <v>0</v>
      </c>
      <c r="DC70">
        <f t="shared" ref="DC70:EH70" si="23">IF(DC$4&gt;$B$24,0,DC68)</f>
        <v>0</v>
      </c>
      <c r="DD70">
        <f t="shared" si="23"/>
        <v>0</v>
      </c>
      <c r="DE70">
        <f t="shared" si="23"/>
        <v>0</v>
      </c>
      <c r="DF70">
        <f t="shared" si="23"/>
        <v>0</v>
      </c>
      <c r="DG70">
        <f t="shared" si="23"/>
        <v>0</v>
      </c>
      <c r="DH70">
        <f t="shared" si="23"/>
        <v>0</v>
      </c>
      <c r="DI70">
        <f t="shared" si="23"/>
        <v>0</v>
      </c>
      <c r="DJ70">
        <f t="shared" si="23"/>
        <v>0</v>
      </c>
      <c r="DK70">
        <f t="shared" si="23"/>
        <v>0</v>
      </c>
      <c r="DL70">
        <f t="shared" si="23"/>
        <v>0</v>
      </c>
      <c r="DM70">
        <f t="shared" si="23"/>
        <v>0</v>
      </c>
      <c r="DN70">
        <f t="shared" si="23"/>
        <v>0</v>
      </c>
      <c r="DO70">
        <f t="shared" si="23"/>
        <v>0</v>
      </c>
      <c r="DP70">
        <f t="shared" si="23"/>
        <v>0</v>
      </c>
      <c r="DQ70">
        <f t="shared" si="23"/>
        <v>0</v>
      </c>
      <c r="DR70">
        <f t="shared" si="23"/>
        <v>0</v>
      </c>
      <c r="DS70">
        <f t="shared" si="23"/>
        <v>0</v>
      </c>
      <c r="DT70">
        <f t="shared" si="23"/>
        <v>0</v>
      </c>
      <c r="DU70">
        <f t="shared" si="23"/>
        <v>0</v>
      </c>
      <c r="DV70">
        <f t="shared" si="23"/>
        <v>0</v>
      </c>
      <c r="DW70">
        <f t="shared" si="23"/>
        <v>0</v>
      </c>
      <c r="DX70">
        <f t="shared" si="23"/>
        <v>0</v>
      </c>
      <c r="DY70">
        <f t="shared" si="23"/>
        <v>0</v>
      </c>
      <c r="DZ70">
        <f t="shared" si="23"/>
        <v>0</v>
      </c>
      <c r="EA70">
        <f t="shared" si="23"/>
        <v>0</v>
      </c>
      <c r="EB70">
        <f t="shared" si="23"/>
        <v>0</v>
      </c>
      <c r="EC70">
        <f t="shared" si="23"/>
        <v>0</v>
      </c>
      <c r="ED70">
        <f t="shared" si="23"/>
        <v>0</v>
      </c>
      <c r="EE70">
        <f t="shared" si="23"/>
        <v>0</v>
      </c>
      <c r="EF70">
        <f t="shared" si="23"/>
        <v>0</v>
      </c>
      <c r="EG70">
        <f t="shared" si="23"/>
        <v>0</v>
      </c>
      <c r="EH70">
        <f t="shared" si="23"/>
        <v>0</v>
      </c>
      <c r="EI70">
        <f t="shared" ref="EI70:FN70" si="24">IF(EI$4&gt;$B$24,0,EI68)</f>
        <v>0</v>
      </c>
      <c r="EJ70">
        <f t="shared" si="24"/>
        <v>0</v>
      </c>
      <c r="EK70">
        <f t="shared" si="24"/>
        <v>0</v>
      </c>
      <c r="EL70">
        <f t="shared" si="24"/>
        <v>0</v>
      </c>
      <c r="EM70">
        <f t="shared" si="24"/>
        <v>0</v>
      </c>
      <c r="EN70">
        <f t="shared" si="24"/>
        <v>0</v>
      </c>
      <c r="EO70">
        <f t="shared" si="24"/>
        <v>0</v>
      </c>
      <c r="EP70">
        <f t="shared" si="24"/>
        <v>0</v>
      </c>
      <c r="EQ70">
        <f t="shared" si="24"/>
        <v>0</v>
      </c>
      <c r="ER70">
        <f t="shared" si="24"/>
        <v>0</v>
      </c>
      <c r="ES70">
        <f t="shared" si="24"/>
        <v>0</v>
      </c>
      <c r="ET70">
        <f t="shared" si="24"/>
        <v>0</v>
      </c>
      <c r="EU70">
        <f t="shared" si="24"/>
        <v>0</v>
      </c>
      <c r="EV70">
        <f t="shared" si="24"/>
        <v>0</v>
      </c>
      <c r="EW70">
        <f t="shared" si="24"/>
        <v>0</v>
      </c>
      <c r="EX70">
        <f t="shared" si="24"/>
        <v>0</v>
      </c>
      <c r="EY70">
        <f t="shared" si="24"/>
        <v>0</v>
      </c>
      <c r="EZ70">
        <f t="shared" si="24"/>
        <v>0</v>
      </c>
      <c r="FA70">
        <f t="shared" si="24"/>
        <v>0</v>
      </c>
      <c r="FB70">
        <f t="shared" si="24"/>
        <v>0</v>
      </c>
      <c r="FC70">
        <f t="shared" si="24"/>
        <v>0</v>
      </c>
      <c r="FD70">
        <f t="shared" si="24"/>
        <v>0</v>
      </c>
      <c r="FE70">
        <f t="shared" si="24"/>
        <v>0</v>
      </c>
      <c r="FF70">
        <f t="shared" si="24"/>
        <v>0</v>
      </c>
      <c r="FG70">
        <f t="shared" si="24"/>
        <v>0</v>
      </c>
      <c r="FH70">
        <f t="shared" si="24"/>
        <v>0</v>
      </c>
      <c r="FI70">
        <f t="shared" si="24"/>
        <v>0</v>
      </c>
      <c r="FJ70">
        <f t="shared" si="24"/>
        <v>0</v>
      </c>
      <c r="FK70">
        <f t="shared" si="24"/>
        <v>0</v>
      </c>
      <c r="FL70">
        <f t="shared" si="24"/>
        <v>0</v>
      </c>
      <c r="FM70">
        <f t="shared" si="24"/>
        <v>0</v>
      </c>
      <c r="FN70">
        <f t="shared" si="24"/>
        <v>0</v>
      </c>
      <c r="FO70">
        <f t="shared" ref="FO70:GT70" si="25">IF(FO$4&gt;$B$24,0,FO68)</f>
        <v>0</v>
      </c>
      <c r="FP70">
        <f t="shared" si="25"/>
        <v>0</v>
      </c>
      <c r="FQ70">
        <f t="shared" si="25"/>
        <v>0</v>
      </c>
      <c r="FR70">
        <f t="shared" si="25"/>
        <v>0</v>
      </c>
      <c r="FS70">
        <f t="shared" si="25"/>
        <v>0</v>
      </c>
      <c r="FT70">
        <f t="shared" si="25"/>
        <v>0</v>
      </c>
      <c r="FU70">
        <f t="shared" si="25"/>
        <v>0</v>
      </c>
      <c r="FV70">
        <f t="shared" si="25"/>
        <v>0</v>
      </c>
      <c r="FW70">
        <f t="shared" si="25"/>
        <v>0</v>
      </c>
      <c r="FX70">
        <f t="shared" si="25"/>
        <v>0</v>
      </c>
      <c r="FY70">
        <f t="shared" si="25"/>
        <v>0</v>
      </c>
      <c r="FZ70">
        <f t="shared" si="25"/>
        <v>0</v>
      </c>
      <c r="GA70">
        <f t="shared" si="25"/>
        <v>0</v>
      </c>
      <c r="GB70">
        <f t="shared" si="25"/>
        <v>0</v>
      </c>
      <c r="GC70">
        <f t="shared" si="25"/>
        <v>0</v>
      </c>
      <c r="GD70">
        <f t="shared" si="25"/>
        <v>0</v>
      </c>
      <c r="GE70">
        <f t="shared" si="25"/>
        <v>0</v>
      </c>
      <c r="GF70">
        <f t="shared" si="25"/>
        <v>0</v>
      </c>
      <c r="GG70">
        <f t="shared" si="25"/>
        <v>0</v>
      </c>
      <c r="GH70">
        <f t="shared" si="25"/>
        <v>0</v>
      </c>
      <c r="GI70">
        <f t="shared" si="25"/>
        <v>0</v>
      </c>
      <c r="GJ70">
        <f t="shared" si="25"/>
        <v>0</v>
      </c>
      <c r="GK70">
        <f t="shared" si="25"/>
        <v>0</v>
      </c>
      <c r="GL70">
        <f t="shared" si="25"/>
        <v>0</v>
      </c>
      <c r="GM70">
        <f t="shared" si="25"/>
        <v>0</v>
      </c>
      <c r="GN70">
        <f t="shared" si="25"/>
        <v>0</v>
      </c>
      <c r="GO70">
        <f t="shared" si="25"/>
        <v>0</v>
      </c>
      <c r="GP70">
        <f t="shared" si="25"/>
        <v>0</v>
      </c>
      <c r="GQ70">
        <f t="shared" si="25"/>
        <v>0</v>
      </c>
      <c r="GR70">
        <f t="shared" si="25"/>
        <v>0</v>
      </c>
      <c r="GS70">
        <f t="shared" si="25"/>
        <v>0</v>
      </c>
      <c r="GT70">
        <f t="shared" si="25"/>
        <v>0</v>
      </c>
      <c r="GU70">
        <f t="shared" ref="GU70:GZ70" si="26">IF(GU$4&gt;$B$24,0,GU68)</f>
        <v>0</v>
      </c>
      <c r="GV70">
        <f t="shared" si="26"/>
        <v>0</v>
      </c>
      <c r="GW70">
        <f t="shared" si="26"/>
        <v>0</v>
      </c>
      <c r="GX70">
        <f t="shared" si="26"/>
        <v>0</v>
      </c>
      <c r="GY70">
        <f t="shared" si="26"/>
        <v>0</v>
      </c>
      <c r="GZ70">
        <f t="shared" si="26"/>
        <v>0</v>
      </c>
    </row>
    <row r="73" spans="1:208" s="1" customFormat="1">
      <c r="C73" s="1" t="s">
        <v>250</v>
      </c>
      <c r="D73" s="1">
        <f>YEAR(D75)</f>
        <v>2015</v>
      </c>
      <c r="E73" s="1">
        <f t="shared" ref="E73:BP73" si="27">YEAR(E75)</f>
        <v>2015</v>
      </c>
      <c r="F73" s="1">
        <f t="shared" si="27"/>
        <v>2015</v>
      </c>
      <c r="G73" s="1">
        <f t="shared" si="27"/>
        <v>2016</v>
      </c>
      <c r="H73" s="1">
        <f t="shared" si="27"/>
        <v>2016</v>
      </c>
      <c r="I73" s="1">
        <f t="shared" si="27"/>
        <v>2016</v>
      </c>
      <c r="J73" s="1">
        <f t="shared" si="27"/>
        <v>2016</v>
      </c>
      <c r="K73" s="1">
        <f t="shared" si="27"/>
        <v>2017</v>
      </c>
      <c r="L73" s="1">
        <f t="shared" si="27"/>
        <v>2017</v>
      </c>
      <c r="M73" s="1">
        <f t="shared" si="27"/>
        <v>2017</v>
      </c>
      <c r="N73" s="1">
        <f t="shared" si="27"/>
        <v>2017</v>
      </c>
      <c r="O73" s="1">
        <f t="shared" si="27"/>
        <v>2018</v>
      </c>
      <c r="P73" s="1">
        <f t="shared" si="27"/>
        <v>2018</v>
      </c>
      <c r="Q73" s="1">
        <f t="shared" si="27"/>
        <v>2018</v>
      </c>
      <c r="R73" s="1">
        <f t="shared" si="27"/>
        <v>2018</v>
      </c>
      <c r="S73" s="1">
        <f t="shared" si="27"/>
        <v>2019</v>
      </c>
      <c r="T73" s="1">
        <f t="shared" si="27"/>
        <v>2019</v>
      </c>
      <c r="U73" s="1">
        <f t="shared" si="27"/>
        <v>2019</v>
      </c>
      <c r="V73" s="1">
        <f t="shared" si="27"/>
        <v>2019</v>
      </c>
      <c r="W73" s="1">
        <f t="shared" si="27"/>
        <v>2020</v>
      </c>
      <c r="X73" s="1">
        <f t="shared" si="27"/>
        <v>2020</v>
      </c>
      <c r="Y73" s="1">
        <f t="shared" si="27"/>
        <v>2020</v>
      </c>
      <c r="Z73" s="1">
        <f t="shared" si="27"/>
        <v>2020</v>
      </c>
      <c r="AA73" s="1">
        <f t="shared" si="27"/>
        <v>2021</v>
      </c>
      <c r="AB73" s="1">
        <f t="shared" si="27"/>
        <v>2021</v>
      </c>
      <c r="AC73" s="1">
        <f t="shared" si="27"/>
        <v>2021</v>
      </c>
      <c r="AD73" s="1">
        <f t="shared" si="27"/>
        <v>2021</v>
      </c>
      <c r="AE73" s="1">
        <f t="shared" si="27"/>
        <v>2022</v>
      </c>
      <c r="AF73" s="1">
        <f t="shared" si="27"/>
        <v>2022</v>
      </c>
      <c r="AG73" s="1">
        <f t="shared" si="27"/>
        <v>2022</v>
      </c>
      <c r="AH73" s="1">
        <f t="shared" si="27"/>
        <v>2022</v>
      </c>
      <c r="AI73" s="1">
        <f t="shared" si="27"/>
        <v>2023</v>
      </c>
      <c r="AJ73" s="1">
        <f t="shared" si="27"/>
        <v>2023</v>
      </c>
      <c r="AK73" s="1">
        <f t="shared" si="27"/>
        <v>2023</v>
      </c>
      <c r="AL73" s="1">
        <f t="shared" si="27"/>
        <v>2023</v>
      </c>
      <c r="AM73" s="1">
        <f t="shared" si="27"/>
        <v>2024</v>
      </c>
      <c r="AN73" s="1">
        <f t="shared" si="27"/>
        <v>2024</v>
      </c>
      <c r="AO73" s="1">
        <f t="shared" si="27"/>
        <v>2024</v>
      </c>
      <c r="AP73" s="1">
        <f t="shared" si="27"/>
        <v>2024</v>
      </c>
      <c r="AQ73" s="1">
        <f t="shared" si="27"/>
        <v>2025</v>
      </c>
      <c r="AR73" s="1">
        <f t="shared" si="27"/>
        <v>2025</v>
      </c>
      <c r="AS73" s="1">
        <f t="shared" si="27"/>
        <v>2025</v>
      </c>
      <c r="AT73" s="1">
        <f t="shared" si="27"/>
        <v>2025</v>
      </c>
      <c r="AU73" s="1">
        <f t="shared" si="27"/>
        <v>2026</v>
      </c>
      <c r="AV73" s="1">
        <f t="shared" si="27"/>
        <v>2026</v>
      </c>
      <c r="AW73" s="1">
        <f t="shared" si="27"/>
        <v>2026</v>
      </c>
      <c r="AX73" s="1">
        <f t="shared" si="27"/>
        <v>2026</v>
      </c>
      <c r="AY73" s="1">
        <f t="shared" si="27"/>
        <v>2027</v>
      </c>
      <c r="AZ73" s="1">
        <f t="shared" si="27"/>
        <v>2027</v>
      </c>
      <c r="BA73" s="1">
        <f t="shared" si="27"/>
        <v>2027</v>
      </c>
      <c r="BB73" s="1">
        <f t="shared" si="27"/>
        <v>2027</v>
      </c>
      <c r="BC73" s="1">
        <f t="shared" si="27"/>
        <v>2028</v>
      </c>
      <c r="BD73" s="1">
        <f t="shared" si="27"/>
        <v>2028</v>
      </c>
      <c r="BE73" s="1">
        <f t="shared" si="27"/>
        <v>2028</v>
      </c>
      <c r="BF73" s="1">
        <f t="shared" si="27"/>
        <v>2028</v>
      </c>
      <c r="BG73" s="1">
        <f t="shared" si="27"/>
        <v>2029</v>
      </c>
      <c r="BH73" s="1">
        <f t="shared" si="27"/>
        <v>2029</v>
      </c>
      <c r="BI73" s="1">
        <f t="shared" si="27"/>
        <v>2029</v>
      </c>
      <c r="BJ73" s="1">
        <f t="shared" si="27"/>
        <v>2029</v>
      </c>
      <c r="BK73" s="1">
        <f t="shared" si="27"/>
        <v>2030</v>
      </c>
      <c r="BL73" s="1">
        <f t="shared" si="27"/>
        <v>2030</v>
      </c>
      <c r="BM73" s="1">
        <f t="shared" si="27"/>
        <v>2030</v>
      </c>
      <c r="BN73" s="1">
        <f t="shared" si="27"/>
        <v>2030</v>
      </c>
      <c r="BO73" s="1">
        <f t="shared" si="27"/>
        <v>2031</v>
      </c>
      <c r="BP73" s="1">
        <f t="shared" si="27"/>
        <v>2031</v>
      </c>
      <c r="BQ73" s="1">
        <f t="shared" ref="BQ73:DM73" si="28">YEAR(BQ75)</f>
        <v>2031</v>
      </c>
      <c r="BR73" s="1">
        <f t="shared" si="28"/>
        <v>2031</v>
      </c>
      <c r="BS73" s="1">
        <f t="shared" si="28"/>
        <v>2032</v>
      </c>
      <c r="BT73" s="1">
        <f t="shared" si="28"/>
        <v>2032</v>
      </c>
      <c r="BU73" s="1">
        <f t="shared" si="28"/>
        <v>2032</v>
      </c>
      <c r="BV73" s="1">
        <f t="shared" si="28"/>
        <v>2032</v>
      </c>
      <c r="BW73" s="1">
        <f t="shared" si="28"/>
        <v>2033</v>
      </c>
      <c r="BX73" s="1">
        <f t="shared" si="28"/>
        <v>2033</v>
      </c>
      <c r="BY73" s="1">
        <f t="shared" si="28"/>
        <v>2033</v>
      </c>
      <c r="BZ73" s="1">
        <f t="shared" si="28"/>
        <v>2033</v>
      </c>
      <c r="CA73" s="1">
        <f t="shared" si="28"/>
        <v>2034</v>
      </c>
      <c r="CB73" s="1">
        <f t="shared" si="28"/>
        <v>2034</v>
      </c>
      <c r="CC73" s="1">
        <f t="shared" si="28"/>
        <v>2034</v>
      </c>
      <c r="CD73" s="1">
        <f t="shared" si="28"/>
        <v>2034</v>
      </c>
      <c r="CE73" s="1">
        <f t="shared" si="28"/>
        <v>2035</v>
      </c>
      <c r="CF73" s="1">
        <f t="shared" si="28"/>
        <v>2035</v>
      </c>
      <c r="CG73" s="1">
        <f t="shared" si="28"/>
        <v>2035</v>
      </c>
      <c r="CH73" s="1">
        <f t="shared" si="28"/>
        <v>2035</v>
      </c>
      <c r="CI73" s="1">
        <f t="shared" si="28"/>
        <v>2036</v>
      </c>
      <c r="CJ73" s="1">
        <f t="shared" si="28"/>
        <v>2036</v>
      </c>
      <c r="CK73" s="1">
        <f t="shared" si="28"/>
        <v>2036</v>
      </c>
      <c r="CL73" s="1">
        <f t="shared" si="28"/>
        <v>2036</v>
      </c>
      <c r="CM73" s="1">
        <f t="shared" si="28"/>
        <v>2037</v>
      </c>
      <c r="CN73" s="1">
        <f t="shared" si="28"/>
        <v>2037</v>
      </c>
      <c r="CO73" s="1">
        <f t="shared" si="28"/>
        <v>2037</v>
      </c>
      <c r="CP73" s="1">
        <f t="shared" si="28"/>
        <v>2037</v>
      </c>
      <c r="CQ73" s="1">
        <f t="shared" si="28"/>
        <v>2038</v>
      </c>
      <c r="CR73" s="1">
        <f t="shared" si="28"/>
        <v>2038</v>
      </c>
      <c r="CS73" s="1">
        <f t="shared" si="28"/>
        <v>2038</v>
      </c>
      <c r="CT73" s="1">
        <f t="shared" si="28"/>
        <v>2038</v>
      </c>
      <c r="CU73" s="1">
        <f t="shared" si="28"/>
        <v>2039</v>
      </c>
      <c r="CV73" s="1">
        <f t="shared" si="28"/>
        <v>2039</v>
      </c>
      <c r="CW73" s="1">
        <f t="shared" si="28"/>
        <v>2039</v>
      </c>
      <c r="CX73" s="1">
        <f t="shared" si="28"/>
        <v>2039</v>
      </c>
      <c r="CY73" s="1">
        <f t="shared" si="28"/>
        <v>2040</v>
      </c>
      <c r="CZ73" s="1">
        <f t="shared" si="28"/>
        <v>2040</v>
      </c>
      <c r="DA73" s="1">
        <f t="shared" si="28"/>
        <v>2040</v>
      </c>
      <c r="DB73" s="1">
        <f t="shared" si="28"/>
        <v>2040</v>
      </c>
      <c r="DC73" s="1">
        <f t="shared" si="28"/>
        <v>2041</v>
      </c>
      <c r="DD73" s="1">
        <f t="shared" si="28"/>
        <v>2041</v>
      </c>
      <c r="DE73" s="1">
        <f t="shared" si="28"/>
        <v>2041</v>
      </c>
      <c r="DF73" s="1">
        <f t="shared" si="28"/>
        <v>2041</v>
      </c>
      <c r="DG73" s="1">
        <f t="shared" si="28"/>
        <v>2042</v>
      </c>
      <c r="DH73" s="1">
        <f t="shared" si="28"/>
        <v>2042</v>
      </c>
      <c r="DI73" s="1">
        <f t="shared" si="28"/>
        <v>2042</v>
      </c>
      <c r="DJ73" s="1">
        <f t="shared" si="28"/>
        <v>2042</v>
      </c>
      <c r="DK73" s="1">
        <f t="shared" si="28"/>
        <v>2043</v>
      </c>
      <c r="DL73" s="1">
        <f t="shared" si="28"/>
        <v>2043</v>
      </c>
      <c r="DM73" s="1">
        <f t="shared" si="28"/>
        <v>2043</v>
      </c>
    </row>
    <row r="74" spans="1:208" s="1" customFormat="1">
      <c r="C74" s="1" t="s">
        <v>248</v>
      </c>
      <c r="D74" s="1">
        <f t="shared" ref="D74:J74" si="29">ROUNDUP(MONTH(D75)/3,0)</f>
        <v>2</v>
      </c>
      <c r="E74" s="1">
        <f t="shared" si="29"/>
        <v>3</v>
      </c>
      <c r="F74" s="1">
        <f t="shared" si="29"/>
        <v>4</v>
      </c>
      <c r="G74" s="1">
        <f t="shared" si="29"/>
        <v>1</v>
      </c>
      <c r="H74" s="1">
        <f t="shared" si="29"/>
        <v>2</v>
      </c>
      <c r="I74" s="1">
        <f t="shared" si="29"/>
        <v>3</v>
      </c>
      <c r="J74" s="1">
        <f t="shared" si="29"/>
        <v>4</v>
      </c>
      <c r="K74" s="1">
        <f>ROUNDUP(MONTH(K75)/3,0)</f>
        <v>1</v>
      </c>
      <c r="L74" s="1">
        <f t="shared" ref="L74:BW74" si="30">ROUNDUP(MONTH(L75)/3,0)</f>
        <v>2</v>
      </c>
      <c r="M74" s="1">
        <f t="shared" si="30"/>
        <v>3</v>
      </c>
      <c r="N74" s="1">
        <f t="shared" si="30"/>
        <v>4</v>
      </c>
      <c r="O74" s="1">
        <f t="shared" si="30"/>
        <v>1</v>
      </c>
      <c r="P74" s="1">
        <f t="shared" si="30"/>
        <v>2</v>
      </c>
      <c r="Q74" s="1">
        <f t="shared" si="30"/>
        <v>3</v>
      </c>
      <c r="R74" s="1">
        <f t="shared" si="30"/>
        <v>4</v>
      </c>
      <c r="S74" s="1">
        <f t="shared" si="30"/>
        <v>1</v>
      </c>
      <c r="T74" s="1">
        <f t="shared" si="30"/>
        <v>2</v>
      </c>
      <c r="U74" s="1">
        <f t="shared" si="30"/>
        <v>3</v>
      </c>
      <c r="V74" s="1">
        <f t="shared" si="30"/>
        <v>4</v>
      </c>
      <c r="W74" s="1">
        <f t="shared" si="30"/>
        <v>1</v>
      </c>
      <c r="X74" s="1">
        <f t="shared" si="30"/>
        <v>2</v>
      </c>
      <c r="Y74" s="1">
        <f t="shared" si="30"/>
        <v>3</v>
      </c>
      <c r="Z74" s="1">
        <f t="shared" si="30"/>
        <v>4</v>
      </c>
      <c r="AA74" s="1">
        <f t="shared" si="30"/>
        <v>1</v>
      </c>
      <c r="AB74" s="1">
        <f t="shared" si="30"/>
        <v>2</v>
      </c>
      <c r="AC74" s="1">
        <f t="shared" si="30"/>
        <v>3</v>
      </c>
      <c r="AD74" s="1">
        <f t="shared" si="30"/>
        <v>4</v>
      </c>
      <c r="AE74" s="1">
        <f t="shared" si="30"/>
        <v>1</v>
      </c>
      <c r="AF74" s="1">
        <f t="shared" si="30"/>
        <v>2</v>
      </c>
      <c r="AG74" s="1">
        <f t="shared" si="30"/>
        <v>3</v>
      </c>
      <c r="AH74" s="1">
        <f t="shared" si="30"/>
        <v>4</v>
      </c>
      <c r="AI74" s="1">
        <f t="shared" si="30"/>
        <v>1</v>
      </c>
      <c r="AJ74" s="1">
        <f t="shared" si="30"/>
        <v>2</v>
      </c>
      <c r="AK74" s="1">
        <f t="shared" si="30"/>
        <v>3</v>
      </c>
      <c r="AL74" s="1">
        <f t="shared" si="30"/>
        <v>4</v>
      </c>
      <c r="AM74" s="1">
        <f t="shared" si="30"/>
        <v>1</v>
      </c>
      <c r="AN74" s="1">
        <f t="shared" si="30"/>
        <v>2</v>
      </c>
      <c r="AO74" s="1">
        <f t="shared" si="30"/>
        <v>3</v>
      </c>
      <c r="AP74" s="1">
        <f t="shared" si="30"/>
        <v>4</v>
      </c>
      <c r="AQ74" s="1">
        <f t="shared" si="30"/>
        <v>1</v>
      </c>
      <c r="AR74" s="1">
        <f t="shared" si="30"/>
        <v>2</v>
      </c>
      <c r="AS74" s="1">
        <f t="shared" si="30"/>
        <v>3</v>
      </c>
      <c r="AT74" s="1">
        <f t="shared" si="30"/>
        <v>4</v>
      </c>
      <c r="AU74" s="1">
        <f t="shared" si="30"/>
        <v>1</v>
      </c>
      <c r="AV74" s="1">
        <f t="shared" si="30"/>
        <v>2</v>
      </c>
      <c r="AW74" s="1">
        <f t="shared" si="30"/>
        <v>3</v>
      </c>
      <c r="AX74" s="1">
        <f t="shared" si="30"/>
        <v>4</v>
      </c>
      <c r="AY74" s="1">
        <f t="shared" si="30"/>
        <v>1</v>
      </c>
      <c r="AZ74" s="1">
        <f t="shared" si="30"/>
        <v>2</v>
      </c>
      <c r="BA74" s="1">
        <f t="shared" si="30"/>
        <v>3</v>
      </c>
      <c r="BB74" s="1">
        <f t="shared" si="30"/>
        <v>4</v>
      </c>
      <c r="BC74" s="1">
        <f t="shared" si="30"/>
        <v>1</v>
      </c>
      <c r="BD74" s="1">
        <f t="shared" si="30"/>
        <v>2</v>
      </c>
      <c r="BE74" s="1">
        <f t="shared" si="30"/>
        <v>3</v>
      </c>
      <c r="BF74" s="1">
        <f t="shared" si="30"/>
        <v>4</v>
      </c>
      <c r="BG74" s="1">
        <f t="shared" si="30"/>
        <v>1</v>
      </c>
      <c r="BH74" s="1">
        <f t="shared" si="30"/>
        <v>2</v>
      </c>
      <c r="BI74" s="1">
        <f t="shared" si="30"/>
        <v>3</v>
      </c>
      <c r="BJ74" s="1">
        <f t="shared" si="30"/>
        <v>4</v>
      </c>
      <c r="BK74" s="1">
        <f t="shared" si="30"/>
        <v>1</v>
      </c>
      <c r="BL74" s="1">
        <f t="shared" si="30"/>
        <v>2</v>
      </c>
      <c r="BM74" s="1">
        <f t="shared" si="30"/>
        <v>3</v>
      </c>
      <c r="BN74" s="1">
        <f t="shared" si="30"/>
        <v>4</v>
      </c>
      <c r="BO74" s="1">
        <f t="shared" si="30"/>
        <v>1</v>
      </c>
      <c r="BP74" s="1">
        <f t="shared" si="30"/>
        <v>2</v>
      </c>
      <c r="BQ74" s="1">
        <f t="shared" si="30"/>
        <v>3</v>
      </c>
      <c r="BR74" s="1">
        <f t="shared" si="30"/>
        <v>4</v>
      </c>
      <c r="BS74" s="1">
        <f t="shared" si="30"/>
        <v>1</v>
      </c>
      <c r="BT74" s="1">
        <f t="shared" si="30"/>
        <v>2</v>
      </c>
      <c r="BU74" s="1">
        <f t="shared" si="30"/>
        <v>3</v>
      </c>
      <c r="BV74" s="1">
        <f t="shared" si="30"/>
        <v>4</v>
      </c>
      <c r="BW74" s="1">
        <f t="shared" si="30"/>
        <v>1</v>
      </c>
      <c r="BX74" s="1">
        <f t="shared" ref="BX74:DM74" si="31">ROUNDUP(MONTH(BX75)/3,0)</f>
        <v>2</v>
      </c>
      <c r="BY74" s="1">
        <f t="shared" si="31"/>
        <v>3</v>
      </c>
      <c r="BZ74" s="1">
        <f t="shared" si="31"/>
        <v>4</v>
      </c>
      <c r="CA74" s="1">
        <f t="shared" si="31"/>
        <v>1</v>
      </c>
      <c r="CB74" s="1">
        <f t="shared" si="31"/>
        <v>2</v>
      </c>
      <c r="CC74" s="1">
        <f t="shared" si="31"/>
        <v>3</v>
      </c>
      <c r="CD74" s="1">
        <f t="shared" si="31"/>
        <v>4</v>
      </c>
      <c r="CE74" s="1">
        <f t="shared" si="31"/>
        <v>1</v>
      </c>
      <c r="CF74" s="1">
        <f t="shared" si="31"/>
        <v>2</v>
      </c>
      <c r="CG74" s="1">
        <f t="shared" si="31"/>
        <v>3</v>
      </c>
      <c r="CH74" s="1">
        <f t="shared" si="31"/>
        <v>4</v>
      </c>
      <c r="CI74" s="1">
        <f t="shared" si="31"/>
        <v>1</v>
      </c>
      <c r="CJ74" s="1">
        <f t="shared" si="31"/>
        <v>2</v>
      </c>
      <c r="CK74" s="1">
        <f t="shared" si="31"/>
        <v>3</v>
      </c>
      <c r="CL74" s="1">
        <f t="shared" si="31"/>
        <v>4</v>
      </c>
      <c r="CM74" s="1">
        <f t="shared" si="31"/>
        <v>1</v>
      </c>
      <c r="CN74" s="1">
        <f t="shared" si="31"/>
        <v>2</v>
      </c>
      <c r="CO74" s="1">
        <f t="shared" si="31"/>
        <v>3</v>
      </c>
      <c r="CP74" s="1">
        <f t="shared" si="31"/>
        <v>4</v>
      </c>
      <c r="CQ74" s="1">
        <f t="shared" si="31"/>
        <v>1</v>
      </c>
      <c r="CR74" s="1">
        <f t="shared" si="31"/>
        <v>2</v>
      </c>
      <c r="CS74" s="1">
        <f t="shared" si="31"/>
        <v>3</v>
      </c>
      <c r="CT74" s="1">
        <f t="shared" si="31"/>
        <v>4</v>
      </c>
      <c r="CU74" s="1">
        <f t="shared" si="31"/>
        <v>1</v>
      </c>
      <c r="CV74" s="1">
        <f t="shared" si="31"/>
        <v>2</v>
      </c>
      <c r="CW74" s="1">
        <f t="shared" si="31"/>
        <v>3</v>
      </c>
      <c r="CX74" s="1">
        <f t="shared" si="31"/>
        <v>4</v>
      </c>
      <c r="CY74" s="1">
        <f t="shared" si="31"/>
        <v>1</v>
      </c>
      <c r="CZ74" s="1">
        <f t="shared" si="31"/>
        <v>2</v>
      </c>
      <c r="DA74" s="1">
        <f t="shared" si="31"/>
        <v>3</v>
      </c>
      <c r="DB74" s="1">
        <f t="shared" si="31"/>
        <v>4</v>
      </c>
      <c r="DC74" s="1">
        <f t="shared" si="31"/>
        <v>1</v>
      </c>
      <c r="DD74" s="1">
        <f t="shared" si="31"/>
        <v>2</v>
      </c>
      <c r="DE74" s="1">
        <f t="shared" si="31"/>
        <v>3</v>
      </c>
      <c r="DF74" s="1">
        <f t="shared" si="31"/>
        <v>4</v>
      </c>
      <c r="DG74" s="1">
        <f t="shared" si="31"/>
        <v>1</v>
      </c>
      <c r="DH74" s="1">
        <f t="shared" si="31"/>
        <v>2</v>
      </c>
      <c r="DI74" s="1">
        <f t="shared" si="31"/>
        <v>3</v>
      </c>
      <c r="DJ74" s="1">
        <f t="shared" si="31"/>
        <v>4</v>
      </c>
      <c r="DK74" s="1">
        <f t="shared" si="31"/>
        <v>1</v>
      </c>
      <c r="DL74" s="1">
        <f t="shared" si="31"/>
        <v>2</v>
      </c>
      <c r="DM74" s="1">
        <f t="shared" si="31"/>
        <v>3</v>
      </c>
    </row>
    <row r="75" spans="1:208" s="1" customFormat="1">
      <c r="C75" s="1" t="s">
        <v>251</v>
      </c>
      <c r="D75" s="111">
        <f>D67</f>
        <v>42156</v>
      </c>
      <c r="E75" s="111">
        <f t="shared" ref="E75:BP75" si="32">EDATE(D75,3)</f>
        <v>42248</v>
      </c>
      <c r="F75" s="111">
        <f t="shared" si="32"/>
        <v>42339</v>
      </c>
      <c r="G75" s="111">
        <f t="shared" si="32"/>
        <v>42430</v>
      </c>
      <c r="H75" s="111">
        <f t="shared" si="32"/>
        <v>42522</v>
      </c>
      <c r="I75" s="111">
        <f t="shared" si="32"/>
        <v>42614</v>
      </c>
      <c r="J75" s="111">
        <f t="shared" si="32"/>
        <v>42705</v>
      </c>
      <c r="K75" s="111">
        <f t="shared" si="32"/>
        <v>42795</v>
      </c>
      <c r="L75" s="111">
        <f t="shared" si="32"/>
        <v>42887</v>
      </c>
      <c r="M75" s="111">
        <f t="shared" si="32"/>
        <v>42979</v>
      </c>
      <c r="N75" s="111">
        <f t="shared" si="32"/>
        <v>43070</v>
      </c>
      <c r="O75" s="111">
        <f t="shared" si="32"/>
        <v>43160</v>
      </c>
      <c r="P75" s="111">
        <f t="shared" si="32"/>
        <v>43252</v>
      </c>
      <c r="Q75" s="111">
        <f t="shared" si="32"/>
        <v>43344</v>
      </c>
      <c r="R75" s="111">
        <f>EDATE(Q75,3)</f>
        <v>43435</v>
      </c>
      <c r="S75" s="111">
        <f t="shared" si="32"/>
        <v>43525</v>
      </c>
      <c r="T75" s="111">
        <f t="shared" si="32"/>
        <v>43617</v>
      </c>
      <c r="U75" s="111">
        <f t="shared" si="32"/>
        <v>43709</v>
      </c>
      <c r="V75" s="111">
        <f t="shared" si="32"/>
        <v>43800</v>
      </c>
      <c r="W75" s="111">
        <f t="shared" si="32"/>
        <v>43891</v>
      </c>
      <c r="X75" s="111">
        <f t="shared" si="32"/>
        <v>43983</v>
      </c>
      <c r="Y75" s="111">
        <f t="shared" si="32"/>
        <v>44075</v>
      </c>
      <c r="Z75" s="111">
        <f t="shared" si="32"/>
        <v>44166</v>
      </c>
      <c r="AA75" s="111">
        <f t="shared" si="32"/>
        <v>44256</v>
      </c>
      <c r="AB75" s="111">
        <f t="shared" si="32"/>
        <v>44348</v>
      </c>
      <c r="AC75" s="111">
        <f t="shared" si="32"/>
        <v>44440</v>
      </c>
      <c r="AD75" s="111">
        <f t="shared" si="32"/>
        <v>44531</v>
      </c>
      <c r="AE75" s="111">
        <f t="shared" si="32"/>
        <v>44621</v>
      </c>
      <c r="AF75" s="111">
        <f t="shared" si="32"/>
        <v>44713</v>
      </c>
      <c r="AG75" s="111">
        <f t="shared" si="32"/>
        <v>44805</v>
      </c>
      <c r="AH75" s="111">
        <f t="shared" si="32"/>
        <v>44896</v>
      </c>
      <c r="AI75" s="111">
        <f t="shared" si="32"/>
        <v>44986</v>
      </c>
      <c r="AJ75" s="111">
        <f t="shared" si="32"/>
        <v>45078</v>
      </c>
      <c r="AK75" s="111">
        <f t="shared" si="32"/>
        <v>45170</v>
      </c>
      <c r="AL75" s="111">
        <f t="shared" si="32"/>
        <v>45261</v>
      </c>
      <c r="AM75" s="111">
        <f t="shared" si="32"/>
        <v>45352</v>
      </c>
      <c r="AN75" s="111">
        <f t="shared" si="32"/>
        <v>45444</v>
      </c>
      <c r="AO75" s="111">
        <f t="shared" si="32"/>
        <v>45536</v>
      </c>
      <c r="AP75" s="111">
        <f t="shared" si="32"/>
        <v>45627</v>
      </c>
      <c r="AQ75" s="111">
        <f t="shared" si="32"/>
        <v>45717</v>
      </c>
      <c r="AR75" s="111">
        <f t="shared" si="32"/>
        <v>45809</v>
      </c>
      <c r="AS75" s="111">
        <f t="shared" si="32"/>
        <v>45901</v>
      </c>
      <c r="AT75" s="111">
        <f t="shared" si="32"/>
        <v>45992</v>
      </c>
      <c r="AU75" s="111">
        <f t="shared" si="32"/>
        <v>46082</v>
      </c>
      <c r="AV75" s="111">
        <f t="shared" si="32"/>
        <v>46174</v>
      </c>
      <c r="AW75" s="111">
        <f t="shared" si="32"/>
        <v>46266</v>
      </c>
      <c r="AX75" s="111">
        <f t="shared" si="32"/>
        <v>46357</v>
      </c>
      <c r="AY75" s="111">
        <f t="shared" si="32"/>
        <v>46447</v>
      </c>
      <c r="AZ75" s="111">
        <f t="shared" si="32"/>
        <v>46539</v>
      </c>
      <c r="BA75" s="111">
        <f t="shared" si="32"/>
        <v>46631</v>
      </c>
      <c r="BB75" s="111">
        <f t="shared" si="32"/>
        <v>46722</v>
      </c>
      <c r="BC75" s="111">
        <f t="shared" si="32"/>
        <v>46813</v>
      </c>
      <c r="BD75" s="111">
        <f t="shared" si="32"/>
        <v>46905</v>
      </c>
      <c r="BE75" s="111">
        <f t="shared" si="32"/>
        <v>46997</v>
      </c>
      <c r="BF75" s="111">
        <f t="shared" si="32"/>
        <v>47088</v>
      </c>
      <c r="BG75" s="111">
        <f t="shared" si="32"/>
        <v>47178</v>
      </c>
      <c r="BH75" s="111">
        <f t="shared" si="32"/>
        <v>47270</v>
      </c>
      <c r="BI75" s="111">
        <f t="shared" si="32"/>
        <v>47362</v>
      </c>
      <c r="BJ75" s="111">
        <f t="shared" si="32"/>
        <v>47453</v>
      </c>
      <c r="BK75" s="111">
        <f t="shared" si="32"/>
        <v>47543</v>
      </c>
      <c r="BL75" s="111">
        <f t="shared" si="32"/>
        <v>47635</v>
      </c>
      <c r="BM75" s="111">
        <f t="shared" si="32"/>
        <v>47727</v>
      </c>
      <c r="BN75" s="111">
        <f t="shared" si="32"/>
        <v>47818</v>
      </c>
      <c r="BO75" s="111">
        <f t="shared" si="32"/>
        <v>47908</v>
      </c>
      <c r="BP75" s="111">
        <f t="shared" si="32"/>
        <v>48000</v>
      </c>
      <c r="BQ75" s="111">
        <f t="shared" ref="BQ75:DM75" si="33">EDATE(BP75,3)</f>
        <v>48092</v>
      </c>
      <c r="BR75" s="111">
        <f t="shared" si="33"/>
        <v>48183</v>
      </c>
      <c r="BS75" s="111">
        <f t="shared" si="33"/>
        <v>48274</v>
      </c>
      <c r="BT75" s="111">
        <f t="shared" si="33"/>
        <v>48366</v>
      </c>
      <c r="BU75" s="111">
        <f t="shared" si="33"/>
        <v>48458</v>
      </c>
      <c r="BV75" s="111">
        <f t="shared" si="33"/>
        <v>48549</v>
      </c>
      <c r="BW75" s="111">
        <f t="shared" si="33"/>
        <v>48639</v>
      </c>
      <c r="BX75" s="111">
        <f t="shared" si="33"/>
        <v>48731</v>
      </c>
      <c r="BY75" s="111">
        <f t="shared" si="33"/>
        <v>48823</v>
      </c>
      <c r="BZ75" s="111">
        <f t="shared" si="33"/>
        <v>48914</v>
      </c>
      <c r="CA75" s="111">
        <f t="shared" si="33"/>
        <v>49004</v>
      </c>
      <c r="CB75" s="111">
        <f t="shared" si="33"/>
        <v>49096</v>
      </c>
      <c r="CC75" s="111">
        <f t="shared" si="33"/>
        <v>49188</v>
      </c>
      <c r="CD75" s="111">
        <f t="shared" si="33"/>
        <v>49279</v>
      </c>
      <c r="CE75" s="111">
        <f t="shared" si="33"/>
        <v>49369</v>
      </c>
      <c r="CF75" s="111">
        <f t="shared" si="33"/>
        <v>49461</v>
      </c>
      <c r="CG75" s="111">
        <f t="shared" si="33"/>
        <v>49553</v>
      </c>
      <c r="CH75" s="111">
        <f t="shared" si="33"/>
        <v>49644</v>
      </c>
      <c r="CI75" s="111">
        <f t="shared" si="33"/>
        <v>49735</v>
      </c>
      <c r="CJ75" s="111">
        <f t="shared" si="33"/>
        <v>49827</v>
      </c>
      <c r="CK75" s="111">
        <f t="shared" si="33"/>
        <v>49919</v>
      </c>
      <c r="CL75" s="111">
        <f t="shared" si="33"/>
        <v>50010</v>
      </c>
      <c r="CM75" s="111">
        <f t="shared" si="33"/>
        <v>50100</v>
      </c>
      <c r="CN75" s="111">
        <f t="shared" si="33"/>
        <v>50192</v>
      </c>
      <c r="CO75" s="111">
        <f t="shared" si="33"/>
        <v>50284</v>
      </c>
      <c r="CP75" s="111">
        <f t="shared" si="33"/>
        <v>50375</v>
      </c>
      <c r="CQ75" s="111">
        <f t="shared" si="33"/>
        <v>50465</v>
      </c>
      <c r="CR75" s="111">
        <f t="shared" si="33"/>
        <v>50557</v>
      </c>
      <c r="CS75" s="111">
        <f t="shared" si="33"/>
        <v>50649</v>
      </c>
      <c r="CT75" s="111">
        <f t="shared" si="33"/>
        <v>50740</v>
      </c>
      <c r="CU75" s="111">
        <f t="shared" si="33"/>
        <v>50830</v>
      </c>
      <c r="CV75" s="111">
        <f t="shared" si="33"/>
        <v>50922</v>
      </c>
      <c r="CW75" s="111">
        <f t="shared" si="33"/>
        <v>51014</v>
      </c>
      <c r="CX75" s="111">
        <f t="shared" si="33"/>
        <v>51105</v>
      </c>
      <c r="CY75" s="111">
        <f t="shared" si="33"/>
        <v>51196</v>
      </c>
      <c r="CZ75" s="111">
        <f t="shared" si="33"/>
        <v>51288</v>
      </c>
      <c r="DA75" s="111">
        <f t="shared" si="33"/>
        <v>51380</v>
      </c>
      <c r="DB75" s="111">
        <f t="shared" si="33"/>
        <v>51471</v>
      </c>
      <c r="DC75" s="111">
        <f t="shared" si="33"/>
        <v>51561</v>
      </c>
      <c r="DD75" s="111">
        <f t="shared" si="33"/>
        <v>51653</v>
      </c>
      <c r="DE75" s="111">
        <f t="shared" si="33"/>
        <v>51745</v>
      </c>
      <c r="DF75" s="111">
        <f t="shared" si="33"/>
        <v>51836</v>
      </c>
      <c r="DG75" s="111">
        <f t="shared" si="33"/>
        <v>51926</v>
      </c>
      <c r="DH75" s="111">
        <f t="shared" si="33"/>
        <v>52018</v>
      </c>
      <c r="DI75" s="111">
        <f t="shared" si="33"/>
        <v>52110</v>
      </c>
      <c r="DJ75" s="111">
        <f t="shared" si="33"/>
        <v>52201</v>
      </c>
      <c r="DK75" s="111">
        <f t="shared" si="33"/>
        <v>52291</v>
      </c>
      <c r="DL75" s="111">
        <f t="shared" si="33"/>
        <v>52383</v>
      </c>
      <c r="DM75" s="111">
        <f t="shared" si="33"/>
        <v>52475</v>
      </c>
    </row>
    <row r="76" spans="1:208" s="1" customFormat="1">
      <c r="C76" s="1" t="s">
        <v>252</v>
      </c>
      <c r="D76" s="1">
        <f t="shared" ref="D76:I76" si="34">SUMIFS(70:70,65:65,D73,66:66,D74)</f>
        <v>0</v>
      </c>
      <c r="E76" s="1">
        <f t="shared" si="34"/>
        <v>0</v>
      </c>
      <c r="F76" s="1">
        <f t="shared" si="34"/>
        <v>0</v>
      </c>
      <c r="G76" s="1">
        <f t="shared" si="34"/>
        <v>0</v>
      </c>
      <c r="H76" s="1">
        <f t="shared" si="34"/>
        <v>0</v>
      </c>
      <c r="I76" s="1">
        <f t="shared" si="34"/>
        <v>0</v>
      </c>
      <c r="J76" s="1">
        <f t="shared" ref="J76:AO76" si="35">SUMIFS(70:70,$2:$2,J$11,$3:$3,J$12)</f>
        <v>0</v>
      </c>
      <c r="K76" s="1">
        <f t="shared" si="35"/>
        <v>0</v>
      </c>
      <c r="L76" s="1">
        <f t="shared" si="35"/>
        <v>0</v>
      </c>
      <c r="M76" s="1">
        <f t="shared" si="35"/>
        <v>0</v>
      </c>
      <c r="N76" s="1">
        <f t="shared" si="35"/>
        <v>0</v>
      </c>
      <c r="O76" s="1">
        <f t="shared" si="35"/>
        <v>0</v>
      </c>
      <c r="P76" s="1">
        <f t="shared" si="35"/>
        <v>0</v>
      </c>
      <c r="Q76" s="1">
        <f t="shared" si="35"/>
        <v>0</v>
      </c>
      <c r="R76" s="1">
        <f t="shared" si="35"/>
        <v>0</v>
      </c>
      <c r="S76" s="1">
        <f t="shared" si="35"/>
        <v>0</v>
      </c>
      <c r="T76" s="1">
        <f t="shared" si="35"/>
        <v>0</v>
      </c>
      <c r="U76" s="1">
        <f t="shared" si="35"/>
        <v>0</v>
      </c>
      <c r="V76" s="1">
        <f t="shared" si="35"/>
        <v>0</v>
      </c>
      <c r="W76" s="1">
        <f t="shared" si="35"/>
        <v>0</v>
      </c>
      <c r="X76" s="1">
        <f t="shared" si="35"/>
        <v>0</v>
      </c>
      <c r="Y76" s="1">
        <f t="shared" si="35"/>
        <v>0</v>
      </c>
      <c r="Z76" s="1">
        <f t="shared" si="35"/>
        <v>0</v>
      </c>
      <c r="AA76" s="1">
        <f t="shared" si="35"/>
        <v>0</v>
      </c>
      <c r="AB76" s="1">
        <f t="shared" si="35"/>
        <v>0</v>
      </c>
      <c r="AC76" s="1">
        <f t="shared" si="35"/>
        <v>0</v>
      </c>
      <c r="AD76" s="1">
        <f t="shared" si="35"/>
        <v>0</v>
      </c>
      <c r="AE76" s="1">
        <f t="shared" si="35"/>
        <v>0</v>
      </c>
      <c r="AF76" s="1">
        <f t="shared" si="35"/>
        <v>0</v>
      </c>
      <c r="AG76" s="1">
        <f t="shared" si="35"/>
        <v>0</v>
      </c>
      <c r="AH76" s="1">
        <f t="shared" si="35"/>
        <v>0</v>
      </c>
      <c r="AI76" s="1">
        <f t="shared" si="35"/>
        <v>0</v>
      </c>
      <c r="AJ76" s="1">
        <f t="shared" si="35"/>
        <v>0</v>
      </c>
      <c r="AK76" s="1">
        <f t="shared" si="35"/>
        <v>0</v>
      </c>
      <c r="AL76" s="1">
        <f t="shared" si="35"/>
        <v>0</v>
      </c>
      <c r="AM76" s="1">
        <f t="shared" si="35"/>
        <v>0</v>
      </c>
      <c r="AN76" s="1">
        <f t="shared" si="35"/>
        <v>0</v>
      </c>
      <c r="AO76" s="1">
        <f t="shared" si="35"/>
        <v>0</v>
      </c>
      <c r="AP76" s="1">
        <f t="shared" ref="AP76:BU76" si="36">SUMIFS(70:70,$2:$2,AP$11,$3:$3,AP$12)</f>
        <v>0</v>
      </c>
      <c r="AQ76" s="1">
        <f t="shared" si="36"/>
        <v>0</v>
      </c>
      <c r="AR76" s="1">
        <f t="shared" si="36"/>
        <v>0</v>
      </c>
      <c r="AS76" s="1">
        <f t="shared" si="36"/>
        <v>0</v>
      </c>
      <c r="AT76" s="1">
        <f t="shared" si="36"/>
        <v>0</v>
      </c>
      <c r="AU76" s="1">
        <f t="shared" si="36"/>
        <v>0</v>
      </c>
      <c r="AV76" s="1">
        <f t="shared" si="36"/>
        <v>0</v>
      </c>
      <c r="AW76" s="1">
        <f t="shared" si="36"/>
        <v>0</v>
      </c>
      <c r="AX76" s="1">
        <f t="shared" si="36"/>
        <v>0</v>
      </c>
      <c r="AY76" s="1">
        <f t="shared" si="36"/>
        <v>0</v>
      </c>
      <c r="AZ76" s="1">
        <f t="shared" si="36"/>
        <v>0</v>
      </c>
      <c r="BA76" s="1">
        <f t="shared" si="36"/>
        <v>0</v>
      </c>
      <c r="BB76" s="1">
        <f t="shared" si="36"/>
        <v>0</v>
      </c>
      <c r="BC76" s="1">
        <f t="shared" si="36"/>
        <v>0</v>
      </c>
      <c r="BD76" s="1">
        <f t="shared" si="36"/>
        <v>0</v>
      </c>
      <c r="BE76" s="1">
        <f t="shared" si="36"/>
        <v>0</v>
      </c>
      <c r="BF76" s="1">
        <f t="shared" si="36"/>
        <v>0</v>
      </c>
      <c r="BG76" s="1">
        <f t="shared" si="36"/>
        <v>0</v>
      </c>
      <c r="BH76" s="1">
        <f t="shared" si="36"/>
        <v>0</v>
      </c>
      <c r="BI76" s="1">
        <f t="shared" si="36"/>
        <v>0</v>
      </c>
      <c r="BJ76" s="1">
        <f t="shared" si="36"/>
        <v>0</v>
      </c>
      <c r="BK76" s="1">
        <f t="shared" si="36"/>
        <v>0</v>
      </c>
      <c r="BL76" s="1">
        <f t="shared" si="36"/>
        <v>0</v>
      </c>
      <c r="BM76" s="1">
        <f t="shared" si="36"/>
        <v>0</v>
      </c>
      <c r="BN76" s="1">
        <f t="shared" si="36"/>
        <v>0</v>
      </c>
      <c r="BO76" s="1">
        <f t="shared" si="36"/>
        <v>0</v>
      </c>
      <c r="BP76" s="1">
        <f t="shared" si="36"/>
        <v>0</v>
      </c>
      <c r="BQ76" s="1">
        <f t="shared" si="36"/>
        <v>0</v>
      </c>
      <c r="BR76" s="1">
        <f t="shared" si="36"/>
        <v>0</v>
      </c>
      <c r="BS76" s="1">
        <f t="shared" si="36"/>
        <v>0</v>
      </c>
      <c r="BT76" s="1">
        <f t="shared" si="36"/>
        <v>0</v>
      </c>
      <c r="BU76" s="1">
        <f t="shared" si="36"/>
        <v>0</v>
      </c>
      <c r="BV76" s="1">
        <f t="shared" ref="BV76:DA76" si="37">SUMIFS(70:70,$2:$2,BV$11,$3:$3,BV$12)</f>
        <v>0</v>
      </c>
      <c r="BW76" s="1">
        <f t="shared" si="37"/>
        <v>0</v>
      </c>
      <c r="BX76" s="1">
        <f t="shared" si="37"/>
        <v>0</v>
      </c>
      <c r="BY76" s="1">
        <f t="shared" si="37"/>
        <v>0</v>
      </c>
      <c r="BZ76" s="1">
        <f t="shared" si="37"/>
        <v>0</v>
      </c>
      <c r="CA76" s="1">
        <f t="shared" si="37"/>
        <v>0</v>
      </c>
      <c r="CB76" s="1">
        <f t="shared" si="37"/>
        <v>0</v>
      </c>
      <c r="CC76" s="1">
        <f t="shared" si="37"/>
        <v>0</v>
      </c>
      <c r="CD76" s="1">
        <f t="shared" si="37"/>
        <v>0</v>
      </c>
      <c r="CE76" s="1">
        <f t="shared" si="37"/>
        <v>0</v>
      </c>
      <c r="CF76" s="1">
        <f t="shared" si="37"/>
        <v>0</v>
      </c>
      <c r="CG76" s="1">
        <f t="shared" si="37"/>
        <v>0</v>
      </c>
      <c r="CH76" s="1">
        <f t="shared" si="37"/>
        <v>0</v>
      </c>
      <c r="CI76" s="1">
        <f t="shared" si="37"/>
        <v>0</v>
      </c>
      <c r="CJ76" s="1">
        <f t="shared" si="37"/>
        <v>0</v>
      </c>
      <c r="CK76" s="1">
        <f t="shared" si="37"/>
        <v>0</v>
      </c>
      <c r="CL76" s="1">
        <f t="shared" si="37"/>
        <v>0</v>
      </c>
      <c r="CM76" s="1">
        <f t="shared" si="37"/>
        <v>0</v>
      </c>
      <c r="CN76" s="1">
        <f t="shared" si="37"/>
        <v>0</v>
      </c>
      <c r="CO76" s="1">
        <f t="shared" si="37"/>
        <v>0</v>
      </c>
      <c r="CP76" s="1">
        <f t="shared" si="37"/>
        <v>0</v>
      </c>
      <c r="CQ76" s="1">
        <f t="shared" si="37"/>
        <v>0</v>
      </c>
      <c r="CR76" s="1">
        <f t="shared" si="37"/>
        <v>0</v>
      </c>
      <c r="CS76" s="1">
        <f t="shared" si="37"/>
        <v>0</v>
      </c>
      <c r="CT76" s="1">
        <f t="shared" si="37"/>
        <v>0</v>
      </c>
      <c r="CU76" s="1">
        <f t="shared" si="37"/>
        <v>0</v>
      </c>
      <c r="CV76" s="1">
        <f t="shared" si="37"/>
        <v>0</v>
      </c>
      <c r="CW76" s="1">
        <f t="shared" si="37"/>
        <v>0</v>
      </c>
      <c r="CX76" s="1">
        <f t="shared" si="37"/>
        <v>0</v>
      </c>
      <c r="CY76" s="1">
        <f t="shared" si="37"/>
        <v>0</v>
      </c>
      <c r="CZ76" s="1">
        <f t="shared" si="37"/>
        <v>0</v>
      </c>
      <c r="DA76" s="1">
        <f t="shared" si="37"/>
        <v>0</v>
      </c>
      <c r="DB76" s="1">
        <f t="shared" ref="DB76:DM76" si="38">SUMIFS(70:70,$2:$2,DB$11,$3:$3,DB$12)</f>
        <v>0</v>
      </c>
      <c r="DC76" s="1">
        <f t="shared" si="38"/>
        <v>0</v>
      </c>
      <c r="DD76" s="1">
        <f t="shared" si="38"/>
        <v>0</v>
      </c>
      <c r="DE76" s="1">
        <f t="shared" si="38"/>
        <v>0</v>
      </c>
      <c r="DF76" s="1">
        <f t="shared" si="38"/>
        <v>0</v>
      </c>
      <c r="DG76" s="1">
        <f t="shared" si="38"/>
        <v>0</v>
      </c>
      <c r="DH76" s="1">
        <f t="shared" si="38"/>
        <v>0</v>
      </c>
      <c r="DI76" s="1">
        <f t="shared" si="38"/>
        <v>0</v>
      </c>
      <c r="DJ76" s="1">
        <f t="shared" si="38"/>
        <v>0</v>
      </c>
      <c r="DK76" s="1">
        <f t="shared" si="38"/>
        <v>0</v>
      </c>
      <c r="DL76" s="1">
        <f t="shared" si="38"/>
        <v>0</v>
      </c>
      <c r="DM76" s="1">
        <f t="shared" si="38"/>
        <v>0</v>
      </c>
    </row>
    <row r="77" spans="1:208" s="1" customFormat="1"/>
    <row r="78" spans="1:208" s="1" customFormat="1">
      <c r="D78" s="1">
        <f>YEAR(D61)</f>
        <v>2015</v>
      </c>
      <c r="E78" s="1">
        <f t="shared" ref="E78:N78" si="39">D78+1</f>
        <v>2016</v>
      </c>
      <c r="F78" s="1">
        <f t="shared" si="39"/>
        <v>2017</v>
      </c>
      <c r="G78" s="1">
        <f t="shared" si="39"/>
        <v>2018</v>
      </c>
      <c r="H78" s="1">
        <f t="shared" si="39"/>
        <v>2019</v>
      </c>
      <c r="I78" s="1">
        <f t="shared" si="39"/>
        <v>2020</v>
      </c>
      <c r="J78" s="1">
        <f t="shared" si="39"/>
        <v>2021</v>
      </c>
      <c r="K78" s="1">
        <f t="shared" si="39"/>
        <v>2022</v>
      </c>
      <c r="L78" s="1">
        <f t="shared" si="39"/>
        <v>2023</v>
      </c>
      <c r="M78" s="1">
        <f t="shared" si="39"/>
        <v>2024</v>
      </c>
      <c r="N78" s="1">
        <f t="shared" si="39"/>
        <v>2025</v>
      </c>
    </row>
    <row r="79" spans="1:208" s="1" customFormat="1">
      <c r="C79" s="1" t="s">
        <v>253</v>
      </c>
      <c r="D79" s="1">
        <f t="shared" ref="D79:N79" si="40">SUMIF(65:65,D78,70:70)</f>
        <v>0</v>
      </c>
      <c r="E79" s="1">
        <f t="shared" si="40"/>
        <v>0</v>
      </c>
      <c r="F79" s="1">
        <f t="shared" si="40"/>
        <v>0</v>
      </c>
      <c r="G79" s="1">
        <f t="shared" si="40"/>
        <v>0</v>
      </c>
      <c r="H79" s="1">
        <f t="shared" si="40"/>
        <v>0</v>
      </c>
      <c r="I79" s="1">
        <f t="shared" si="40"/>
        <v>0</v>
      </c>
      <c r="J79" s="1">
        <f t="shared" si="40"/>
        <v>0</v>
      </c>
      <c r="K79" s="1">
        <f t="shared" si="40"/>
        <v>0</v>
      </c>
      <c r="L79" s="1">
        <f t="shared" si="40"/>
        <v>0</v>
      </c>
      <c r="M79" s="1">
        <f t="shared" si="40"/>
        <v>0</v>
      </c>
      <c r="N79" s="1">
        <f t="shared" si="40"/>
        <v>0</v>
      </c>
    </row>
    <row r="80" spans="1:208" s="1" customFormat="1"/>
    <row r="81" spans="1:10">
      <c r="C81" t="s">
        <v>31</v>
      </c>
      <c r="H81" t="s">
        <v>249</v>
      </c>
      <c r="I81" t="s">
        <v>254</v>
      </c>
      <c r="J81" t="s">
        <v>255</v>
      </c>
    </row>
    <row r="82" spans="1:10">
      <c r="B82" s="79"/>
      <c r="D82">
        <f>YEAR(D61)</f>
        <v>2015</v>
      </c>
      <c r="H82">
        <v>1</v>
      </c>
      <c r="I82">
        <v>1</v>
      </c>
      <c r="J82">
        <v>3</v>
      </c>
    </row>
    <row r="83" spans="1:10">
      <c r="B83" s="79"/>
      <c r="D83">
        <f>YEAR(D64)</f>
        <v>2017</v>
      </c>
      <c r="H83">
        <v>2</v>
      </c>
      <c r="I83">
        <v>4</v>
      </c>
      <c r="J83">
        <v>6</v>
      </c>
    </row>
    <row r="84" spans="1:10">
      <c r="D84">
        <f>D83-D82</f>
        <v>2</v>
      </c>
      <c r="H84">
        <v>3</v>
      </c>
      <c r="I84">
        <v>7</v>
      </c>
      <c r="J84">
        <v>9</v>
      </c>
    </row>
    <row r="85" spans="1:10">
      <c r="C85" t="s">
        <v>249</v>
      </c>
      <c r="H85">
        <v>4</v>
      </c>
      <c r="I85">
        <v>10</v>
      </c>
      <c r="J85">
        <v>12</v>
      </c>
    </row>
    <row r="86" spans="1:10">
      <c r="D86">
        <f>ROUNDUP(MONTH(D61)/3,0)</f>
        <v>2</v>
      </c>
      <c r="E86" s="78">
        <f ca="1">DATE(D82,OFFSET($I$81,D86,0),1)</f>
        <v>42095</v>
      </c>
    </row>
    <row r="87" spans="1:10">
      <c r="D87">
        <f>ROUNDUP(MONTH(D64)/3,0)</f>
        <v>3</v>
      </c>
      <c r="E87" s="78">
        <f ca="1">DATE(D83,OFFSET($J$81,D87,0),1)</f>
        <v>42979</v>
      </c>
      <c r="F87" s="33"/>
      <c r="G87" s="33"/>
    </row>
    <row r="88" spans="1:10">
      <c r="E88">
        <f ca="1">ROUNDUP(DATEDIF(E86,E87,"m")/3,0)</f>
        <v>10</v>
      </c>
    </row>
    <row r="89" spans="1:10">
      <c r="B89" s="110"/>
    </row>
    <row r="90" spans="1:10">
      <c r="B90" t="s">
        <v>91</v>
      </c>
      <c r="C90" t="s">
        <v>256</v>
      </c>
      <c r="D90" s="110" t="e">
        <f ca="1">IRR(OFFSET($D76,0,0):OFFSET($D76,0,E88-1),0.0001)</f>
        <v>#NUM!</v>
      </c>
    </row>
    <row r="91" spans="1:10">
      <c r="B91" s="110"/>
      <c r="C91" t="s">
        <v>257</v>
      </c>
      <c r="D91" s="110" t="e">
        <f ca="1">(1+D90)^4-1</f>
        <v>#NUM!</v>
      </c>
    </row>
    <row r="92" spans="1:10" s="1" customFormat="1">
      <c r="C92" t="s">
        <v>258</v>
      </c>
      <c r="D92" s="110" t="e">
        <f ca="1">IRR(OFFSET($D79,0,0):OFFSET($D79,0,D84),0.0001)</f>
        <v>#NUM!</v>
      </c>
    </row>
    <row r="93" spans="1:10" s="1" customFormat="1"/>
    <row r="95" spans="1:10" s="38" customFormat="1">
      <c r="A95" s="38" t="s">
        <v>144</v>
      </c>
    </row>
    <row r="96" spans="1:10">
      <c r="B96" t="s">
        <v>92</v>
      </c>
      <c r="C96" t="s">
        <v>151</v>
      </c>
      <c r="D96" s="79">
        <v>42736</v>
      </c>
    </row>
    <row r="97" spans="1:159">
      <c r="C97" t="s">
        <v>176</v>
      </c>
      <c r="D97" s="79">
        <v>47088</v>
      </c>
    </row>
    <row r="98" spans="1:159">
      <c r="C98" t="s">
        <v>247</v>
      </c>
      <c r="D98" s="79">
        <v>47453</v>
      </c>
    </row>
    <row r="99" spans="1:159">
      <c r="C99" t="s">
        <v>326</v>
      </c>
      <c r="D99" s="128">
        <f>MAX(D97:D98)</f>
        <v>47453</v>
      </c>
    </row>
    <row r="100" spans="1:159">
      <c r="C100" t="s">
        <v>71</v>
      </c>
      <c r="D100" s="80">
        <f>YEAR(D101)</f>
        <v>2017</v>
      </c>
      <c r="E100" s="80">
        <f t="shared" ref="E100:P100" si="41">YEAR(E101)</f>
        <v>2017</v>
      </c>
      <c r="F100" s="80">
        <f t="shared" si="41"/>
        <v>2017</v>
      </c>
      <c r="G100" s="80">
        <f t="shared" si="41"/>
        <v>2017</v>
      </c>
      <c r="H100" s="80">
        <f t="shared" si="41"/>
        <v>2017</v>
      </c>
      <c r="I100" s="80">
        <f t="shared" si="41"/>
        <v>2017</v>
      </c>
      <c r="J100" s="80">
        <f t="shared" si="41"/>
        <v>2017</v>
      </c>
      <c r="K100" s="80">
        <f t="shared" si="41"/>
        <v>2017</v>
      </c>
      <c r="L100" s="80">
        <f t="shared" si="41"/>
        <v>2017</v>
      </c>
      <c r="M100" s="80">
        <f t="shared" si="41"/>
        <v>2017</v>
      </c>
      <c r="N100" s="80">
        <f t="shared" si="41"/>
        <v>2017</v>
      </c>
      <c r="O100" s="80">
        <f t="shared" si="41"/>
        <v>2017</v>
      </c>
      <c r="P100" s="80">
        <f t="shared" si="41"/>
        <v>2018</v>
      </c>
      <c r="Q100" s="80">
        <f t="shared" ref="Q100:AV100" si="42">YEAR(Q101)</f>
        <v>2018</v>
      </c>
      <c r="R100" s="80">
        <f t="shared" si="42"/>
        <v>2018</v>
      </c>
      <c r="S100" s="80">
        <f t="shared" si="42"/>
        <v>2018</v>
      </c>
      <c r="T100" s="80">
        <f t="shared" si="42"/>
        <v>2018</v>
      </c>
      <c r="U100" s="80">
        <f t="shared" si="42"/>
        <v>2018</v>
      </c>
      <c r="V100" s="80">
        <f t="shared" si="42"/>
        <v>2018</v>
      </c>
      <c r="W100" s="80">
        <f t="shared" si="42"/>
        <v>2018</v>
      </c>
      <c r="X100" s="80">
        <f t="shared" si="42"/>
        <v>2018</v>
      </c>
      <c r="Y100" s="80">
        <f t="shared" si="42"/>
        <v>2018</v>
      </c>
      <c r="Z100" s="80">
        <f t="shared" si="42"/>
        <v>2018</v>
      </c>
      <c r="AA100" s="80">
        <f t="shared" si="42"/>
        <v>2018</v>
      </c>
      <c r="AB100" s="80">
        <f t="shared" si="42"/>
        <v>2019</v>
      </c>
      <c r="AC100" s="80">
        <f t="shared" si="42"/>
        <v>2019</v>
      </c>
      <c r="AD100" s="80">
        <f t="shared" si="42"/>
        <v>2019</v>
      </c>
      <c r="AE100" s="80">
        <f t="shared" si="42"/>
        <v>2019</v>
      </c>
      <c r="AF100" s="80">
        <f t="shared" si="42"/>
        <v>2019</v>
      </c>
      <c r="AG100" s="80">
        <f t="shared" si="42"/>
        <v>2019</v>
      </c>
      <c r="AH100" s="80">
        <f t="shared" si="42"/>
        <v>2019</v>
      </c>
      <c r="AI100" s="80">
        <f t="shared" si="42"/>
        <v>2019</v>
      </c>
      <c r="AJ100" s="80">
        <f t="shared" si="42"/>
        <v>2019</v>
      </c>
      <c r="AK100" s="80">
        <f t="shared" si="42"/>
        <v>2019</v>
      </c>
      <c r="AL100" s="80">
        <f t="shared" si="42"/>
        <v>2019</v>
      </c>
      <c r="AM100" s="80">
        <f t="shared" si="42"/>
        <v>2019</v>
      </c>
      <c r="AN100" s="80">
        <f t="shared" si="42"/>
        <v>2020</v>
      </c>
      <c r="AO100" s="80">
        <f t="shared" si="42"/>
        <v>2020</v>
      </c>
      <c r="AP100" s="80">
        <f t="shared" si="42"/>
        <v>2020</v>
      </c>
      <c r="AQ100" s="80">
        <f t="shared" si="42"/>
        <v>2020</v>
      </c>
      <c r="AR100" s="80">
        <f t="shared" si="42"/>
        <v>2020</v>
      </c>
      <c r="AS100" s="80">
        <f t="shared" si="42"/>
        <v>2020</v>
      </c>
      <c r="AT100" s="80">
        <f t="shared" si="42"/>
        <v>2020</v>
      </c>
      <c r="AU100" s="80">
        <f t="shared" si="42"/>
        <v>2020</v>
      </c>
      <c r="AV100" s="80">
        <f t="shared" si="42"/>
        <v>2020</v>
      </c>
      <c r="AW100" s="80">
        <f t="shared" ref="AW100:CB100" si="43">YEAR(AW101)</f>
        <v>2020</v>
      </c>
      <c r="AX100" s="80">
        <f t="shared" si="43"/>
        <v>2020</v>
      </c>
      <c r="AY100" s="80">
        <f t="shared" si="43"/>
        <v>2020</v>
      </c>
      <c r="AZ100" s="80">
        <f t="shared" si="43"/>
        <v>2021</v>
      </c>
      <c r="BA100" s="80">
        <f t="shared" si="43"/>
        <v>2021</v>
      </c>
      <c r="BB100" s="80">
        <f t="shared" si="43"/>
        <v>2021</v>
      </c>
      <c r="BC100" s="80">
        <f t="shared" si="43"/>
        <v>2021</v>
      </c>
      <c r="BD100" s="80">
        <f t="shared" si="43"/>
        <v>2021</v>
      </c>
      <c r="BE100" s="80">
        <f t="shared" si="43"/>
        <v>2021</v>
      </c>
      <c r="BF100" s="80">
        <f t="shared" si="43"/>
        <v>2021</v>
      </c>
      <c r="BG100" s="80">
        <f t="shared" si="43"/>
        <v>2021</v>
      </c>
      <c r="BH100" s="80">
        <f t="shared" si="43"/>
        <v>2021</v>
      </c>
      <c r="BI100" s="80">
        <f t="shared" si="43"/>
        <v>2021</v>
      </c>
      <c r="BJ100" s="80">
        <f t="shared" si="43"/>
        <v>2021</v>
      </c>
      <c r="BK100" s="80">
        <f t="shared" si="43"/>
        <v>2021</v>
      </c>
      <c r="BL100" s="80">
        <f t="shared" si="43"/>
        <v>2022</v>
      </c>
      <c r="BM100" s="80">
        <f t="shared" si="43"/>
        <v>2022</v>
      </c>
      <c r="BN100" s="80">
        <f t="shared" si="43"/>
        <v>2022</v>
      </c>
      <c r="BO100" s="80">
        <f t="shared" si="43"/>
        <v>2022</v>
      </c>
      <c r="BP100" s="80">
        <f t="shared" si="43"/>
        <v>2022</v>
      </c>
      <c r="BQ100" s="80">
        <f t="shared" si="43"/>
        <v>2022</v>
      </c>
      <c r="BR100" s="80">
        <f t="shared" si="43"/>
        <v>2022</v>
      </c>
      <c r="BS100" s="80">
        <f t="shared" si="43"/>
        <v>2022</v>
      </c>
      <c r="BT100" s="80">
        <f t="shared" si="43"/>
        <v>2022</v>
      </c>
      <c r="BU100" s="80">
        <f t="shared" si="43"/>
        <v>2022</v>
      </c>
      <c r="BV100" s="80">
        <f t="shared" si="43"/>
        <v>2022</v>
      </c>
      <c r="BW100" s="80">
        <f t="shared" si="43"/>
        <v>2022</v>
      </c>
      <c r="BX100" s="80">
        <f t="shared" si="43"/>
        <v>2023</v>
      </c>
      <c r="BY100" s="80">
        <f t="shared" si="43"/>
        <v>2023</v>
      </c>
      <c r="BZ100" s="80">
        <f t="shared" si="43"/>
        <v>2023</v>
      </c>
      <c r="CA100" s="80">
        <f t="shared" si="43"/>
        <v>2023</v>
      </c>
      <c r="CB100" s="80">
        <f t="shared" si="43"/>
        <v>2023</v>
      </c>
      <c r="CC100" s="80">
        <f t="shared" ref="CC100:DH100" si="44">YEAR(CC101)</f>
        <v>2023</v>
      </c>
      <c r="CD100" s="80">
        <f t="shared" si="44"/>
        <v>2023</v>
      </c>
      <c r="CE100" s="80">
        <f t="shared" si="44"/>
        <v>2023</v>
      </c>
      <c r="CF100" s="80">
        <f t="shared" si="44"/>
        <v>2023</v>
      </c>
      <c r="CG100" s="80">
        <f t="shared" si="44"/>
        <v>2023</v>
      </c>
      <c r="CH100" s="80">
        <f t="shared" si="44"/>
        <v>2023</v>
      </c>
      <c r="CI100" s="80">
        <f t="shared" si="44"/>
        <v>2023</v>
      </c>
      <c r="CJ100" s="80">
        <f t="shared" si="44"/>
        <v>2024</v>
      </c>
      <c r="CK100" s="80">
        <f t="shared" si="44"/>
        <v>2024</v>
      </c>
      <c r="CL100" s="80">
        <f t="shared" si="44"/>
        <v>2024</v>
      </c>
      <c r="CM100" s="80">
        <f t="shared" si="44"/>
        <v>2024</v>
      </c>
      <c r="CN100" s="80">
        <f t="shared" si="44"/>
        <v>2024</v>
      </c>
      <c r="CO100" s="80">
        <f t="shared" si="44"/>
        <v>2024</v>
      </c>
      <c r="CP100" s="80">
        <f t="shared" si="44"/>
        <v>2024</v>
      </c>
      <c r="CQ100" s="80">
        <f t="shared" si="44"/>
        <v>2024</v>
      </c>
      <c r="CR100" s="80">
        <f t="shared" si="44"/>
        <v>2024</v>
      </c>
      <c r="CS100" s="80">
        <f t="shared" si="44"/>
        <v>2024</v>
      </c>
      <c r="CT100" s="80">
        <f t="shared" si="44"/>
        <v>2024</v>
      </c>
      <c r="CU100" s="80">
        <f t="shared" si="44"/>
        <v>2024</v>
      </c>
      <c r="CV100" s="80">
        <f t="shared" si="44"/>
        <v>2025</v>
      </c>
      <c r="CW100" s="80">
        <f t="shared" si="44"/>
        <v>2025</v>
      </c>
      <c r="CX100" s="80">
        <f t="shared" si="44"/>
        <v>2025</v>
      </c>
      <c r="CY100" s="80">
        <f t="shared" si="44"/>
        <v>2025</v>
      </c>
      <c r="CZ100" s="80">
        <f t="shared" si="44"/>
        <v>2025</v>
      </c>
      <c r="DA100" s="80">
        <f t="shared" si="44"/>
        <v>2025</v>
      </c>
      <c r="DB100" s="80">
        <f t="shared" si="44"/>
        <v>2025</v>
      </c>
      <c r="DC100" s="80">
        <f t="shared" si="44"/>
        <v>2025</v>
      </c>
      <c r="DD100" s="80">
        <f t="shared" si="44"/>
        <v>2025</v>
      </c>
      <c r="DE100" s="80">
        <f t="shared" si="44"/>
        <v>2025</v>
      </c>
      <c r="DF100" s="80">
        <f t="shared" si="44"/>
        <v>2025</v>
      </c>
      <c r="DG100" s="80">
        <f t="shared" si="44"/>
        <v>2025</v>
      </c>
      <c r="DH100" s="80">
        <f t="shared" si="44"/>
        <v>2026</v>
      </c>
      <c r="DI100" s="80">
        <f t="shared" ref="DI100:EN100" si="45">YEAR(DI101)</f>
        <v>2026</v>
      </c>
      <c r="DJ100" s="80">
        <f t="shared" si="45"/>
        <v>2026</v>
      </c>
      <c r="DK100" s="80">
        <f t="shared" si="45"/>
        <v>2026</v>
      </c>
      <c r="DL100" s="80">
        <f t="shared" si="45"/>
        <v>2026</v>
      </c>
      <c r="DM100" s="80">
        <f t="shared" si="45"/>
        <v>2026</v>
      </c>
      <c r="DN100" s="80">
        <f t="shared" si="45"/>
        <v>2026</v>
      </c>
      <c r="DO100" s="80">
        <f t="shared" si="45"/>
        <v>2026</v>
      </c>
      <c r="DP100" s="80">
        <f t="shared" si="45"/>
        <v>2026</v>
      </c>
      <c r="DQ100" s="80">
        <f t="shared" si="45"/>
        <v>2026</v>
      </c>
      <c r="DR100" s="80">
        <f t="shared" si="45"/>
        <v>2026</v>
      </c>
      <c r="DS100" s="80">
        <f t="shared" si="45"/>
        <v>2026</v>
      </c>
      <c r="DT100" s="80">
        <f t="shared" si="45"/>
        <v>2027</v>
      </c>
      <c r="DU100" s="80">
        <f t="shared" si="45"/>
        <v>2027</v>
      </c>
      <c r="DV100" s="80">
        <f t="shared" si="45"/>
        <v>2027</v>
      </c>
      <c r="DW100" s="80">
        <f t="shared" si="45"/>
        <v>2027</v>
      </c>
      <c r="DX100" s="80">
        <f t="shared" si="45"/>
        <v>2027</v>
      </c>
      <c r="DY100" s="80">
        <f t="shared" si="45"/>
        <v>2027</v>
      </c>
      <c r="DZ100" s="80">
        <f t="shared" si="45"/>
        <v>2027</v>
      </c>
      <c r="EA100" s="80">
        <f t="shared" si="45"/>
        <v>2027</v>
      </c>
      <c r="EB100" s="80">
        <f t="shared" si="45"/>
        <v>2027</v>
      </c>
      <c r="EC100" s="80">
        <f t="shared" si="45"/>
        <v>2027</v>
      </c>
      <c r="ED100" s="80">
        <f t="shared" si="45"/>
        <v>2027</v>
      </c>
      <c r="EE100" s="80">
        <f t="shared" si="45"/>
        <v>2027</v>
      </c>
      <c r="EF100" s="80">
        <f t="shared" si="45"/>
        <v>2028</v>
      </c>
      <c r="EG100" s="80">
        <f t="shared" si="45"/>
        <v>2028</v>
      </c>
      <c r="EH100" s="80">
        <f t="shared" si="45"/>
        <v>2028</v>
      </c>
      <c r="EI100" s="80">
        <f t="shared" si="45"/>
        <v>2028</v>
      </c>
      <c r="EJ100" s="80">
        <f t="shared" si="45"/>
        <v>2028</v>
      </c>
      <c r="EK100" s="80">
        <f t="shared" si="45"/>
        <v>2028</v>
      </c>
      <c r="EL100" s="80">
        <f t="shared" si="45"/>
        <v>2028</v>
      </c>
      <c r="EM100" s="80">
        <f t="shared" si="45"/>
        <v>2028</v>
      </c>
      <c r="EN100" s="80">
        <f t="shared" si="45"/>
        <v>2028</v>
      </c>
      <c r="EO100" s="80">
        <f t="shared" ref="EO100:FC100" si="46">YEAR(EO101)</f>
        <v>2028</v>
      </c>
      <c r="EP100" s="80">
        <f t="shared" si="46"/>
        <v>2028</v>
      </c>
      <c r="EQ100" s="80">
        <f t="shared" si="46"/>
        <v>2028</v>
      </c>
      <c r="ER100" s="80">
        <f t="shared" si="46"/>
        <v>2029</v>
      </c>
      <c r="ES100" s="80">
        <f t="shared" si="46"/>
        <v>2029</v>
      </c>
      <c r="ET100" s="80">
        <f t="shared" si="46"/>
        <v>2029</v>
      </c>
      <c r="EU100" s="80">
        <f t="shared" si="46"/>
        <v>2029</v>
      </c>
      <c r="EV100" s="80">
        <f t="shared" si="46"/>
        <v>2029</v>
      </c>
      <c r="EW100" s="80">
        <f t="shared" si="46"/>
        <v>2029</v>
      </c>
      <c r="EX100" s="80">
        <f t="shared" si="46"/>
        <v>2029</v>
      </c>
      <c r="EY100" s="80">
        <f t="shared" si="46"/>
        <v>2029</v>
      </c>
      <c r="EZ100" s="80">
        <f t="shared" si="46"/>
        <v>2029</v>
      </c>
      <c r="FA100" s="80">
        <f t="shared" si="46"/>
        <v>2029</v>
      </c>
      <c r="FB100" s="80">
        <f t="shared" si="46"/>
        <v>2029</v>
      </c>
      <c r="FC100" s="80">
        <f t="shared" si="46"/>
        <v>2029</v>
      </c>
    </row>
    <row r="101" spans="1:159">
      <c r="A101" t="s">
        <v>152</v>
      </c>
      <c r="C101" t="s">
        <v>154</v>
      </c>
      <c r="D101" s="78">
        <f>D96</f>
        <v>42736</v>
      </c>
      <c r="E101" s="78">
        <f>EDATE(D101,1)</f>
        <v>42767</v>
      </c>
      <c r="F101" s="78">
        <f t="shared" ref="F101:BQ101" si="47">EDATE(E101,1)</f>
        <v>42795</v>
      </c>
      <c r="G101" s="78">
        <f t="shared" si="47"/>
        <v>42826</v>
      </c>
      <c r="H101" s="78">
        <f t="shared" si="47"/>
        <v>42856</v>
      </c>
      <c r="I101" s="78">
        <f t="shared" si="47"/>
        <v>42887</v>
      </c>
      <c r="J101" s="78">
        <f t="shared" si="47"/>
        <v>42917</v>
      </c>
      <c r="K101" s="78">
        <f t="shared" si="47"/>
        <v>42948</v>
      </c>
      <c r="L101" s="78">
        <f t="shared" si="47"/>
        <v>42979</v>
      </c>
      <c r="M101" s="78">
        <f t="shared" si="47"/>
        <v>43009</v>
      </c>
      <c r="N101" s="78">
        <f t="shared" si="47"/>
        <v>43040</v>
      </c>
      <c r="O101" s="78">
        <f t="shared" si="47"/>
        <v>43070</v>
      </c>
      <c r="P101" s="78">
        <f t="shared" si="47"/>
        <v>43101</v>
      </c>
      <c r="Q101" s="78">
        <f t="shared" si="47"/>
        <v>43132</v>
      </c>
      <c r="R101" s="78">
        <f t="shared" si="47"/>
        <v>43160</v>
      </c>
      <c r="S101" s="78">
        <f t="shared" si="47"/>
        <v>43191</v>
      </c>
      <c r="T101" s="78">
        <f t="shared" si="47"/>
        <v>43221</v>
      </c>
      <c r="U101" s="78">
        <f t="shared" si="47"/>
        <v>43252</v>
      </c>
      <c r="V101" s="78">
        <f t="shared" si="47"/>
        <v>43282</v>
      </c>
      <c r="W101" s="78">
        <f t="shared" si="47"/>
        <v>43313</v>
      </c>
      <c r="X101" s="78">
        <f t="shared" si="47"/>
        <v>43344</v>
      </c>
      <c r="Y101" s="78">
        <f t="shared" si="47"/>
        <v>43374</v>
      </c>
      <c r="Z101" s="78">
        <f t="shared" si="47"/>
        <v>43405</v>
      </c>
      <c r="AA101" s="78">
        <f t="shared" si="47"/>
        <v>43435</v>
      </c>
      <c r="AB101" s="78">
        <f t="shared" si="47"/>
        <v>43466</v>
      </c>
      <c r="AC101" s="78">
        <f t="shared" si="47"/>
        <v>43497</v>
      </c>
      <c r="AD101" s="78">
        <f t="shared" si="47"/>
        <v>43525</v>
      </c>
      <c r="AE101" s="78">
        <f t="shared" si="47"/>
        <v>43556</v>
      </c>
      <c r="AF101" s="78">
        <f t="shared" si="47"/>
        <v>43586</v>
      </c>
      <c r="AG101" s="78">
        <f t="shared" si="47"/>
        <v>43617</v>
      </c>
      <c r="AH101" s="78">
        <f t="shared" si="47"/>
        <v>43647</v>
      </c>
      <c r="AI101" s="78">
        <f t="shared" si="47"/>
        <v>43678</v>
      </c>
      <c r="AJ101" s="78">
        <f t="shared" si="47"/>
        <v>43709</v>
      </c>
      <c r="AK101" s="78">
        <f t="shared" si="47"/>
        <v>43739</v>
      </c>
      <c r="AL101" s="78">
        <f t="shared" si="47"/>
        <v>43770</v>
      </c>
      <c r="AM101" s="78">
        <f t="shared" si="47"/>
        <v>43800</v>
      </c>
      <c r="AN101" s="78">
        <f t="shared" si="47"/>
        <v>43831</v>
      </c>
      <c r="AO101" s="78">
        <f t="shared" si="47"/>
        <v>43862</v>
      </c>
      <c r="AP101" s="78">
        <f t="shared" si="47"/>
        <v>43891</v>
      </c>
      <c r="AQ101" s="78">
        <f t="shared" si="47"/>
        <v>43922</v>
      </c>
      <c r="AR101" s="78">
        <f t="shared" si="47"/>
        <v>43952</v>
      </c>
      <c r="AS101" s="78">
        <f t="shared" si="47"/>
        <v>43983</v>
      </c>
      <c r="AT101" s="78">
        <f t="shared" si="47"/>
        <v>44013</v>
      </c>
      <c r="AU101" s="78">
        <f t="shared" si="47"/>
        <v>44044</v>
      </c>
      <c r="AV101" s="78">
        <f t="shared" si="47"/>
        <v>44075</v>
      </c>
      <c r="AW101" s="78">
        <f t="shared" si="47"/>
        <v>44105</v>
      </c>
      <c r="AX101" s="78">
        <f t="shared" si="47"/>
        <v>44136</v>
      </c>
      <c r="AY101" s="78">
        <f t="shared" si="47"/>
        <v>44166</v>
      </c>
      <c r="AZ101" s="78">
        <f t="shared" si="47"/>
        <v>44197</v>
      </c>
      <c r="BA101" s="78">
        <f t="shared" si="47"/>
        <v>44228</v>
      </c>
      <c r="BB101" s="78">
        <f t="shared" si="47"/>
        <v>44256</v>
      </c>
      <c r="BC101" s="78">
        <f t="shared" si="47"/>
        <v>44287</v>
      </c>
      <c r="BD101" s="78">
        <f t="shared" si="47"/>
        <v>44317</v>
      </c>
      <c r="BE101" s="78">
        <f t="shared" si="47"/>
        <v>44348</v>
      </c>
      <c r="BF101" s="78">
        <f t="shared" si="47"/>
        <v>44378</v>
      </c>
      <c r="BG101" s="78">
        <f t="shared" si="47"/>
        <v>44409</v>
      </c>
      <c r="BH101" s="78">
        <f t="shared" si="47"/>
        <v>44440</v>
      </c>
      <c r="BI101" s="78">
        <f t="shared" si="47"/>
        <v>44470</v>
      </c>
      <c r="BJ101" s="78">
        <f t="shared" si="47"/>
        <v>44501</v>
      </c>
      <c r="BK101" s="78">
        <f t="shared" si="47"/>
        <v>44531</v>
      </c>
      <c r="BL101" s="78">
        <f t="shared" si="47"/>
        <v>44562</v>
      </c>
      <c r="BM101" s="78">
        <f t="shared" si="47"/>
        <v>44593</v>
      </c>
      <c r="BN101" s="78">
        <f t="shared" si="47"/>
        <v>44621</v>
      </c>
      <c r="BO101" s="78">
        <f t="shared" si="47"/>
        <v>44652</v>
      </c>
      <c r="BP101" s="78">
        <f t="shared" si="47"/>
        <v>44682</v>
      </c>
      <c r="BQ101" s="78">
        <f t="shared" si="47"/>
        <v>44713</v>
      </c>
      <c r="BR101" s="78">
        <f t="shared" ref="BR101:EC101" si="48">EDATE(BQ101,1)</f>
        <v>44743</v>
      </c>
      <c r="BS101" s="78">
        <f t="shared" si="48"/>
        <v>44774</v>
      </c>
      <c r="BT101" s="78">
        <f t="shared" si="48"/>
        <v>44805</v>
      </c>
      <c r="BU101" s="78">
        <f t="shared" si="48"/>
        <v>44835</v>
      </c>
      <c r="BV101" s="78">
        <f t="shared" si="48"/>
        <v>44866</v>
      </c>
      <c r="BW101" s="78">
        <f t="shared" si="48"/>
        <v>44896</v>
      </c>
      <c r="BX101" s="78">
        <f t="shared" si="48"/>
        <v>44927</v>
      </c>
      <c r="BY101" s="78">
        <f t="shared" si="48"/>
        <v>44958</v>
      </c>
      <c r="BZ101" s="78">
        <f t="shared" si="48"/>
        <v>44986</v>
      </c>
      <c r="CA101" s="78">
        <f t="shared" si="48"/>
        <v>45017</v>
      </c>
      <c r="CB101" s="78">
        <f t="shared" si="48"/>
        <v>45047</v>
      </c>
      <c r="CC101" s="78">
        <f t="shared" si="48"/>
        <v>45078</v>
      </c>
      <c r="CD101" s="78">
        <f t="shared" si="48"/>
        <v>45108</v>
      </c>
      <c r="CE101" s="78">
        <f t="shared" si="48"/>
        <v>45139</v>
      </c>
      <c r="CF101" s="78">
        <f t="shared" si="48"/>
        <v>45170</v>
      </c>
      <c r="CG101" s="78">
        <f t="shared" si="48"/>
        <v>45200</v>
      </c>
      <c r="CH101" s="78">
        <f t="shared" si="48"/>
        <v>45231</v>
      </c>
      <c r="CI101" s="78">
        <f t="shared" si="48"/>
        <v>45261</v>
      </c>
      <c r="CJ101" s="78">
        <f t="shared" si="48"/>
        <v>45292</v>
      </c>
      <c r="CK101" s="78">
        <f t="shared" si="48"/>
        <v>45323</v>
      </c>
      <c r="CL101" s="78">
        <f t="shared" si="48"/>
        <v>45352</v>
      </c>
      <c r="CM101" s="78">
        <f t="shared" si="48"/>
        <v>45383</v>
      </c>
      <c r="CN101" s="78">
        <f t="shared" si="48"/>
        <v>45413</v>
      </c>
      <c r="CO101" s="78">
        <f t="shared" si="48"/>
        <v>45444</v>
      </c>
      <c r="CP101" s="78">
        <f t="shared" si="48"/>
        <v>45474</v>
      </c>
      <c r="CQ101" s="78">
        <f t="shared" si="48"/>
        <v>45505</v>
      </c>
      <c r="CR101" s="78">
        <f t="shared" si="48"/>
        <v>45536</v>
      </c>
      <c r="CS101" s="78">
        <f t="shared" si="48"/>
        <v>45566</v>
      </c>
      <c r="CT101" s="78">
        <f t="shared" si="48"/>
        <v>45597</v>
      </c>
      <c r="CU101" s="78">
        <f t="shared" si="48"/>
        <v>45627</v>
      </c>
      <c r="CV101" s="78">
        <f t="shared" si="48"/>
        <v>45658</v>
      </c>
      <c r="CW101" s="78">
        <f t="shared" si="48"/>
        <v>45689</v>
      </c>
      <c r="CX101" s="78">
        <f t="shared" si="48"/>
        <v>45717</v>
      </c>
      <c r="CY101" s="78">
        <f t="shared" si="48"/>
        <v>45748</v>
      </c>
      <c r="CZ101" s="78">
        <f t="shared" si="48"/>
        <v>45778</v>
      </c>
      <c r="DA101" s="78">
        <f t="shared" si="48"/>
        <v>45809</v>
      </c>
      <c r="DB101" s="78">
        <f t="shared" si="48"/>
        <v>45839</v>
      </c>
      <c r="DC101" s="78">
        <f t="shared" si="48"/>
        <v>45870</v>
      </c>
      <c r="DD101" s="78">
        <f t="shared" si="48"/>
        <v>45901</v>
      </c>
      <c r="DE101" s="78">
        <f t="shared" si="48"/>
        <v>45931</v>
      </c>
      <c r="DF101" s="78">
        <f t="shared" si="48"/>
        <v>45962</v>
      </c>
      <c r="DG101" s="78">
        <f t="shared" si="48"/>
        <v>45992</v>
      </c>
      <c r="DH101" s="78">
        <f t="shared" si="48"/>
        <v>46023</v>
      </c>
      <c r="DI101" s="78">
        <f t="shared" si="48"/>
        <v>46054</v>
      </c>
      <c r="DJ101" s="78">
        <f t="shared" si="48"/>
        <v>46082</v>
      </c>
      <c r="DK101" s="78">
        <f t="shared" si="48"/>
        <v>46113</v>
      </c>
      <c r="DL101" s="78">
        <f t="shared" si="48"/>
        <v>46143</v>
      </c>
      <c r="DM101" s="78">
        <f t="shared" si="48"/>
        <v>46174</v>
      </c>
      <c r="DN101" s="78">
        <f t="shared" si="48"/>
        <v>46204</v>
      </c>
      <c r="DO101" s="78">
        <f t="shared" si="48"/>
        <v>46235</v>
      </c>
      <c r="DP101" s="78">
        <f t="shared" si="48"/>
        <v>46266</v>
      </c>
      <c r="DQ101" s="78">
        <f t="shared" si="48"/>
        <v>46296</v>
      </c>
      <c r="DR101" s="78">
        <f t="shared" si="48"/>
        <v>46327</v>
      </c>
      <c r="DS101" s="78">
        <f t="shared" si="48"/>
        <v>46357</v>
      </c>
      <c r="DT101" s="78">
        <f t="shared" si="48"/>
        <v>46388</v>
      </c>
      <c r="DU101" s="78">
        <f t="shared" si="48"/>
        <v>46419</v>
      </c>
      <c r="DV101" s="78">
        <f t="shared" si="48"/>
        <v>46447</v>
      </c>
      <c r="DW101" s="78">
        <f t="shared" si="48"/>
        <v>46478</v>
      </c>
      <c r="DX101" s="78">
        <f t="shared" si="48"/>
        <v>46508</v>
      </c>
      <c r="DY101" s="78">
        <f t="shared" si="48"/>
        <v>46539</v>
      </c>
      <c r="DZ101" s="78">
        <f t="shared" si="48"/>
        <v>46569</v>
      </c>
      <c r="EA101" s="78">
        <f t="shared" si="48"/>
        <v>46600</v>
      </c>
      <c r="EB101" s="78">
        <f t="shared" si="48"/>
        <v>46631</v>
      </c>
      <c r="EC101" s="78">
        <f t="shared" si="48"/>
        <v>46661</v>
      </c>
      <c r="ED101" s="78">
        <f t="shared" ref="ED101:FC101" si="49">EDATE(EC101,1)</f>
        <v>46692</v>
      </c>
      <c r="EE101" s="78">
        <f t="shared" si="49"/>
        <v>46722</v>
      </c>
      <c r="EF101" s="78">
        <f t="shared" si="49"/>
        <v>46753</v>
      </c>
      <c r="EG101" s="78">
        <f t="shared" si="49"/>
        <v>46784</v>
      </c>
      <c r="EH101" s="78">
        <f t="shared" si="49"/>
        <v>46813</v>
      </c>
      <c r="EI101" s="78">
        <f t="shared" si="49"/>
        <v>46844</v>
      </c>
      <c r="EJ101" s="78">
        <f t="shared" si="49"/>
        <v>46874</v>
      </c>
      <c r="EK101" s="78">
        <f t="shared" si="49"/>
        <v>46905</v>
      </c>
      <c r="EL101" s="78">
        <f t="shared" si="49"/>
        <v>46935</v>
      </c>
      <c r="EM101" s="78">
        <f t="shared" si="49"/>
        <v>46966</v>
      </c>
      <c r="EN101" s="78">
        <f t="shared" si="49"/>
        <v>46997</v>
      </c>
      <c r="EO101" s="78">
        <f t="shared" si="49"/>
        <v>47027</v>
      </c>
      <c r="EP101" s="78">
        <f t="shared" si="49"/>
        <v>47058</v>
      </c>
      <c r="EQ101" s="78">
        <f t="shared" si="49"/>
        <v>47088</v>
      </c>
      <c r="ER101" s="78">
        <f t="shared" si="49"/>
        <v>47119</v>
      </c>
      <c r="ES101" s="78">
        <f t="shared" si="49"/>
        <v>47150</v>
      </c>
      <c r="ET101" s="78">
        <f t="shared" si="49"/>
        <v>47178</v>
      </c>
      <c r="EU101" s="78">
        <f t="shared" si="49"/>
        <v>47209</v>
      </c>
      <c r="EV101" s="78">
        <f t="shared" si="49"/>
        <v>47239</v>
      </c>
      <c r="EW101" s="78">
        <f t="shared" si="49"/>
        <v>47270</v>
      </c>
      <c r="EX101" s="78">
        <f t="shared" si="49"/>
        <v>47300</v>
      </c>
      <c r="EY101" s="78">
        <f t="shared" si="49"/>
        <v>47331</v>
      </c>
      <c r="EZ101" s="78">
        <f t="shared" si="49"/>
        <v>47362</v>
      </c>
      <c r="FA101" s="78">
        <f t="shared" si="49"/>
        <v>47392</v>
      </c>
      <c r="FB101" s="78">
        <f t="shared" si="49"/>
        <v>47423</v>
      </c>
      <c r="FC101" s="78">
        <f t="shared" si="49"/>
        <v>47453</v>
      </c>
    </row>
    <row r="102" spans="1:159">
      <c r="C102" s="9" t="s">
        <v>83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252958.9</v>
      </c>
      <c r="P102" s="3">
        <v>689465.49</v>
      </c>
      <c r="Q102" s="3">
        <v>689465.49</v>
      </c>
      <c r="R102" s="3">
        <v>689465.49</v>
      </c>
      <c r="S102" s="3">
        <v>689465.49</v>
      </c>
      <c r="T102" s="3">
        <v>689465.49</v>
      </c>
      <c r="U102" s="3">
        <v>689465.49</v>
      </c>
      <c r="V102" s="3">
        <v>689465.49</v>
      </c>
      <c r="W102" s="3">
        <v>689465.49</v>
      </c>
      <c r="X102" s="3">
        <v>689465.49</v>
      </c>
      <c r="Y102" s="3">
        <v>689465.49</v>
      </c>
      <c r="Z102" s="3">
        <v>689465.49</v>
      </c>
      <c r="AA102" s="3">
        <v>689465.49</v>
      </c>
      <c r="AB102" s="3">
        <v>747146.78</v>
      </c>
      <c r="AC102" s="3">
        <v>747146.78</v>
      </c>
      <c r="AD102" s="3">
        <v>747146.78</v>
      </c>
      <c r="AE102" s="3">
        <v>747146.78</v>
      </c>
      <c r="AF102" s="3">
        <v>747146.78</v>
      </c>
      <c r="AG102" s="3">
        <v>747146.78</v>
      </c>
      <c r="AH102" s="3">
        <v>747146.78</v>
      </c>
      <c r="AI102" s="3">
        <v>747146.78</v>
      </c>
      <c r="AJ102" s="3">
        <v>747146.78</v>
      </c>
      <c r="AK102" s="3">
        <v>747146.78</v>
      </c>
      <c r="AL102" s="3">
        <v>747146.78</v>
      </c>
      <c r="AM102" s="3">
        <v>747146.78</v>
      </c>
      <c r="AN102" s="3">
        <v>991920.31</v>
      </c>
      <c r="AO102" s="3">
        <v>991920.31</v>
      </c>
      <c r="AP102" s="3">
        <v>991920.31</v>
      </c>
      <c r="AQ102" s="3">
        <v>991920.31</v>
      </c>
      <c r="AR102" s="3">
        <v>991920.31</v>
      </c>
      <c r="AS102" s="3">
        <v>991920.31</v>
      </c>
      <c r="AT102" s="3">
        <v>991920.31</v>
      </c>
      <c r="AU102" s="3">
        <v>991920.31</v>
      </c>
      <c r="AV102" s="3">
        <v>991920.31</v>
      </c>
      <c r="AW102" s="3">
        <v>991920.31</v>
      </c>
      <c r="AX102" s="3">
        <v>991920.31</v>
      </c>
      <c r="AY102" s="3">
        <v>991920.31</v>
      </c>
      <c r="AZ102" s="3">
        <v>1095195.31</v>
      </c>
      <c r="BA102" s="3">
        <v>1095195.31</v>
      </c>
      <c r="BB102" s="3">
        <v>1095195.31</v>
      </c>
      <c r="BC102" s="3">
        <v>1095195.31</v>
      </c>
      <c r="BD102" s="3">
        <v>1095195.31</v>
      </c>
      <c r="BE102" s="3">
        <v>1095195.31</v>
      </c>
      <c r="BF102" s="3">
        <v>1095195.31</v>
      </c>
      <c r="BG102" s="3">
        <v>1095195.31</v>
      </c>
      <c r="BH102" s="3">
        <v>1095195.31</v>
      </c>
      <c r="BI102" s="3">
        <v>1095195.31</v>
      </c>
      <c r="BJ102" s="3">
        <v>1095195.31</v>
      </c>
      <c r="BK102" s="3">
        <v>1095195.31</v>
      </c>
      <c r="BL102" s="3">
        <v>1220072.78</v>
      </c>
      <c r="BM102" s="3">
        <v>1220072.78</v>
      </c>
      <c r="BN102" s="3">
        <v>1220072.78</v>
      </c>
      <c r="BO102" s="3">
        <v>1220072.78</v>
      </c>
      <c r="BP102" s="3">
        <v>1220072.78</v>
      </c>
      <c r="BQ102" s="3">
        <v>1220072.78</v>
      </c>
      <c r="BR102" s="3">
        <v>1220072.78</v>
      </c>
      <c r="BS102" s="3">
        <v>1220072.78</v>
      </c>
      <c r="BT102" s="3">
        <v>1220072.78</v>
      </c>
      <c r="BU102" s="3">
        <v>1220072.78</v>
      </c>
      <c r="BV102" s="3">
        <v>1220072.78</v>
      </c>
      <c r="BW102" s="3">
        <v>1220072.78</v>
      </c>
      <c r="BX102" s="3">
        <v>1281341.07</v>
      </c>
      <c r="BY102" s="3">
        <v>1281341.07</v>
      </c>
      <c r="BZ102" s="3">
        <v>1281341.07</v>
      </c>
      <c r="CA102" s="3">
        <v>1281341.07</v>
      </c>
      <c r="CB102" s="3">
        <v>1281341.07</v>
      </c>
      <c r="CC102" s="3">
        <v>1281341.07</v>
      </c>
      <c r="CD102" s="3">
        <v>1281341.07</v>
      </c>
      <c r="CE102" s="3">
        <v>1281341.07</v>
      </c>
      <c r="CF102" s="3">
        <v>1281341.07</v>
      </c>
      <c r="CG102" s="3">
        <v>1281341.07</v>
      </c>
      <c r="CH102" s="3">
        <v>1281341.07</v>
      </c>
      <c r="CI102" s="3">
        <v>1281341.07</v>
      </c>
      <c r="CJ102" s="3">
        <v>1363630.8</v>
      </c>
      <c r="CK102" s="3">
        <v>1363630.8</v>
      </c>
      <c r="CL102" s="3">
        <v>1363630.8</v>
      </c>
      <c r="CM102" s="3">
        <v>1363630.8</v>
      </c>
      <c r="CN102" s="3">
        <v>1363630.8</v>
      </c>
      <c r="CO102" s="3">
        <v>1363630.8</v>
      </c>
      <c r="CP102" s="3">
        <v>1363630.8</v>
      </c>
      <c r="CQ102" s="3">
        <v>1363630.8</v>
      </c>
      <c r="CR102" s="3">
        <v>1363630.8</v>
      </c>
      <c r="CS102" s="3">
        <v>1363630.8</v>
      </c>
      <c r="CT102" s="3">
        <v>1363630.8</v>
      </c>
      <c r="CU102" s="3">
        <v>1363630.8</v>
      </c>
      <c r="CV102" s="3">
        <v>1428637.84</v>
      </c>
      <c r="CW102" s="3">
        <v>1428637.84</v>
      </c>
      <c r="CX102" s="3">
        <v>1428637.84</v>
      </c>
      <c r="CY102" s="3">
        <v>1428637.84</v>
      </c>
      <c r="CZ102" s="3">
        <v>1428637.84</v>
      </c>
      <c r="DA102" s="3">
        <v>1428637.84</v>
      </c>
      <c r="DB102" s="3">
        <v>1428637.84</v>
      </c>
      <c r="DC102" s="3">
        <v>1428637.84</v>
      </c>
      <c r="DD102" s="3">
        <v>1428637.84</v>
      </c>
      <c r="DE102" s="3">
        <v>1428637.84</v>
      </c>
      <c r="DF102" s="3">
        <v>1428637.84</v>
      </c>
      <c r="DG102" s="3">
        <v>1428637.84</v>
      </c>
      <c r="DH102" s="3">
        <v>1507431.02</v>
      </c>
      <c r="DI102" s="3">
        <v>1507431.02</v>
      </c>
      <c r="DJ102" s="3">
        <v>1507431.02</v>
      </c>
      <c r="DK102" s="3">
        <v>1507431.02</v>
      </c>
      <c r="DL102" s="3">
        <v>1507431.02</v>
      </c>
      <c r="DM102" s="3">
        <v>1507431.02</v>
      </c>
      <c r="DN102" s="3">
        <v>1507431.02</v>
      </c>
      <c r="DO102" s="3">
        <v>1507431.02</v>
      </c>
      <c r="DP102" s="3">
        <v>1507431.02</v>
      </c>
      <c r="DQ102" s="3">
        <v>1507431.02</v>
      </c>
      <c r="DR102" s="3">
        <v>1507431.02</v>
      </c>
      <c r="DS102" s="3">
        <v>1507431.02</v>
      </c>
      <c r="DT102" s="3">
        <v>1600328.55</v>
      </c>
      <c r="DU102" s="3">
        <v>1600328.55</v>
      </c>
      <c r="DV102" s="3">
        <v>1600328.55</v>
      </c>
      <c r="DW102" s="3">
        <v>1600328.55</v>
      </c>
      <c r="DX102" s="3">
        <v>1600328.55</v>
      </c>
      <c r="DY102" s="3">
        <v>1600328.55</v>
      </c>
      <c r="DZ102" s="3">
        <v>1600328.55</v>
      </c>
      <c r="EA102" s="3">
        <v>1600328.55</v>
      </c>
      <c r="EB102" s="3">
        <v>1600328.55</v>
      </c>
      <c r="EC102" s="3">
        <v>1600328.55</v>
      </c>
      <c r="ED102" s="3">
        <v>1600328.55</v>
      </c>
      <c r="EE102" s="3">
        <v>1600328.55</v>
      </c>
      <c r="EF102" s="3">
        <v>1713022.69</v>
      </c>
      <c r="EG102" s="3">
        <v>1713022.69</v>
      </c>
      <c r="EH102" s="3">
        <v>1713022.69</v>
      </c>
      <c r="EI102" s="3">
        <v>1713022.69</v>
      </c>
      <c r="EJ102" s="3">
        <v>1713022.69</v>
      </c>
      <c r="EK102" s="3">
        <v>1713022.69</v>
      </c>
      <c r="EL102" s="3">
        <v>1713022.69</v>
      </c>
      <c r="EM102" s="3">
        <v>1713022.69</v>
      </c>
      <c r="EN102" s="3">
        <v>1713022.69</v>
      </c>
      <c r="EO102" s="3">
        <v>1713022.69</v>
      </c>
      <c r="EP102" s="3">
        <v>1713022.69</v>
      </c>
      <c r="EQ102" s="3">
        <v>1713022.69</v>
      </c>
      <c r="ER102" s="3">
        <v>1713022.69</v>
      </c>
      <c r="ES102" s="3">
        <v>1713022.69</v>
      </c>
      <c r="ET102" s="3">
        <v>1713022.69</v>
      </c>
      <c r="EU102" s="3">
        <v>1713022.69</v>
      </c>
      <c r="EV102" s="3">
        <v>1713022.69</v>
      </c>
      <c r="EW102" s="3">
        <v>1713022.69</v>
      </c>
      <c r="EX102" s="3">
        <v>1713022.69</v>
      </c>
      <c r="EY102" s="3">
        <v>1713022.69</v>
      </c>
      <c r="EZ102" s="3">
        <v>1713022.69</v>
      </c>
      <c r="FA102" s="3">
        <v>1713022.69</v>
      </c>
      <c r="FB102" s="3">
        <v>1713022.69</v>
      </c>
      <c r="FC102" s="3">
        <v>1713022.69</v>
      </c>
    </row>
    <row r="103" spans="1:159">
      <c r="C103" t="s">
        <v>27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342604538.12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</row>
    <row r="104" spans="1:159">
      <c r="C104" t="s">
        <v>59</v>
      </c>
      <c r="D104" s="76">
        <v>0.104</v>
      </c>
    </row>
    <row r="106" spans="1:159">
      <c r="B106" t="s">
        <v>155</v>
      </c>
      <c r="C106" t="s">
        <v>113</v>
      </c>
      <c r="D106">
        <f>YEAR(D96)</f>
        <v>2017</v>
      </c>
      <c r="E106">
        <f>D106+1</f>
        <v>2018</v>
      </c>
      <c r="F106">
        <f t="shared" ref="F106:O106" si="50">E106+1</f>
        <v>2019</v>
      </c>
      <c r="G106">
        <f t="shared" si="50"/>
        <v>2020</v>
      </c>
      <c r="H106">
        <f t="shared" si="50"/>
        <v>2021</v>
      </c>
      <c r="I106">
        <f t="shared" si="50"/>
        <v>2022</v>
      </c>
      <c r="J106">
        <f t="shared" si="50"/>
        <v>2023</v>
      </c>
      <c r="K106">
        <f t="shared" si="50"/>
        <v>2024</v>
      </c>
      <c r="L106">
        <f t="shared" si="50"/>
        <v>2025</v>
      </c>
      <c r="M106">
        <f t="shared" si="50"/>
        <v>2026</v>
      </c>
      <c r="N106">
        <f t="shared" si="50"/>
        <v>2027</v>
      </c>
      <c r="O106">
        <f t="shared" si="50"/>
        <v>2028</v>
      </c>
      <c r="P106">
        <f>O106+1</f>
        <v>2029</v>
      </c>
    </row>
    <row r="107" spans="1:159">
      <c r="C107" s="9" t="s">
        <v>83</v>
      </c>
      <c r="D107" s="2">
        <f t="shared" ref="D107:P107" si="51">SUMIFS(102:102,100:100,D106,101:101,"&lt;="&amp;$D$99)</f>
        <v>252958.9</v>
      </c>
      <c r="E107" s="2">
        <f t="shared" si="51"/>
        <v>8273585.8800000018</v>
      </c>
      <c r="F107" s="2">
        <f t="shared" si="51"/>
        <v>8965761.3600000013</v>
      </c>
      <c r="G107" s="2">
        <f t="shared" si="51"/>
        <v>11903043.720000004</v>
      </c>
      <c r="H107" s="2">
        <f t="shared" si="51"/>
        <v>13142343.720000004</v>
      </c>
      <c r="I107" s="2">
        <f t="shared" si="51"/>
        <v>14640873.359999998</v>
      </c>
      <c r="J107" s="2">
        <f t="shared" si="51"/>
        <v>15376092.840000002</v>
      </c>
      <c r="K107" s="2">
        <f t="shared" si="51"/>
        <v>16363569.600000003</v>
      </c>
      <c r="L107" s="2">
        <f t="shared" si="51"/>
        <v>17143654.080000002</v>
      </c>
      <c r="M107" s="2">
        <f t="shared" si="51"/>
        <v>18089172.239999998</v>
      </c>
      <c r="N107" s="2">
        <f t="shared" si="51"/>
        <v>19203942.600000005</v>
      </c>
      <c r="O107" s="2">
        <f t="shared" si="51"/>
        <v>20556272.280000001</v>
      </c>
      <c r="P107" s="2">
        <f t="shared" si="51"/>
        <v>20556272.280000001</v>
      </c>
    </row>
    <row r="108" spans="1:159">
      <c r="C108" t="s">
        <v>27</v>
      </c>
      <c r="D108" s="2">
        <f t="shared" ref="D108:P108" si="52">SUMIF(100:100,D106,103:103)</f>
        <v>0</v>
      </c>
      <c r="E108" s="2">
        <f t="shared" si="52"/>
        <v>0</v>
      </c>
      <c r="F108" s="2">
        <f t="shared" si="52"/>
        <v>0</v>
      </c>
      <c r="G108" s="2">
        <f t="shared" si="52"/>
        <v>0</v>
      </c>
      <c r="H108" s="2">
        <f t="shared" si="52"/>
        <v>0</v>
      </c>
      <c r="I108" s="2">
        <f t="shared" si="52"/>
        <v>0</v>
      </c>
      <c r="J108" s="2">
        <f t="shared" si="52"/>
        <v>0</v>
      </c>
      <c r="K108" s="2">
        <f t="shared" si="52"/>
        <v>0</v>
      </c>
      <c r="L108" s="2">
        <f t="shared" si="52"/>
        <v>0</v>
      </c>
      <c r="M108" s="2">
        <f t="shared" si="52"/>
        <v>0</v>
      </c>
      <c r="N108" s="2">
        <f t="shared" si="52"/>
        <v>0</v>
      </c>
      <c r="O108" s="2">
        <f t="shared" si="52"/>
        <v>342604538.12</v>
      </c>
      <c r="P108" s="2">
        <f t="shared" si="52"/>
        <v>0</v>
      </c>
    </row>
    <row r="109" spans="1:159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59">
      <c r="C110" t="s">
        <v>145</v>
      </c>
      <c r="D110">
        <f t="shared" ref="D110:P110" si="53">D107/(1+$D$104)^(D106-$D$106)</f>
        <v>252958.9</v>
      </c>
      <c r="E110">
        <f t="shared" si="53"/>
        <v>7494190.1086956533</v>
      </c>
      <c r="F110">
        <f t="shared" si="53"/>
        <v>7356123.7791430373</v>
      </c>
      <c r="G110">
        <f t="shared" si="53"/>
        <v>8846078.8995221611</v>
      </c>
      <c r="H110">
        <f t="shared" si="53"/>
        <v>8847010.1964140739</v>
      </c>
      <c r="I110">
        <f t="shared" si="53"/>
        <v>8927330.5820345618</v>
      </c>
      <c r="J110">
        <f t="shared" si="53"/>
        <v>8492421.7165718507</v>
      </c>
      <c r="K110">
        <f t="shared" si="53"/>
        <v>8186429.6537223272</v>
      </c>
      <c r="L110">
        <f t="shared" si="53"/>
        <v>7768743.9522642093</v>
      </c>
      <c r="M110">
        <f t="shared" si="53"/>
        <v>7425009.838874789</v>
      </c>
      <c r="N110">
        <f t="shared" si="53"/>
        <v>7140023.8962138705</v>
      </c>
      <c r="O110">
        <f t="shared" si="53"/>
        <v>6922844.142248393</v>
      </c>
      <c r="P110">
        <f t="shared" si="53"/>
        <v>6270692.157833688</v>
      </c>
    </row>
    <row r="111" spans="1:159">
      <c r="C111" t="s">
        <v>146</v>
      </c>
      <c r="D111">
        <f t="shared" ref="D111:P111" si="54">D108/(1+$D$104)^(D106-$D$106)</f>
        <v>0</v>
      </c>
      <c r="E111">
        <f t="shared" si="54"/>
        <v>0</v>
      </c>
      <c r="F111">
        <f t="shared" si="54"/>
        <v>0</v>
      </c>
      <c r="G111">
        <f t="shared" si="54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115380735.74455291</v>
      </c>
      <c r="P111">
        <f t="shared" si="54"/>
        <v>0</v>
      </c>
    </row>
    <row r="113" spans="1:159">
      <c r="C113" t="s">
        <v>147</v>
      </c>
      <c r="D113">
        <f>SUM(110:110)</f>
        <v>93929857.823538631</v>
      </c>
    </row>
    <row r="114" spans="1:159">
      <c r="C114" t="s">
        <v>148</v>
      </c>
      <c r="D114">
        <f>SUM(111:111)</f>
        <v>115380735.74455291</v>
      </c>
    </row>
    <row r="116" spans="1:159">
      <c r="B116" t="s">
        <v>91</v>
      </c>
      <c r="C116" t="s">
        <v>149</v>
      </c>
      <c r="D116" s="77">
        <f>D113/(D113+D114)</f>
        <v>0.44875826025968429</v>
      </c>
    </row>
    <row r="117" spans="1:159">
      <c r="C117" t="s">
        <v>150</v>
      </c>
      <c r="D117" s="77">
        <f>D114/(D113+D114)</f>
        <v>0.55124173974031565</v>
      </c>
    </row>
    <row r="119" spans="1:159" s="38" customFormat="1">
      <c r="A119" s="38" t="s">
        <v>325</v>
      </c>
    </row>
    <row r="120" spans="1:159">
      <c r="B120" t="s">
        <v>92</v>
      </c>
      <c r="C120" t="s">
        <v>151</v>
      </c>
      <c r="D120" s="79">
        <v>42736</v>
      </c>
    </row>
    <row r="121" spans="1:159">
      <c r="C121" t="s">
        <v>176</v>
      </c>
      <c r="D121" s="79">
        <v>47088</v>
      </c>
    </row>
    <row r="122" spans="1:159">
      <c r="C122" t="s">
        <v>247</v>
      </c>
      <c r="D122" s="79">
        <v>47453</v>
      </c>
    </row>
    <row r="123" spans="1:159">
      <c r="C123" t="s">
        <v>326</v>
      </c>
      <c r="D123" s="128">
        <f>MAX(D121:D122)</f>
        <v>47453</v>
      </c>
    </row>
    <row r="124" spans="1:159">
      <c r="C124" t="s">
        <v>328</v>
      </c>
      <c r="D124" s="129">
        <f>DATEDIF(D120,D123,"m")</f>
        <v>155</v>
      </c>
    </row>
    <row r="125" spans="1:159">
      <c r="A125" t="s">
        <v>152</v>
      </c>
      <c r="C125" t="s">
        <v>154</v>
      </c>
      <c r="D125" s="78">
        <f>D120</f>
        <v>42736</v>
      </c>
      <c r="E125" s="78">
        <f t="shared" ref="E125:AJ125" si="55">EDATE(D125,1)</f>
        <v>42767</v>
      </c>
      <c r="F125" s="78">
        <f t="shared" si="55"/>
        <v>42795</v>
      </c>
      <c r="G125" s="78">
        <f t="shared" si="55"/>
        <v>42826</v>
      </c>
      <c r="H125" s="78">
        <f t="shared" si="55"/>
        <v>42856</v>
      </c>
      <c r="I125" s="78">
        <f t="shared" si="55"/>
        <v>42887</v>
      </c>
      <c r="J125" s="78">
        <f t="shared" si="55"/>
        <v>42917</v>
      </c>
      <c r="K125" s="78">
        <f t="shared" si="55"/>
        <v>42948</v>
      </c>
      <c r="L125" s="78">
        <f t="shared" si="55"/>
        <v>42979</v>
      </c>
      <c r="M125" s="78">
        <f t="shared" si="55"/>
        <v>43009</v>
      </c>
      <c r="N125" s="78">
        <f t="shared" si="55"/>
        <v>43040</v>
      </c>
      <c r="O125" s="78">
        <f t="shared" si="55"/>
        <v>43070</v>
      </c>
      <c r="P125" s="78">
        <f t="shared" si="55"/>
        <v>43101</v>
      </c>
      <c r="Q125" s="78">
        <f t="shared" si="55"/>
        <v>43132</v>
      </c>
      <c r="R125" s="78">
        <f t="shared" si="55"/>
        <v>43160</v>
      </c>
      <c r="S125" s="78">
        <f t="shared" si="55"/>
        <v>43191</v>
      </c>
      <c r="T125" s="78">
        <f t="shared" si="55"/>
        <v>43221</v>
      </c>
      <c r="U125" s="78">
        <f t="shared" si="55"/>
        <v>43252</v>
      </c>
      <c r="V125" s="78">
        <f t="shared" si="55"/>
        <v>43282</v>
      </c>
      <c r="W125" s="78">
        <f t="shared" si="55"/>
        <v>43313</v>
      </c>
      <c r="X125" s="78">
        <f t="shared" si="55"/>
        <v>43344</v>
      </c>
      <c r="Y125" s="78">
        <f t="shared" si="55"/>
        <v>43374</v>
      </c>
      <c r="Z125" s="78">
        <f t="shared" si="55"/>
        <v>43405</v>
      </c>
      <c r="AA125" s="78">
        <f t="shared" si="55"/>
        <v>43435</v>
      </c>
      <c r="AB125" s="78">
        <f t="shared" si="55"/>
        <v>43466</v>
      </c>
      <c r="AC125" s="78">
        <f t="shared" si="55"/>
        <v>43497</v>
      </c>
      <c r="AD125" s="78">
        <f t="shared" si="55"/>
        <v>43525</v>
      </c>
      <c r="AE125" s="78">
        <f t="shared" si="55"/>
        <v>43556</v>
      </c>
      <c r="AF125" s="78">
        <f t="shared" si="55"/>
        <v>43586</v>
      </c>
      <c r="AG125" s="78">
        <f t="shared" si="55"/>
        <v>43617</v>
      </c>
      <c r="AH125" s="78">
        <f t="shared" si="55"/>
        <v>43647</v>
      </c>
      <c r="AI125" s="78">
        <f t="shared" si="55"/>
        <v>43678</v>
      </c>
      <c r="AJ125" s="78">
        <f t="shared" si="55"/>
        <v>43709</v>
      </c>
      <c r="AK125" s="78">
        <f t="shared" ref="AK125:BP125" si="56">EDATE(AJ125,1)</f>
        <v>43739</v>
      </c>
      <c r="AL125" s="78">
        <f t="shared" si="56"/>
        <v>43770</v>
      </c>
      <c r="AM125" s="78">
        <f t="shared" si="56"/>
        <v>43800</v>
      </c>
      <c r="AN125" s="78">
        <f t="shared" si="56"/>
        <v>43831</v>
      </c>
      <c r="AO125" s="78">
        <f t="shared" si="56"/>
        <v>43862</v>
      </c>
      <c r="AP125" s="78">
        <f t="shared" si="56"/>
        <v>43891</v>
      </c>
      <c r="AQ125" s="78">
        <f t="shared" si="56"/>
        <v>43922</v>
      </c>
      <c r="AR125" s="78">
        <f t="shared" si="56"/>
        <v>43952</v>
      </c>
      <c r="AS125" s="78">
        <f t="shared" si="56"/>
        <v>43983</v>
      </c>
      <c r="AT125" s="78">
        <f t="shared" si="56"/>
        <v>44013</v>
      </c>
      <c r="AU125" s="78">
        <f t="shared" si="56"/>
        <v>44044</v>
      </c>
      <c r="AV125" s="78">
        <f t="shared" si="56"/>
        <v>44075</v>
      </c>
      <c r="AW125" s="78">
        <f t="shared" si="56"/>
        <v>44105</v>
      </c>
      <c r="AX125" s="78">
        <f t="shared" si="56"/>
        <v>44136</v>
      </c>
      <c r="AY125" s="78">
        <f t="shared" si="56"/>
        <v>44166</v>
      </c>
      <c r="AZ125" s="78">
        <f t="shared" si="56"/>
        <v>44197</v>
      </c>
      <c r="BA125" s="78">
        <f t="shared" si="56"/>
        <v>44228</v>
      </c>
      <c r="BB125" s="78">
        <f t="shared" si="56"/>
        <v>44256</v>
      </c>
      <c r="BC125" s="78">
        <f t="shared" si="56"/>
        <v>44287</v>
      </c>
      <c r="BD125" s="78">
        <f t="shared" si="56"/>
        <v>44317</v>
      </c>
      <c r="BE125" s="78">
        <f t="shared" si="56"/>
        <v>44348</v>
      </c>
      <c r="BF125" s="78">
        <f t="shared" si="56"/>
        <v>44378</v>
      </c>
      <c r="BG125" s="78">
        <f t="shared" si="56"/>
        <v>44409</v>
      </c>
      <c r="BH125" s="78">
        <f t="shared" si="56"/>
        <v>44440</v>
      </c>
      <c r="BI125" s="78">
        <f t="shared" si="56"/>
        <v>44470</v>
      </c>
      <c r="BJ125" s="78">
        <f t="shared" si="56"/>
        <v>44501</v>
      </c>
      <c r="BK125" s="78">
        <f t="shared" si="56"/>
        <v>44531</v>
      </c>
      <c r="BL125" s="78">
        <f t="shared" si="56"/>
        <v>44562</v>
      </c>
      <c r="BM125" s="78">
        <f t="shared" si="56"/>
        <v>44593</v>
      </c>
      <c r="BN125" s="78">
        <f t="shared" si="56"/>
        <v>44621</v>
      </c>
      <c r="BO125" s="78">
        <f t="shared" si="56"/>
        <v>44652</v>
      </c>
      <c r="BP125" s="78">
        <f t="shared" si="56"/>
        <v>44682</v>
      </c>
      <c r="BQ125" s="78">
        <f t="shared" ref="BQ125:CV125" si="57">EDATE(BP125,1)</f>
        <v>44713</v>
      </c>
      <c r="BR125" s="78">
        <f t="shared" si="57"/>
        <v>44743</v>
      </c>
      <c r="BS125" s="78">
        <f t="shared" si="57"/>
        <v>44774</v>
      </c>
      <c r="BT125" s="78">
        <f t="shared" si="57"/>
        <v>44805</v>
      </c>
      <c r="BU125" s="78">
        <f t="shared" si="57"/>
        <v>44835</v>
      </c>
      <c r="BV125" s="78">
        <f t="shared" si="57"/>
        <v>44866</v>
      </c>
      <c r="BW125" s="78">
        <f t="shared" si="57"/>
        <v>44896</v>
      </c>
      <c r="BX125" s="78">
        <f t="shared" si="57"/>
        <v>44927</v>
      </c>
      <c r="BY125" s="78">
        <f t="shared" si="57"/>
        <v>44958</v>
      </c>
      <c r="BZ125" s="78">
        <f t="shared" si="57"/>
        <v>44986</v>
      </c>
      <c r="CA125" s="78">
        <f t="shared" si="57"/>
        <v>45017</v>
      </c>
      <c r="CB125" s="78">
        <f t="shared" si="57"/>
        <v>45047</v>
      </c>
      <c r="CC125" s="78">
        <f t="shared" si="57"/>
        <v>45078</v>
      </c>
      <c r="CD125" s="78">
        <f t="shared" si="57"/>
        <v>45108</v>
      </c>
      <c r="CE125" s="78">
        <f t="shared" si="57"/>
        <v>45139</v>
      </c>
      <c r="CF125" s="78">
        <f t="shared" si="57"/>
        <v>45170</v>
      </c>
      <c r="CG125" s="78">
        <f t="shared" si="57"/>
        <v>45200</v>
      </c>
      <c r="CH125" s="78">
        <f t="shared" si="57"/>
        <v>45231</v>
      </c>
      <c r="CI125" s="78">
        <f t="shared" si="57"/>
        <v>45261</v>
      </c>
      <c r="CJ125" s="78">
        <f t="shared" si="57"/>
        <v>45292</v>
      </c>
      <c r="CK125" s="78">
        <f t="shared" si="57"/>
        <v>45323</v>
      </c>
      <c r="CL125" s="78">
        <f t="shared" si="57"/>
        <v>45352</v>
      </c>
      <c r="CM125" s="78">
        <f t="shared" si="57"/>
        <v>45383</v>
      </c>
      <c r="CN125" s="78">
        <f t="shared" si="57"/>
        <v>45413</v>
      </c>
      <c r="CO125" s="78">
        <f t="shared" si="57"/>
        <v>45444</v>
      </c>
      <c r="CP125" s="78">
        <f t="shared" si="57"/>
        <v>45474</v>
      </c>
      <c r="CQ125" s="78">
        <f t="shared" si="57"/>
        <v>45505</v>
      </c>
      <c r="CR125" s="78">
        <f t="shared" si="57"/>
        <v>45536</v>
      </c>
      <c r="CS125" s="78">
        <f t="shared" si="57"/>
        <v>45566</v>
      </c>
      <c r="CT125" s="78">
        <f t="shared" si="57"/>
        <v>45597</v>
      </c>
      <c r="CU125" s="78">
        <f t="shared" si="57"/>
        <v>45627</v>
      </c>
      <c r="CV125" s="78">
        <f t="shared" si="57"/>
        <v>45658</v>
      </c>
      <c r="CW125" s="78">
        <f t="shared" ref="CW125:EB125" si="58">EDATE(CV125,1)</f>
        <v>45689</v>
      </c>
      <c r="CX125" s="78">
        <f t="shared" si="58"/>
        <v>45717</v>
      </c>
      <c r="CY125" s="78">
        <f t="shared" si="58"/>
        <v>45748</v>
      </c>
      <c r="CZ125" s="78">
        <f t="shared" si="58"/>
        <v>45778</v>
      </c>
      <c r="DA125" s="78">
        <f t="shared" si="58"/>
        <v>45809</v>
      </c>
      <c r="DB125" s="78">
        <f t="shared" si="58"/>
        <v>45839</v>
      </c>
      <c r="DC125" s="78">
        <f t="shared" si="58"/>
        <v>45870</v>
      </c>
      <c r="DD125" s="78">
        <f t="shared" si="58"/>
        <v>45901</v>
      </c>
      <c r="DE125" s="78">
        <f t="shared" si="58"/>
        <v>45931</v>
      </c>
      <c r="DF125" s="78">
        <f t="shared" si="58"/>
        <v>45962</v>
      </c>
      <c r="DG125" s="78">
        <f t="shared" si="58"/>
        <v>45992</v>
      </c>
      <c r="DH125" s="78">
        <f t="shared" si="58"/>
        <v>46023</v>
      </c>
      <c r="DI125" s="78">
        <f t="shared" si="58"/>
        <v>46054</v>
      </c>
      <c r="DJ125" s="78">
        <f t="shared" si="58"/>
        <v>46082</v>
      </c>
      <c r="DK125" s="78">
        <f t="shared" si="58"/>
        <v>46113</v>
      </c>
      <c r="DL125" s="78">
        <f t="shared" si="58"/>
        <v>46143</v>
      </c>
      <c r="DM125" s="78">
        <f t="shared" si="58"/>
        <v>46174</v>
      </c>
      <c r="DN125" s="78">
        <f t="shared" si="58"/>
        <v>46204</v>
      </c>
      <c r="DO125" s="78">
        <f t="shared" si="58"/>
        <v>46235</v>
      </c>
      <c r="DP125" s="78">
        <f t="shared" si="58"/>
        <v>46266</v>
      </c>
      <c r="DQ125" s="78">
        <f t="shared" si="58"/>
        <v>46296</v>
      </c>
      <c r="DR125" s="78">
        <f t="shared" si="58"/>
        <v>46327</v>
      </c>
      <c r="DS125" s="78">
        <f t="shared" si="58"/>
        <v>46357</v>
      </c>
      <c r="DT125" s="78">
        <f t="shared" si="58"/>
        <v>46388</v>
      </c>
      <c r="DU125" s="78">
        <f t="shared" si="58"/>
        <v>46419</v>
      </c>
      <c r="DV125" s="78">
        <f t="shared" si="58"/>
        <v>46447</v>
      </c>
      <c r="DW125" s="78">
        <f t="shared" si="58"/>
        <v>46478</v>
      </c>
      <c r="DX125" s="78">
        <f t="shared" si="58"/>
        <v>46508</v>
      </c>
      <c r="DY125" s="78">
        <f t="shared" si="58"/>
        <v>46539</v>
      </c>
      <c r="DZ125" s="78">
        <f t="shared" si="58"/>
        <v>46569</v>
      </c>
      <c r="EA125" s="78">
        <f t="shared" si="58"/>
        <v>46600</v>
      </c>
      <c r="EB125" s="78">
        <f t="shared" si="58"/>
        <v>46631</v>
      </c>
      <c r="EC125" s="78">
        <f t="shared" ref="EC125:FC125" si="59">EDATE(EB125,1)</f>
        <v>46661</v>
      </c>
      <c r="ED125" s="78">
        <f t="shared" si="59"/>
        <v>46692</v>
      </c>
      <c r="EE125" s="78">
        <f t="shared" si="59"/>
        <v>46722</v>
      </c>
      <c r="EF125" s="78">
        <f t="shared" si="59"/>
        <v>46753</v>
      </c>
      <c r="EG125" s="78">
        <f t="shared" si="59"/>
        <v>46784</v>
      </c>
      <c r="EH125" s="78">
        <f t="shared" si="59"/>
        <v>46813</v>
      </c>
      <c r="EI125" s="78">
        <f t="shared" si="59"/>
        <v>46844</v>
      </c>
      <c r="EJ125" s="78">
        <f t="shared" si="59"/>
        <v>46874</v>
      </c>
      <c r="EK125" s="78">
        <f t="shared" si="59"/>
        <v>46905</v>
      </c>
      <c r="EL125" s="78">
        <f t="shared" si="59"/>
        <v>46935</v>
      </c>
      <c r="EM125" s="78">
        <f t="shared" si="59"/>
        <v>46966</v>
      </c>
      <c r="EN125" s="78">
        <f t="shared" si="59"/>
        <v>46997</v>
      </c>
      <c r="EO125" s="78">
        <f t="shared" si="59"/>
        <v>47027</v>
      </c>
      <c r="EP125" s="78">
        <f t="shared" si="59"/>
        <v>47058</v>
      </c>
      <c r="EQ125" s="78">
        <f t="shared" si="59"/>
        <v>47088</v>
      </c>
      <c r="ER125" s="78">
        <f t="shared" si="59"/>
        <v>47119</v>
      </c>
      <c r="ES125" s="78">
        <f t="shared" si="59"/>
        <v>47150</v>
      </c>
      <c r="ET125" s="78">
        <f t="shared" si="59"/>
        <v>47178</v>
      </c>
      <c r="EU125" s="78">
        <f t="shared" si="59"/>
        <v>47209</v>
      </c>
      <c r="EV125" s="78">
        <f t="shared" si="59"/>
        <v>47239</v>
      </c>
      <c r="EW125" s="78">
        <f t="shared" si="59"/>
        <v>47270</v>
      </c>
      <c r="EX125" s="78">
        <f t="shared" si="59"/>
        <v>47300</v>
      </c>
      <c r="EY125" s="78">
        <f t="shared" si="59"/>
        <v>47331</v>
      </c>
      <c r="EZ125" s="78">
        <f t="shared" si="59"/>
        <v>47362</v>
      </c>
      <c r="FA125" s="78">
        <f t="shared" si="59"/>
        <v>47392</v>
      </c>
      <c r="FB125" s="78">
        <f t="shared" si="59"/>
        <v>47423</v>
      </c>
      <c r="FC125" s="78">
        <f t="shared" si="59"/>
        <v>47453</v>
      </c>
    </row>
    <row r="126" spans="1:159">
      <c r="C126" s="9" t="s">
        <v>83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252958.9</v>
      </c>
      <c r="P126" s="3">
        <v>689465.49</v>
      </c>
      <c r="Q126" s="3">
        <v>689465.49</v>
      </c>
      <c r="R126" s="3">
        <v>689465.49</v>
      </c>
      <c r="S126" s="3">
        <v>689465.49</v>
      </c>
      <c r="T126" s="3">
        <v>689465.49</v>
      </c>
      <c r="U126" s="3">
        <v>689465.49</v>
      </c>
      <c r="V126" s="3">
        <v>689465.49</v>
      </c>
      <c r="W126" s="3">
        <v>689465.49</v>
      </c>
      <c r="X126" s="3">
        <v>689465.49</v>
      </c>
      <c r="Y126" s="3">
        <v>689465.49</v>
      </c>
      <c r="Z126" s="3">
        <v>689465.49</v>
      </c>
      <c r="AA126" s="3">
        <v>689465.49</v>
      </c>
      <c r="AB126" s="3">
        <v>747146.78</v>
      </c>
      <c r="AC126" s="3">
        <v>747146.78</v>
      </c>
      <c r="AD126" s="3">
        <v>747146.78</v>
      </c>
      <c r="AE126" s="3">
        <v>747146.78</v>
      </c>
      <c r="AF126" s="3">
        <v>747146.78</v>
      </c>
      <c r="AG126" s="3">
        <v>747146.78</v>
      </c>
      <c r="AH126" s="3">
        <v>747146.78</v>
      </c>
      <c r="AI126" s="3">
        <v>747146.78</v>
      </c>
      <c r="AJ126" s="3">
        <v>747146.78</v>
      </c>
      <c r="AK126" s="3">
        <v>747146.78</v>
      </c>
      <c r="AL126" s="3">
        <v>747146.78</v>
      </c>
      <c r="AM126" s="3">
        <v>747146.78</v>
      </c>
      <c r="AN126" s="3">
        <v>991920.31</v>
      </c>
      <c r="AO126" s="3">
        <v>991920.31</v>
      </c>
      <c r="AP126" s="3">
        <v>991920.31</v>
      </c>
      <c r="AQ126" s="3">
        <v>991920.31</v>
      </c>
      <c r="AR126" s="3">
        <v>991920.31</v>
      </c>
      <c r="AS126" s="3">
        <v>991920.31</v>
      </c>
      <c r="AT126" s="3">
        <v>991920.31</v>
      </c>
      <c r="AU126" s="3">
        <v>991920.31</v>
      </c>
      <c r="AV126" s="3">
        <v>991920.31</v>
      </c>
      <c r="AW126" s="3">
        <v>991920.31</v>
      </c>
      <c r="AX126" s="3">
        <v>991920.31</v>
      </c>
      <c r="AY126" s="3">
        <v>991920.31</v>
      </c>
      <c r="AZ126" s="3">
        <v>1095195.31</v>
      </c>
      <c r="BA126" s="3">
        <v>1095195.31</v>
      </c>
      <c r="BB126" s="3">
        <v>1095195.31</v>
      </c>
      <c r="BC126" s="3">
        <v>1095195.31</v>
      </c>
      <c r="BD126" s="3">
        <v>1095195.31</v>
      </c>
      <c r="BE126" s="3">
        <v>1095195.31</v>
      </c>
      <c r="BF126" s="3">
        <v>1095195.31</v>
      </c>
      <c r="BG126" s="3">
        <v>1095195.31</v>
      </c>
      <c r="BH126" s="3">
        <v>1095195.31</v>
      </c>
      <c r="BI126" s="3">
        <v>1095195.31</v>
      </c>
      <c r="BJ126" s="3">
        <v>1095195.31</v>
      </c>
      <c r="BK126" s="3">
        <v>1095195.31</v>
      </c>
      <c r="BL126" s="3">
        <v>1220072.78</v>
      </c>
      <c r="BM126" s="3">
        <v>1220072.78</v>
      </c>
      <c r="BN126" s="3">
        <v>1220072.78</v>
      </c>
      <c r="BO126" s="3">
        <v>1220072.78</v>
      </c>
      <c r="BP126" s="3">
        <v>1220072.78</v>
      </c>
      <c r="BQ126" s="3">
        <v>1220072.78</v>
      </c>
      <c r="BR126" s="3">
        <v>1220072.78</v>
      </c>
      <c r="BS126" s="3">
        <v>1220072.78</v>
      </c>
      <c r="BT126" s="3">
        <v>1220072.78</v>
      </c>
      <c r="BU126" s="3">
        <v>1220072.78</v>
      </c>
      <c r="BV126" s="3">
        <v>1220072.78</v>
      </c>
      <c r="BW126" s="3">
        <v>1220072.78</v>
      </c>
      <c r="BX126" s="3">
        <v>1281341.07</v>
      </c>
      <c r="BY126" s="3">
        <v>1281341.07</v>
      </c>
      <c r="BZ126" s="3">
        <v>1281341.07</v>
      </c>
      <c r="CA126" s="3">
        <v>1281341.07</v>
      </c>
      <c r="CB126" s="3">
        <v>1281341.07</v>
      </c>
      <c r="CC126" s="3">
        <v>1281341.07</v>
      </c>
      <c r="CD126" s="3">
        <v>1281341.07</v>
      </c>
      <c r="CE126" s="3">
        <v>1281341.07</v>
      </c>
      <c r="CF126" s="3">
        <v>1281341.07</v>
      </c>
      <c r="CG126" s="3">
        <v>1281341.07</v>
      </c>
      <c r="CH126" s="3">
        <v>1281341.07</v>
      </c>
      <c r="CI126" s="3">
        <v>1281341.07</v>
      </c>
      <c r="CJ126" s="3">
        <v>1363630.8</v>
      </c>
      <c r="CK126" s="3">
        <v>1363630.8</v>
      </c>
      <c r="CL126" s="3">
        <v>1363630.8</v>
      </c>
      <c r="CM126" s="3">
        <v>1363630.8</v>
      </c>
      <c r="CN126" s="3">
        <v>1363630.8</v>
      </c>
      <c r="CO126" s="3">
        <v>1363630.8</v>
      </c>
      <c r="CP126" s="3">
        <v>1363630.8</v>
      </c>
      <c r="CQ126" s="3">
        <v>1363630.8</v>
      </c>
      <c r="CR126" s="3">
        <v>1363630.8</v>
      </c>
      <c r="CS126" s="3">
        <v>1363630.8</v>
      </c>
      <c r="CT126" s="3">
        <v>1363630.8</v>
      </c>
      <c r="CU126" s="3">
        <v>1363630.8</v>
      </c>
      <c r="CV126" s="3">
        <v>1428637.84</v>
      </c>
      <c r="CW126" s="3">
        <v>1428637.84</v>
      </c>
      <c r="CX126" s="3">
        <v>1428637.84</v>
      </c>
      <c r="CY126" s="3">
        <v>1428637.84</v>
      </c>
      <c r="CZ126" s="3">
        <v>1428637.84</v>
      </c>
      <c r="DA126" s="3">
        <v>1428637.84</v>
      </c>
      <c r="DB126" s="3">
        <v>1428637.84</v>
      </c>
      <c r="DC126" s="3">
        <v>1428637.84</v>
      </c>
      <c r="DD126" s="3">
        <v>1428637.84</v>
      </c>
      <c r="DE126" s="3">
        <v>1428637.84</v>
      </c>
      <c r="DF126" s="3">
        <v>1428637.84</v>
      </c>
      <c r="DG126" s="3">
        <v>1428637.84</v>
      </c>
      <c r="DH126" s="3">
        <v>1507431.02</v>
      </c>
      <c r="DI126" s="3">
        <v>1507431.02</v>
      </c>
      <c r="DJ126" s="3">
        <v>1507431.02</v>
      </c>
      <c r="DK126" s="3">
        <v>1507431.02</v>
      </c>
      <c r="DL126" s="3">
        <v>1507431.02</v>
      </c>
      <c r="DM126" s="3">
        <v>1507431.02</v>
      </c>
      <c r="DN126" s="3">
        <v>1507431.02</v>
      </c>
      <c r="DO126" s="3">
        <v>1507431.02</v>
      </c>
      <c r="DP126" s="3">
        <v>1507431.02</v>
      </c>
      <c r="DQ126" s="3">
        <v>1507431.02</v>
      </c>
      <c r="DR126" s="3">
        <v>1507431.02</v>
      </c>
      <c r="DS126" s="3">
        <v>1507431.02</v>
      </c>
      <c r="DT126" s="3">
        <v>1600328.55</v>
      </c>
      <c r="DU126" s="3">
        <v>1600328.55</v>
      </c>
      <c r="DV126" s="3">
        <v>1600328.55</v>
      </c>
      <c r="DW126" s="3">
        <v>1600328.55</v>
      </c>
      <c r="DX126" s="3">
        <v>1600328.55</v>
      </c>
      <c r="DY126" s="3">
        <v>1600328.55</v>
      </c>
      <c r="DZ126" s="3">
        <v>1600328.55</v>
      </c>
      <c r="EA126" s="3">
        <v>1600328.55</v>
      </c>
      <c r="EB126" s="3">
        <v>1600328.55</v>
      </c>
      <c r="EC126" s="3">
        <v>1600328.55</v>
      </c>
      <c r="ED126" s="3">
        <v>1600328.55</v>
      </c>
      <c r="EE126" s="3">
        <v>1600328.55</v>
      </c>
      <c r="EF126" s="3">
        <v>1713022.69</v>
      </c>
      <c r="EG126" s="3">
        <v>1713022.69</v>
      </c>
      <c r="EH126" s="3">
        <v>1713022.69</v>
      </c>
      <c r="EI126" s="3">
        <v>1713022.69</v>
      </c>
      <c r="EJ126" s="3">
        <v>1713022.69</v>
      </c>
      <c r="EK126" s="3">
        <v>1713022.69</v>
      </c>
      <c r="EL126" s="3">
        <v>1713022.69</v>
      </c>
      <c r="EM126" s="3">
        <v>1713022.69</v>
      </c>
      <c r="EN126" s="3">
        <v>1713022.69</v>
      </c>
      <c r="EO126" s="3">
        <v>1713022.69</v>
      </c>
      <c r="EP126" s="3">
        <v>1713022.69</v>
      </c>
      <c r="EQ126" s="3">
        <v>1713022.69</v>
      </c>
      <c r="ER126" s="3">
        <v>1713022.69</v>
      </c>
      <c r="ES126" s="3">
        <v>1713022.69</v>
      </c>
      <c r="ET126" s="3">
        <v>1713022.69</v>
      </c>
      <c r="EU126" s="3">
        <v>1713022.69</v>
      </c>
      <c r="EV126" s="3">
        <v>1713022.69</v>
      </c>
      <c r="EW126" s="3">
        <v>1713022.69</v>
      </c>
      <c r="EX126" s="3">
        <v>1713022.69</v>
      </c>
      <c r="EY126" s="3">
        <v>1713022.69</v>
      </c>
      <c r="EZ126" s="3">
        <v>1713022.69</v>
      </c>
      <c r="FA126" s="3">
        <v>1713022.69</v>
      </c>
      <c r="FB126" s="3">
        <v>1713022.69</v>
      </c>
      <c r="FC126" s="3">
        <v>1713022.69</v>
      </c>
    </row>
    <row r="127" spans="1:159">
      <c r="C127" t="s">
        <v>27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342604538.12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</row>
    <row r="128" spans="1:159">
      <c r="C128" t="s">
        <v>24</v>
      </c>
      <c r="D128" s="3">
        <v>-121423</v>
      </c>
      <c r="E128" s="3">
        <v>-121423</v>
      </c>
      <c r="F128" s="3">
        <v>-121423</v>
      </c>
      <c r="G128" s="3">
        <v>-121423</v>
      </c>
      <c r="H128" s="3">
        <v>-121423</v>
      </c>
      <c r="I128" s="3">
        <v>-121423</v>
      </c>
      <c r="J128" s="3">
        <v>-121423</v>
      </c>
      <c r="K128" s="3">
        <v>-121423</v>
      </c>
      <c r="L128" s="3">
        <v>-121423</v>
      </c>
      <c r="M128" s="3">
        <v>-121423</v>
      </c>
      <c r="N128" s="3">
        <v>-121423</v>
      </c>
      <c r="O128" s="3">
        <v>-121423</v>
      </c>
      <c r="P128" s="3">
        <v>-121423</v>
      </c>
      <c r="Q128" s="3">
        <v>-121423</v>
      </c>
      <c r="R128" s="3">
        <v>-121423</v>
      </c>
      <c r="S128" s="3">
        <v>-121423</v>
      </c>
      <c r="T128" s="3">
        <v>-121423</v>
      </c>
      <c r="U128" s="3">
        <v>-121423</v>
      </c>
      <c r="V128" s="3">
        <v>-121423</v>
      </c>
      <c r="W128" s="3">
        <v>-121423</v>
      </c>
      <c r="X128" s="3">
        <v>-121423</v>
      </c>
      <c r="Y128" s="3">
        <v>-121423</v>
      </c>
      <c r="Z128" s="3">
        <v>-121423</v>
      </c>
      <c r="AA128" s="3">
        <v>-121423</v>
      </c>
      <c r="AB128" s="3">
        <v>-121423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</row>
    <row r="129" spans="1:4">
      <c r="C129" t="s">
        <v>329</v>
      </c>
      <c r="D129" s="4">
        <v>0.1</v>
      </c>
    </row>
    <row r="131" spans="1:4">
      <c r="B131" t="s">
        <v>155</v>
      </c>
      <c r="C131" t="s">
        <v>57</v>
      </c>
      <c r="D131" s="130">
        <f ca="1">NPV(D129/12,D126:OFFSET(D126,0,D124))</f>
        <v>88663607.321600229</v>
      </c>
    </row>
    <row r="132" spans="1:4">
      <c r="C132" t="s">
        <v>330</v>
      </c>
      <c r="D132" s="130">
        <f ca="1">NPV(D129/12,D127:OFFSET(D127,0,D124))</f>
        <v>103704885.56401002</v>
      </c>
    </row>
    <row r="133" spans="1:4">
      <c r="C133" t="s">
        <v>331</v>
      </c>
      <c r="D133" s="130">
        <f ca="1">NPV(D129/12,D128:OFFSET(D128,0,D124))</f>
        <v>-2730013.0974007649</v>
      </c>
    </row>
    <row r="135" spans="1:4">
      <c r="B135" t="s">
        <v>91</v>
      </c>
      <c r="C135" t="s">
        <v>325</v>
      </c>
      <c r="D135" s="130">
        <f ca="1">SUM(D131:D133)</f>
        <v>189638479.7882095</v>
      </c>
    </row>
    <row r="137" spans="1:4" s="38" customFormat="1">
      <c r="A137" s="38" t="s">
        <v>366</v>
      </c>
    </row>
    <row r="138" spans="1:4">
      <c r="B138" t="s">
        <v>92</v>
      </c>
      <c r="C138" t="s">
        <v>55</v>
      </c>
      <c r="D138" s="79">
        <v>42736</v>
      </c>
    </row>
    <row r="139" spans="1:4">
      <c r="C139" t="s">
        <v>176</v>
      </c>
      <c r="D139" s="79">
        <v>47088</v>
      </c>
    </row>
    <row r="140" spans="1:4">
      <c r="C140" t="s">
        <v>364</v>
      </c>
      <c r="D140" s="3">
        <v>12000</v>
      </c>
    </row>
    <row r="141" spans="1:4">
      <c r="C141" t="s">
        <v>365</v>
      </c>
      <c r="D141" s="3">
        <v>25000</v>
      </c>
    </row>
    <row r="143" spans="1:4">
      <c r="B143" t="s">
        <v>91</v>
      </c>
      <c r="C143" t="s">
        <v>363</v>
      </c>
      <c r="D143" s="136">
        <f>(D141/D140)^(1/(YEAR(D139)-YEAR(D138)))-1</f>
        <v>6.9000896270209999E-2</v>
      </c>
    </row>
    <row r="146" spans="1:51" s="38" customFormat="1">
      <c r="A146" s="38" t="s">
        <v>379</v>
      </c>
    </row>
    <row r="147" spans="1:51">
      <c r="B147" t="s">
        <v>92</v>
      </c>
      <c r="C147" t="s">
        <v>55</v>
      </c>
      <c r="D147" s="64">
        <v>42491</v>
      </c>
    </row>
    <row r="148" spans="1:51">
      <c r="C148" t="s">
        <v>56</v>
      </c>
      <c r="D148" s="64">
        <v>42979</v>
      </c>
    </row>
    <row r="149" spans="1:51">
      <c r="D149" s="58" t="s">
        <v>1</v>
      </c>
      <c r="E149" s="58" t="s">
        <v>380</v>
      </c>
      <c r="F149" s="58" t="s">
        <v>60</v>
      </c>
      <c r="G149" s="58" t="s">
        <v>8</v>
      </c>
    </row>
    <row r="150" spans="1:51">
      <c r="C150" s="141" t="s">
        <v>383</v>
      </c>
      <c r="D150" s="56">
        <v>35</v>
      </c>
      <c r="E150" s="56" t="s">
        <v>381</v>
      </c>
      <c r="F150" s="47" t="s">
        <v>93</v>
      </c>
      <c r="G150" s="48" t="s">
        <v>89</v>
      </c>
    </row>
    <row r="151" spans="1:51">
      <c r="C151" s="141" t="s">
        <v>384</v>
      </c>
      <c r="D151" s="56">
        <v>500</v>
      </c>
      <c r="E151" s="56" t="s">
        <v>0</v>
      </c>
      <c r="F151" s="47" t="s">
        <v>389</v>
      </c>
      <c r="G151" s="48" t="s">
        <v>391</v>
      </c>
    </row>
    <row r="152" spans="1:51">
      <c r="C152" s="141" t="s">
        <v>385</v>
      </c>
      <c r="D152" s="56">
        <v>2000</v>
      </c>
      <c r="E152" s="56" t="s">
        <v>388</v>
      </c>
      <c r="F152" s="47" t="s">
        <v>2</v>
      </c>
      <c r="G152" s="48" t="s">
        <v>390</v>
      </c>
    </row>
    <row r="153" spans="1:51">
      <c r="D153" s="48"/>
      <c r="E153" s="48"/>
      <c r="F153" s="48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51">
      <c r="C154" t="s">
        <v>122</v>
      </c>
      <c r="D154" s="63">
        <f>D147</f>
        <v>42491</v>
      </c>
      <c r="E154" s="63">
        <f>EDATE(D154,1)</f>
        <v>42522</v>
      </c>
      <c r="F154" s="63">
        <f t="shared" ref="F154:AN154" si="60">EDATE(E154,1)</f>
        <v>42552</v>
      </c>
      <c r="G154" s="63">
        <f t="shared" si="60"/>
        <v>42583</v>
      </c>
      <c r="H154" s="63">
        <f t="shared" si="60"/>
        <v>42614</v>
      </c>
      <c r="I154" s="63">
        <f t="shared" si="60"/>
        <v>42644</v>
      </c>
      <c r="J154" s="63">
        <f t="shared" si="60"/>
        <v>42675</v>
      </c>
      <c r="K154" s="63">
        <f t="shared" si="60"/>
        <v>42705</v>
      </c>
      <c r="L154" s="63">
        <f t="shared" si="60"/>
        <v>42736</v>
      </c>
      <c r="M154" s="63">
        <f t="shared" si="60"/>
        <v>42767</v>
      </c>
      <c r="N154" s="63">
        <f t="shared" si="60"/>
        <v>42795</v>
      </c>
      <c r="O154" s="63">
        <f t="shared" si="60"/>
        <v>42826</v>
      </c>
      <c r="P154" s="63">
        <f t="shared" si="60"/>
        <v>42856</v>
      </c>
      <c r="Q154" s="63">
        <f t="shared" si="60"/>
        <v>42887</v>
      </c>
      <c r="R154" s="63">
        <f t="shared" si="60"/>
        <v>42917</v>
      </c>
      <c r="S154" s="63">
        <f t="shared" si="60"/>
        <v>42948</v>
      </c>
      <c r="T154" s="63">
        <f t="shared" si="60"/>
        <v>42979</v>
      </c>
      <c r="U154" s="63">
        <f t="shared" si="60"/>
        <v>43009</v>
      </c>
      <c r="V154" s="63">
        <f t="shared" si="60"/>
        <v>43040</v>
      </c>
      <c r="W154" s="63">
        <f t="shared" si="60"/>
        <v>43070</v>
      </c>
      <c r="X154" s="63">
        <f t="shared" si="60"/>
        <v>43101</v>
      </c>
      <c r="Y154" s="63">
        <f t="shared" si="60"/>
        <v>43132</v>
      </c>
      <c r="Z154" s="63">
        <f t="shared" si="60"/>
        <v>43160</v>
      </c>
      <c r="AA154" s="63">
        <f t="shared" si="60"/>
        <v>43191</v>
      </c>
      <c r="AB154" s="63">
        <f t="shared" si="60"/>
        <v>43221</v>
      </c>
      <c r="AC154" s="63">
        <f t="shared" si="60"/>
        <v>43252</v>
      </c>
      <c r="AD154" s="63">
        <f t="shared" si="60"/>
        <v>43282</v>
      </c>
      <c r="AE154" s="63">
        <f t="shared" si="60"/>
        <v>43313</v>
      </c>
      <c r="AF154" s="63">
        <f t="shared" si="60"/>
        <v>43344</v>
      </c>
      <c r="AG154" s="63">
        <f t="shared" si="60"/>
        <v>43374</v>
      </c>
      <c r="AH154" s="63">
        <f t="shared" si="60"/>
        <v>43405</v>
      </c>
      <c r="AI154" s="63">
        <f t="shared" si="60"/>
        <v>43435</v>
      </c>
      <c r="AJ154" s="63">
        <f t="shared" si="60"/>
        <v>43466</v>
      </c>
      <c r="AK154" s="63">
        <f t="shared" si="60"/>
        <v>43497</v>
      </c>
      <c r="AL154" s="63">
        <f t="shared" si="60"/>
        <v>43525</v>
      </c>
      <c r="AM154" s="63">
        <f t="shared" si="60"/>
        <v>43556</v>
      </c>
      <c r="AN154" s="63">
        <f t="shared" si="60"/>
        <v>43586</v>
      </c>
    </row>
    <row r="155" spans="1:51" s="3" customFormat="1">
      <c r="C155" s="2" t="s">
        <v>382</v>
      </c>
      <c r="D155" s="61">
        <v>12</v>
      </c>
      <c r="E155" s="61">
        <v>12</v>
      </c>
      <c r="F155" s="61">
        <v>12</v>
      </c>
      <c r="G155" s="61">
        <v>12</v>
      </c>
      <c r="H155" s="61">
        <v>12</v>
      </c>
      <c r="I155" s="61">
        <v>12</v>
      </c>
      <c r="J155" s="61">
        <v>12</v>
      </c>
      <c r="K155" s="61">
        <v>12</v>
      </c>
      <c r="L155" s="61">
        <v>12</v>
      </c>
      <c r="M155" s="61">
        <v>12</v>
      </c>
      <c r="N155" s="61">
        <v>12</v>
      </c>
      <c r="O155" s="61">
        <v>12</v>
      </c>
      <c r="P155" s="61">
        <v>12</v>
      </c>
      <c r="Q155" s="61">
        <v>12</v>
      </c>
      <c r="R155" s="61">
        <v>12</v>
      </c>
      <c r="S155" s="61">
        <v>12</v>
      </c>
      <c r="T155" s="61">
        <v>12</v>
      </c>
      <c r="U155" s="61">
        <v>12</v>
      </c>
      <c r="V155" s="61">
        <v>12</v>
      </c>
      <c r="W155" s="61">
        <v>12</v>
      </c>
      <c r="X155" s="61">
        <v>12</v>
      </c>
      <c r="Y155" s="61">
        <v>12</v>
      </c>
      <c r="Z155" s="61">
        <v>12</v>
      </c>
      <c r="AA155" s="61">
        <v>12</v>
      </c>
      <c r="AB155" s="61">
        <v>12</v>
      </c>
      <c r="AC155" s="61">
        <v>12</v>
      </c>
      <c r="AD155" s="61">
        <v>12</v>
      </c>
      <c r="AE155" s="61">
        <v>12</v>
      </c>
      <c r="AF155" s="61">
        <v>12</v>
      </c>
      <c r="AG155" s="61">
        <v>12</v>
      </c>
      <c r="AH155" s="61">
        <v>12</v>
      </c>
      <c r="AI155" s="61">
        <v>12</v>
      </c>
      <c r="AJ155" s="61">
        <v>12</v>
      </c>
      <c r="AK155" s="61">
        <v>12</v>
      </c>
      <c r="AL155" s="61">
        <v>12</v>
      </c>
      <c r="AM155" s="61">
        <v>12</v>
      </c>
      <c r="AN155" s="61">
        <v>12</v>
      </c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</row>
    <row r="156" spans="1:51">
      <c r="C156" s="2" t="s">
        <v>386</v>
      </c>
      <c r="D156" s="61">
        <v>12</v>
      </c>
      <c r="E156" s="61">
        <v>12</v>
      </c>
      <c r="F156" s="61">
        <v>12</v>
      </c>
      <c r="G156" s="61">
        <v>12</v>
      </c>
      <c r="H156" s="61">
        <v>12</v>
      </c>
      <c r="I156" s="61">
        <v>12</v>
      </c>
      <c r="J156" s="61">
        <v>12</v>
      </c>
      <c r="K156" s="61">
        <v>12</v>
      </c>
      <c r="L156" s="61">
        <v>12</v>
      </c>
      <c r="M156" s="61">
        <v>12</v>
      </c>
      <c r="N156" s="61">
        <v>12</v>
      </c>
      <c r="O156" s="61">
        <v>12</v>
      </c>
      <c r="P156" s="61">
        <v>12</v>
      </c>
      <c r="Q156" s="61">
        <v>12</v>
      </c>
      <c r="R156" s="61">
        <v>12</v>
      </c>
      <c r="S156" s="61">
        <v>12</v>
      </c>
      <c r="T156" s="61">
        <v>12</v>
      </c>
      <c r="U156" s="61">
        <v>12</v>
      </c>
      <c r="V156" s="61">
        <v>12</v>
      </c>
      <c r="W156" s="61">
        <v>12</v>
      </c>
      <c r="X156" s="61">
        <v>12</v>
      </c>
      <c r="Y156" s="61">
        <v>12</v>
      </c>
      <c r="Z156" s="61">
        <v>12</v>
      </c>
      <c r="AA156" s="61">
        <v>12</v>
      </c>
      <c r="AB156" s="61">
        <v>12</v>
      </c>
      <c r="AC156" s="61">
        <v>12</v>
      </c>
      <c r="AD156" s="61">
        <v>12</v>
      </c>
      <c r="AE156" s="61">
        <v>12</v>
      </c>
      <c r="AF156" s="61">
        <v>12</v>
      </c>
      <c r="AG156" s="61">
        <v>12</v>
      </c>
      <c r="AH156" s="61">
        <v>12</v>
      </c>
      <c r="AI156" s="61">
        <v>12</v>
      </c>
      <c r="AJ156" s="61">
        <v>12</v>
      </c>
      <c r="AK156" s="61">
        <v>12</v>
      </c>
      <c r="AL156" s="61">
        <v>12</v>
      </c>
      <c r="AM156" s="61">
        <v>12</v>
      </c>
      <c r="AN156" s="61">
        <v>12</v>
      </c>
    </row>
    <row r="157" spans="1:51">
      <c r="C157" s="2" t="s">
        <v>387</v>
      </c>
      <c r="D157" s="61">
        <v>12</v>
      </c>
      <c r="E157" s="61">
        <v>12</v>
      </c>
      <c r="F157" s="61">
        <v>12</v>
      </c>
      <c r="G157" s="61">
        <v>12</v>
      </c>
      <c r="H157" s="61">
        <v>12</v>
      </c>
      <c r="I157" s="61">
        <v>12</v>
      </c>
      <c r="J157" s="61">
        <v>12</v>
      </c>
      <c r="K157" s="61">
        <v>12</v>
      </c>
      <c r="L157" s="61">
        <v>12</v>
      </c>
      <c r="M157" s="61">
        <v>12</v>
      </c>
      <c r="N157" s="61">
        <v>12</v>
      </c>
      <c r="O157" s="61">
        <v>12</v>
      </c>
      <c r="P157" s="61">
        <v>12</v>
      </c>
      <c r="Q157" s="61">
        <v>12</v>
      </c>
      <c r="R157" s="61">
        <v>12</v>
      </c>
      <c r="S157" s="61">
        <v>12</v>
      </c>
      <c r="T157" s="61">
        <v>12</v>
      </c>
      <c r="U157" s="61">
        <v>12</v>
      </c>
      <c r="V157" s="61">
        <v>12</v>
      </c>
      <c r="W157" s="61">
        <v>12</v>
      </c>
      <c r="X157" s="61">
        <v>12</v>
      </c>
      <c r="Y157" s="61">
        <v>12</v>
      </c>
      <c r="Z157" s="61">
        <v>12</v>
      </c>
      <c r="AA157" s="61">
        <v>12</v>
      </c>
      <c r="AB157" s="61">
        <v>12</v>
      </c>
      <c r="AC157" s="61">
        <v>12</v>
      </c>
      <c r="AD157" s="61">
        <v>12</v>
      </c>
      <c r="AE157" s="61">
        <v>12</v>
      </c>
      <c r="AF157" s="61">
        <v>12</v>
      </c>
      <c r="AG157" s="61">
        <v>12</v>
      </c>
      <c r="AH157" s="61">
        <v>12</v>
      </c>
      <c r="AI157" s="61">
        <v>12</v>
      </c>
      <c r="AJ157" s="61">
        <v>12</v>
      </c>
      <c r="AK157" s="61">
        <v>12</v>
      </c>
      <c r="AL157" s="61">
        <v>12</v>
      </c>
      <c r="AM157" s="61">
        <v>12</v>
      </c>
      <c r="AN157" s="61">
        <v>12</v>
      </c>
    </row>
    <row r="158" spans="1:51">
      <c r="D158" s="58"/>
    </row>
    <row r="159" spans="1:51">
      <c r="B159" t="s">
        <v>160</v>
      </c>
      <c r="C159" t="s">
        <v>122</v>
      </c>
      <c r="D159" s="63">
        <f>D154</f>
        <v>42491</v>
      </c>
      <c r="E159" s="63">
        <f>EDATE(D159,1)</f>
        <v>42522</v>
      </c>
      <c r="F159" s="63">
        <f t="shared" ref="F159" si="61">EDATE(E159,1)</f>
        <v>42552</v>
      </c>
      <c r="G159" s="63">
        <f t="shared" ref="G159" si="62">EDATE(F159,1)</f>
        <v>42583</v>
      </c>
      <c r="H159" s="63">
        <f t="shared" ref="H159" si="63">EDATE(G159,1)</f>
        <v>42614</v>
      </c>
      <c r="I159" s="63">
        <f t="shared" ref="I159" si="64">EDATE(H159,1)</f>
        <v>42644</v>
      </c>
      <c r="J159" s="63">
        <f t="shared" ref="J159" si="65">EDATE(I159,1)</f>
        <v>42675</v>
      </c>
      <c r="K159" s="63">
        <f t="shared" ref="K159" si="66">EDATE(J159,1)</f>
        <v>42705</v>
      </c>
      <c r="L159" s="63">
        <f t="shared" ref="L159" si="67">EDATE(K159,1)</f>
        <v>42736</v>
      </c>
      <c r="M159" s="63">
        <f t="shared" ref="M159" si="68">EDATE(L159,1)</f>
        <v>42767</v>
      </c>
      <c r="N159" s="63">
        <f t="shared" ref="N159" si="69">EDATE(M159,1)</f>
        <v>42795</v>
      </c>
      <c r="O159" s="63">
        <f t="shared" ref="O159" si="70">EDATE(N159,1)</f>
        <v>42826</v>
      </c>
      <c r="P159" s="63">
        <f t="shared" ref="P159" si="71">EDATE(O159,1)</f>
        <v>42856</v>
      </c>
      <c r="Q159" s="63">
        <f t="shared" ref="Q159" si="72">EDATE(P159,1)</f>
        <v>42887</v>
      </c>
      <c r="R159" s="63">
        <f t="shared" ref="R159" si="73">EDATE(Q159,1)</f>
        <v>42917</v>
      </c>
      <c r="S159" s="63">
        <f t="shared" ref="S159" si="74">EDATE(R159,1)</f>
        <v>42948</v>
      </c>
      <c r="T159" s="63">
        <f t="shared" ref="T159" si="75">EDATE(S159,1)</f>
        <v>42979</v>
      </c>
      <c r="U159" s="63">
        <f t="shared" ref="U159" si="76">EDATE(T159,1)</f>
        <v>43009</v>
      </c>
      <c r="V159" s="63">
        <f t="shared" ref="V159" si="77">EDATE(U159,1)</f>
        <v>43040</v>
      </c>
      <c r="W159" s="63">
        <f t="shared" ref="W159" si="78">EDATE(V159,1)</f>
        <v>43070</v>
      </c>
      <c r="X159" s="63">
        <f t="shared" ref="X159" si="79">EDATE(W159,1)</f>
        <v>43101</v>
      </c>
      <c r="Y159" s="63">
        <f t="shared" ref="Y159" si="80">EDATE(X159,1)</f>
        <v>43132</v>
      </c>
      <c r="Z159" s="63">
        <f t="shared" ref="Z159" si="81">EDATE(Y159,1)</f>
        <v>43160</v>
      </c>
      <c r="AA159" s="63">
        <f t="shared" ref="AA159" si="82">EDATE(Z159,1)</f>
        <v>43191</v>
      </c>
      <c r="AB159" s="63">
        <f t="shared" ref="AB159" si="83">EDATE(AA159,1)</f>
        <v>43221</v>
      </c>
      <c r="AC159" s="63">
        <f t="shared" ref="AC159" si="84">EDATE(AB159,1)</f>
        <v>43252</v>
      </c>
      <c r="AD159" s="63">
        <f t="shared" ref="AD159" si="85">EDATE(AC159,1)</f>
        <v>43282</v>
      </c>
      <c r="AE159" s="63">
        <f t="shared" ref="AE159" si="86">EDATE(AD159,1)</f>
        <v>43313</v>
      </c>
      <c r="AF159" s="63">
        <f t="shared" ref="AF159" si="87">EDATE(AE159,1)</f>
        <v>43344</v>
      </c>
      <c r="AG159" s="63">
        <f t="shared" ref="AG159" si="88">EDATE(AF159,1)</f>
        <v>43374</v>
      </c>
      <c r="AH159" s="63">
        <f t="shared" ref="AH159" si="89">EDATE(AG159,1)</f>
        <v>43405</v>
      </c>
      <c r="AI159" s="63">
        <f t="shared" ref="AI159" si="90">EDATE(AH159,1)</f>
        <v>43435</v>
      </c>
      <c r="AJ159" s="63">
        <f t="shared" ref="AJ159" si="91">EDATE(AI159,1)</f>
        <v>43466</v>
      </c>
      <c r="AK159" s="63">
        <f t="shared" ref="AK159" si="92">EDATE(AJ159,1)</f>
        <v>43497</v>
      </c>
      <c r="AL159" s="63">
        <f t="shared" ref="AL159" si="93">EDATE(AK159,1)</f>
        <v>43525</v>
      </c>
      <c r="AM159" s="63">
        <f t="shared" ref="AM159" si="94">EDATE(AL159,1)</f>
        <v>43556</v>
      </c>
      <c r="AN159" s="63">
        <f t="shared" ref="AN159" si="95">EDATE(AM159,1)</f>
        <v>43586</v>
      </c>
    </row>
    <row r="160" spans="1:51">
      <c r="C160" s="2" t="s">
        <v>382</v>
      </c>
      <c r="D160" s="21">
        <f>IF(OR(D$159&lt;$D$147,D$159&gt;$D$148),0,D155)*$D150</f>
        <v>420</v>
      </c>
      <c r="E160" s="21">
        <f t="shared" ref="E160:AN162" si="96">IF(OR(E$159&lt;$D$147,E$159&gt;$D$148),0,E155)*$D150</f>
        <v>420</v>
      </c>
      <c r="F160" s="21">
        <f t="shared" si="96"/>
        <v>420</v>
      </c>
      <c r="G160" s="21">
        <f t="shared" si="96"/>
        <v>420</v>
      </c>
      <c r="H160" s="21">
        <f t="shared" si="96"/>
        <v>420</v>
      </c>
      <c r="I160" s="21">
        <f t="shared" si="96"/>
        <v>420</v>
      </c>
      <c r="J160" s="21">
        <f t="shared" si="96"/>
        <v>420</v>
      </c>
      <c r="K160" s="21">
        <f t="shared" si="96"/>
        <v>420</v>
      </c>
      <c r="L160" s="21">
        <f t="shared" si="96"/>
        <v>420</v>
      </c>
      <c r="M160" s="21">
        <f t="shared" si="96"/>
        <v>420</v>
      </c>
      <c r="N160" s="21">
        <f t="shared" si="96"/>
        <v>420</v>
      </c>
      <c r="O160" s="21">
        <f t="shared" si="96"/>
        <v>420</v>
      </c>
      <c r="P160" s="21">
        <f t="shared" si="96"/>
        <v>420</v>
      </c>
      <c r="Q160" s="21">
        <f t="shared" si="96"/>
        <v>420</v>
      </c>
      <c r="R160" s="21">
        <f t="shared" si="96"/>
        <v>420</v>
      </c>
      <c r="S160" s="21">
        <f t="shared" si="96"/>
        <v>420</v>
      </c>
      <c r="T160" s="21">
        <f t="shared" si="96"/>
        <v>420</v>
      </c>
      <c r="U160" s="21">
        <f t="shared" si="96"/>
        <v>0</v>
      </c>
      <c r="V160" s="21">
        <f t="shared" si="96"/>
        <v>0</v>
      </c>
      <c r="W160" s="21">
        <f t="shared" si="96"/>
        <v>0</v>
      </c>
      <c r="X160" s="21">
        <f t="shared" si="96"/>
        <v>0</v>
      </c>
      <c r="Y160" s="21">
        <f t="shared" si="96"/>
        <v>0</v>
      </c>
      <c r="Z160" s="21">
        <f t="shared" si="96"/>
        <v>0</v>
      </c>
      <c r="AA160" s="21">
        <f t="shared" si="96"/>
        <v>0</v>
      </c>
      <c r="AB160" s="21">
        <f t="shared" si="96"/>
        <v>0</v>
      </c>
      <c r="AC160" s="21">
        <f t="shared" si="96"/>
        <v>0</v>
      </c>
      <c r="AD160" s="21">
        <f t="shared" si="96"/>
        <v>0</v>
      </c>
      <c r="AE160" s="21">
        <f t="shared" si="96"/>
        <v>0</v>
      </c>
      <c r="AF160" s="21">
        <f t="shared" si="96"/>
        <v>0</v>
      </c>
      <c r="AG160" s="21">
        <f t="shared" si="96"/>
        <v>0</v>
      </c>
      <c r="AH160" s="21">
        <f t="shared" si="96"/>
        <v>0</v>
      </c>
      <c r="AI160" s="21">
        <f t="shared" si="96"/>
        <v>0</v>
      </c>
      <c r="AJ160" s="21">
        <f t="shared" si="96"/>
        <v>0</v>
      </c>
      <c r="AK160" s="21">
        <f t="shared" si="96"/>
        <v>0</v>
      </c>
      <c r="AL160" s="21">
        <f t="shared" si="96"/>
        <v>0</v>
      </c>
      <c r="AM160" s="21">
        <f t="shared" si="96"/>
        <v>0</v>
      </c>
      <c r="AN160" s="21">
        <f t="shared" si="96"/>
        <v>0</v>
      </c>
    </row>
    <row r="161" spans="2:40">
      <c r="C161" s="2" t="s">
        <v>386</v>
      </c>
      <c r="D161" s="21">
        <f t="shared" ref="D161:S162" si="97">IF(OR(D$159&lt;$D$147,D$159&gt;$D$148),0,D156)*$D151</f>
        <v>6000</v>
      </c>
      <c r="E161" s="21">
        <f t="shared" si="97"/>
        <v>6000</v>
      </c>
      <c r="F161" s="21">
        <f t="shared" si="97"/>
        <v>6000</v>
      </c>
      <c r="G161" s="21">
        <f t="shared" si="97"/>
        <v>6000</v>
      </c>
      <c r="H161" s="21">
        <f t="shared" si="97"/>
        <v>6000</v>
      </c>
      <c r="I161" s="21">
        <f t="shared" si="97"/>
        <v>6000</v>
      </c>
      <c r="J161" s="21">
        <f t="shared" si="97"/>
        <v>6000</v>
      </c>
      <c r="K161" s="21">
        <f t="shared" si="97"/>
        <v>6000</v>
      </c>
      <c r="L161" s="21">
        <f t="shared" si="97"/>
        <v>6000</v>
      </c>
      <c r="M161" s="21">
        <f t="shared" si="97"/>
        <v>6000</v>
      </c>
      <c r="N161" s="21">
        <f t="shared" si="97"/>
        <v>6000</v>
      </c>
      <c r="O161" s="21">
        <f t="shared" si="97"/>
        <v>6000</v>
      </c>
      <c r="P161" s="21">
        <f t="shared" si="97"/>
        <v>6000</v>
      </c>
      <c r="Q161" s="21">
        <f t="shared" si="97"/>
        <v>6000</v>
      </c>
      <c r="R161" s="21">
        <f t="shared" si="97"/>
        <v>6000</v>
      </c>
      <c r="S161" s="21">
        <f t="shared" si="97"/>
        <v>6000</v>
      </c>
      <c r="T161" s="21">
        <f t="shared" si="96"/>
        <v>6000</v>
      </c>
      <c r="U161" s="21">
        <f t="shared" si="96"/>
        <v>0</v>
      </c>
      <c r="V161" s="21">
        <f t="shared" si="96"/>
        <v>0</v>
      </c>
      <c r="W161" s="21">
        <f t="shared" si="96"/>
        <v>0</v>
      </c>
      <c r="X161" s="21">
        <f t="shared" si="96"/>
        <v>0</v>
      </c>
      <c r="Y161" s="21">
        <f t="shared" si="96"/>
        <v>0</v>
      </c>
      <c r="Z161" s="21">
        <f t="shared" si="96"/>
        <v>0</v>
      </c>
      <c r="AA161" s="21">
        <f t="shared" si="96"/>
        <v>0</v>
      </c>
      <c r="AB161" s="21">
        <f t="shared" si="96"/>
        <v>0</v>
      </c>
      <c r="AC161" s="21">
        <f t="shared" si="96"/>
        <v>0</v>
      </c>
      <c r="AD161" s="21">
        <f t="shared" si="96"/>
        <v>0</v>
      </c>
      <c r="AE161" s="21">
        <f t="shared" si="96"/>
        <v>0</v>
      </c>
      <c r="AF161" s="21">
        <f t="shared" si="96"/>
        <v>0</v>
      </c>
      <c r="AG161" s="21">
        <f t="shared" si="96"/>
        <v>0</v>
      </c>
      <c r="AH161" s="21">
        <f t="shared" si="96"/>
        <v>0</v>
      </c>
      <c r="AI161" s="21">
        <f t="shared" si="96"/>
        <v>0</v>
      </c>
      <c r="AJ161" s="21">
        <f t="shared" si="96"/>
        <v>0</v>
      </c>
      <c r="AK161" s="21">
        <f t="shared" si="96"/>
        <v>0</v>
      </c>
      <c r="AL161" s="21">
        <f t="shared" si="96"/>
        <v>0</v>
      </c>
      <c r="AM161" s="21">
        <f t="shared" si="96"/>
        <v>0</v>
      </c>
      <c r="AN161" s="21">
        <f t="shared" si="96"/>
        <v>0</v>
      </c>
    </row>
    <row r="162" spans="2:40">
      <c r="C162" s="2" t="s">
        <v>387</v>
      </c>
      <c r="D162" s="21">
        <f t="shared" si="97"/>
        <v>24000</v>
      </c>
      <c r="E162" s="21">
        <f t="shared" si="96"/>
        <v>24000</v>
      </c>
      <c r="F162" s="21">
        <f t="shared" si="96"/>
        <v>24000</v>
      </c>
      <c r="G162" s="21">
        <f t="shared" si="96"/>
        <v>24000</v>
      </c>
      <c r="H162" s="21">
        <f t="shared" si="96"/>
        <v>24000</v>
      </c>
      <c r="I162" s="21">
        <f t="shared" si="96"/>
        <v>24000</v>
      </c>
      <c r="J162" s="21">
        <f t="shared" si="96"/>
        <v>24000</v>
      </c>
      <c r="K162" s="21">
        <f t="shared" si="96"/>
        <v>24000</v>
      </c>
      <c r="L162" s="21">
        <f t="shared" si="96"/>
        <v>24000</v>
      </c>
      <c r="M162" s="21">
        <f t="shared" si="96"/>
        <v>24000</v>
      </c>
      <c r="N162" s="21">
        <f t="shared" si="96"/>
        <v>24000</v>
      </c>
      <c r="O162" s="21">
        <f t="shared" si="96"/>
        <v>24000</v>
      </c>
      <c r="P162" s="21">
        <f t="shared" si="96"/>
        <v>24000</v>
      </c>
      <c r="Q162" s="21">
        <f t="shared" si="96"/>
        <v>24000</v>
      </c>
      <c r="R162" s="21">
        <f t="shared" si="96"/>
        <v>24000</v>
      </c>
      <c r="S162" s="21">
        <f t="shared" si="96"/>
        <v>24000</v>
      </c>
      <c r="T162" s="21">
        <f t="shared" si="96"/>
        <v>24000</v>
      </c>
      <c r="U162" s="21">
        <f t="shared" si="96"/>
        <v>0</v>
      </c>
      <c r="V162" s="21">
        <f t="shared" si="96"/>
        <v>0</v>
      </c>
      <c r="W162" s="21">
        <f t="shared" si="96"/>
        <v>0</v>
      </c>
      <c r="X162" s="21">
        <f t="shared" si="96"/>
        <v>0</v>
      </c>
      <c r="Y162" s="21">
        <f t="shared" si="96"/>
        <v>0</v>
      </c>
      <c r="Z162" s="21">
        <f t="shared" si="96"/>
        <v>0</v>
      </c>
      <c r="AA162" s="21">
        <f t="shared" si="96"/>
        <v>0</v>
      </c>
      <c r="AB162" s="21">
        <f t="shared" si="96"/>
        <v>0</v>
      </c>
      <c r="AC162" s="21">
        <f t="shared" si="96"/>
        <v>0</v>
      </c>
      <c r="AD162" s="21">
        <f t="shared" si="96"/>
        <v>0</v>
      </c>
      <c r="AE162" s="21">
        <f t="shared" si="96"/>
        <v>0</v>
      </c>
      <c r="AF162" s="21">
        <f t="shared" si="96"/>
        <v>0</v>
      </c>
      <c r="AG162" s="21">
        <f t="shared" si="96"/>
        <v>0</v>
      </c>
      <c r="AH162" s="21">
        <f t="shared" si="96"/>
        <v>0</v>
      </c>
      <c r="AI162" s="21">
        <f t="shared" si="96"/>
        <v>0</v>
      </c>
      <c r="AJ162" s="21">
        <f t="shared" si="96"/>
        <v>0</v>
      </c>
      <c r="AK162" s="21">
        <f t="shared" si="96"/>
        <v>0</v>
      </c>
      <c r="AL162" s="21">
        <f t="shared" si="96"/>
        <v>0</v>
      </c>
      <c r="AM162" s="21">
        <f t="shared" si="96"/>
        <v>0</v>
      </c>
      <c r="AN162" s="21">
        <f t="shared" si="96"/>
        <v>0</v>
      </c>
    </row>
    <row r="163" spans="2:40">
      <c r="C163" s="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2:40">
      <c r="B164" t="s">
        <v>91</v>
      </c>
      <c r="C164" s="2" t="s">
        <v>392</v>
      </c>
      <c r="D164">
        <f>SUM(160:162)</f>
        <v>517140</v>
      </c>
    </row>
    <row r="165" spans="2:40">
      <c r="C165" s="142" t="s">
        <v>381</v>
      </c>
      <c r="D165">
        <f>SUM(160:160)</f>
        <v>7140</v>
      </c>
      <c r="E165" s="136">
        <f>D165/$D$164</f>
        <v>1.3806706114398421E-2</v>
      </c>
    </row>
    <row r="166" spans="2:40">
      <c r="C166" s="142" t="s">
        <v>0</v>
      </c>
      <c r="D166">
        <f t="shared" ref="D166:D167" si="98">SUM(161:161)</f>
        <v>102000</v>
      </c>
      <c r="E166" s="136">
        <f t="shared" ref="E166:E173" si="99">D166/$D$164</f>
        <v>0.19723865877712032</v>
      </c>
    </row>
    <row r="167" spans="2:40">
      <c r="C167" s="142" t="s">
        <v>388</v>
      </c>
      <c r="D167">
        <f t="shared" si="98"/>
        <v>408000</v>
      </c>
      <c r="E167" s="136">
        <f t="shared" si="99"/>
        <v>0.78895463510848129</v>
      </c>
    </row>
    <row r="168" spans="2:40">
      <c r="C168" s="143" t="s">
        <v>93</v>
      </c>
      <c r="D168">
        <f>SUM(160:160)</f>
        <v>7140</v>
      </c>
      <c r="E168" s="136">
        <f t="shared" si="99"/>
        <v>1.3806706114398421E-2</v>
      </c>
    </row>
    <row r="169" spans="2:40">
      <c r="C169" s="143" t="s">
        <v>389</v>
      </c>
      <c r="D169">
        <f t="shared" ref="D169:D170" si="100">SUM(161:161)</f>
        <v>102000</v>
      </c>
      <c r="E169" s="136">
        <f t="shared" si="99"/>
        <v>0.19723865877712032</v>
      </c>
    </row>
    <row r="170" spans="2:40">
      <c r="C170" s="143" t="s">
        <v>2</v>
      </c>
      <c r="D170">
        <f t="shared" si="100"/>
        <v>408000</v>
      </c>
      <c r="E170" s="136">
        <f t="shared" si="99"/>
        <v>0.78895463510848129</v>
      </c>
    </row>
    <row r="171" spans="2:40">
      <c r="C171" s="144" t="s">
        <v>89</v>
      </c>
      <c r="D171">
        <f>SUM(160:160)</f>
        <v>7140</v>
      </c>
      <c r="E171" s="136">
        <f t="shared" si="99"/>
        <v>1.3806706114398421E-2</v>
      </c>
    </row>
    <row r="172" spans="2:40">
      <c r="C172" s="144" t="s">
        <v>391</v>
      </c>
      <c r="D172">
        <f t="shared" ref="D172:D173" si="101">SUM(161:161)</f>
        <v>102000</v>
      </c>
      <c r="E172" s="136">
        <f t="shared" si="99"/>
        <v>0.19723865877712032</v>
      </c>
    </row>
    <row r="173" spans="2:40">
      <c r="C173" s="144" t="s">
        <v>390</v>
      </c>
      <c r="D173">
        <f t="shared" si="101"/>
        <v>408000</v>
      </c>
      <c r="E173" s="136">
        <f t="shared" si="99"/>
        <v>0.78895463510848129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F72A-F939-154D-8A0F-AF88AE7F9DDD}">
  <dimension ref="A1:CW171"/>
  <sheetViews>
    <sheetView showGridLines="0" topLeftCell="A97" workbookViewId="0">
      <selection activeCell="A98" sqref="A98:XFD99"/>
    </sheetView>
  </sheetViews>
  <sheetFormatPr defaultColWidth="11" defaultRowHeight="15.6"/>
  <cols>
    <col min="1" max="1" width="10.8984375" customWidth="1"/>
    <col min="3" max="3" width="23.8984375" customWidth="1"/>
    <col min="4" max="4" width="13.8984375" customWidth="1"/>
    <col min="5" max="93" width="16.59765625" bestFit="1" customWidth="1"/>
  </cols>
  <sheetData>
    <row r="1" spans="1:50" s="38" customFormat="1">
      <c r="A1" s="38" t="s">
        <v>333</v>
      </c>
    </row>
    <row r="2" spans="1:50">
      <c r="B2" t="s">
        <v>92</v>
      </c>
      <c r="C2" t="s">
        <v>55</v>
      </c>
      <c r="D2" s="78">
        <v>44440</v>
      </c>
    </row>
    <row r="3" spans="1:50">
      <c r="C3" t="s">
        <v>56</v>
      </c>
      <c r="D3" s="78">
        <v>45170</v>
      </c>
    </row>
    <row r="5" spans="1:50">
      <c r="C5" t="s">
        <v>332</v>
      </c>
      <c r="D5">
        <f>YEAR(D2)</f>
        <v>2021</v>
      </c>
      <c r="E5">
        <f>D5+1</f>
        <v>2022</v>
      </c>
      <c r="F5">
        <f t="shared" ref="F5:M5" si="0">E5+1</f>
        <v>2023</v>
      </c>
      <c r="G5">
        <f t="shared" si="0"/>
        <v>2024</v>
      </c>
      <c r="H5">
        <f t="shared" si="0"/>
        <v>2025</v>
      </c>
      <c r="I5">
        <f t="shared" si="0"/>
        <v>2026</v>
      </c>
      <c r="J5">
        <f t="shared" si="0"/>
        <v>2027</v>
      </c>
      <c r="K5">
        <f t="shared" si="0"/>
        <v>2028</v>
      </c>
      <c r="L5">
        <f t="shared" si="0"/>
        <v>2029</v>
      </c>
      <c r="M5">
        <f t="shared" si="0"/>
        <v>2030</v>
      </c>
    </row>
    <row r="7" spans="1:50">
      <c r="B7" t="s">
        <v>91</v>
      </c>
      <c r="C7" t="s">
        <v>332</v>
      </c>
      <c r="D7" s="3">
        <f>IF(D5&gt;YEAR(EDATE($D$3,12))," ",D5)</f>
        <v>2021</v>
      </c>
      <c r="E7" s="3">
        <f t="shared" ref="E7:L7" si="1">IF(E5&gt;YEAR(EDATE($D$3,12))," ",E5)</f>
        <v>2022</v>
      </c>
      <c r="F7" s="3">
        <f t="shared" si="1"/>
        <v>2023</v>
      </c>
      <c r="G7" s="3">
        <f t="shared" si="1"/>
        <v>2024</v>
      </c>
      <c r="H7" t="str">
        <f t="shared" si="1"/>
        <v xml:space="preserve"> </v>
      </c>
      <c r="I7" t="str">
        <f t="shared" si="1"/>
        <v xml:space="preserve"> </v>
      </c>
      <c r="J7" t="str">
        <f t="shared" si="1"/>
        <v xml:space="preserve"> </v>
      </c>
      <c r="K7" t="str">
        <f t="shared" si="1"/>
        <v xml:space="preserve"> </v>
      </c>
      <c r="L7" t="str">
        <f t="shared" si="1"/>
        <v xml:space="preserve"> </v>
      </c>
      <c r="M7" t="str">
        <f>IF(M5&gt;YEAR(EDATE($D$3,12))," ",M5)</f>
        <v xml:space="preserve"> </v>
      </c>
    </row>
    <row r="9" spans="1:50" s="38" customFormat="1">
      <c r="A9" s="38" t="s">
        <v>17</v>
      </c>
    </row>
    <row r="10" spans="1:50">
      <c r="B10" t="s">
        <v>92</v>
      </c>
      <c r="C10" t="s">
        <v>55</v>
      </c>
      <c r="D10" s="78">
        <v>44440</v>
      </c>
    </row>
    <row r="11" spans="1:50">
      <c r="C11" t="s">
        <v>56</v>
      </c>
      <c r="D11" s="78">
        <v>45170</v>
      </c>
    </row>
    <row r="12" spans="1:50">
      <c r="C12" t="s">
        <v>31</v>
      </c>
      <c r="D12">
        <f>YEAR(D10)</f>
        <v>2021</v>
      </c>
      <c r="E12">
        <f>D12+1</f>
        <v>2022</v>
      </c>
      <c r="F12">
        <f>E12+1</f>
        <v>2023</v>
      </c>
      <c r="G12">
        <f>F12+1</f>
        <v>2024</v>
      </c>
    </row>
    <row r="13" spans="1:50">
      <c r="D13" s="121">
        <v>0.7</v>
      </c>
      <c r="E13" s="121">
        <v>0.8</v>
      </c>
      <c r="F13" s="121">
        <v>0.9</v>
      </c>
      <c r="G13" s="121">
        <v>0.95</v>
      </c>
    </row>
    <row r="15" spans="1:50">
      <c r="B15" t="s">
        <v>91</v>
      </c>
      <c r="C15" t="s">
        <v>32</v>
      </c>
      <c r="D15" s="78">
        <f>D10</f>
        <v>44440</v>
      </c>
      <c r="E15" s="78">
        <f>EDATE(D15,1)</f>
        <v>44470</v>
      </c>
      <c r="F15" s="78">
        <f t="shared" ref="F15:L15" si="2">EDATE(E15,1)</f>
        <v>44501</v>
      </c>
      <c r="G15" s="78">
        <f t="shared" si="2"/>
        <v>44531</v>
      </c>
      <c r="H15" s="78">
        <f t="shared" si="2"/>
        <v>44562</v>
      </c>
      <c r="I15" s="78">
        <f t="shared" si="2"/>
        <v>44593</v>
      </c>
      <c r="J15" s="78">
        <f t="shared" si="2"/>
        <v>44621</v>
      </c>
      <c r="K15" s="78">
        <f t="shared" si="2"/>
        <v>44652</v>
      </c>
      <c r="L15" s="78">
        <f t="shared" si="2"/>
        <v>44682</v>
      </c>
      <c r="M15" s="78">
        <f t="shared" ref="M15:AL15" si="3">EDATE(L15,1)</f>
        <v>44713</v>
      </c>
      <c r="N15" s="78">
        <f t="shared" si="3"/>
        <v>44743</v>
      </c>
      <c r="O15" s="78">
        <f t="shared" si="3"/>
        <v>44774</v>
      </c>
      <c r="P15" s="78">
        <f t="shared" si="3"/>
        <v>44805</v>
      </c>
      <c r="Q15" s="78">
        <f t="shared" si="3"/>
        <v>44835</v>
      </c>
      <c r="R15" s="78">
        <f t="shared" si="3"/>
        <v>44866</v>
      </c>
      <c r="S15" s="78">
        <f t="shared" si="3"/>
        <v>44896</v>
      </c>
      <c r="T15" s="78">
        <f t="shared" si="3"/>
        <v>44927</v>
      </c>
      <c r="U15" s="78">
        <f t="shared" si="3"/>
        <v>44958</v>
      </c>
      <c r="V15" s="78">
        <f t="shared" si="3"/>
        <v>44986</v>
      </c>
      <c r="W15" s="78">
        <f t="shared" si="3"/>
        <v>45017</v>
      </c>
      <c r="X15" s="78">
        <f t="shared" si="3"/>
        <v>45047</v>
      </c>
      <c r="Y15" s="78">
        <f t="shared" si="3"/>
        <v>45078</v>
      </c>
      <c r="Z15" s="78">
        <f t="shared" si="3"/>
        <v>45108</v>
      </c>
      <c r="AA15" s="78">
        <f t="shared" si="3"/>
        <v>45139</v>
      </c>
      <c r="AB15" s="78">
        <f t="shared" si="3"/>
        <v>45170</v>
      </c>
      <c r="AC15" s="78">
        <f t="shared" si="3"/>
        <v>45200</v>
      </c>
      <c r="AD15" s="78">
        <f t="shared" si="3"/>
        <v>45231</v>
      </c>
      <c r="AE15" s="78">
        <f t="shared" si="3"/>
        <v>45261</v>
      </c>
      <c r="AF15" s="78">
        <f t="shared" si="3"/>
        <v>45292</v>
      </c>
      <c r="AG15" s="78">
        <f t="shared" si="3"/>
        <v>45323</v>
      </c>
      <c r="AH15" s="78">
        <f t="shared" si="3"/>
        <v>45352</v>
      </c>
      <c r="AI15" s="78">
        <f t="shared" si="3"/>
        <v>45383</v>
      </c>
      <c r="AJ15" s="78">
        <f t="shared" si="3"/>
        <v>45413</v>
      </c>
      <c r="AK15" s="78">
        <f t="shared" si="3"/>
        <v>45444</v>
      </c>
      <c r="AL15" s="78">
        <f t="shared" si="3"/>
        <v>45474</v>
      </c>
      <c r="AM15" s="78">
        <f t="shared" ref="AM15:AX15" si="4">EDATE(AL15,1)</f>
        <v>45505</v>
      </c>
      <c r="AN15" s="78">
        <f t="shared" si="4"/>
        <v>45536</v>
      </c>
      <c r="AO15" s="78">
        <f t="shared" si="4"/>
        <v>45566</v>
      </c>
      <c r="AP15" s="78">
        <f t="shared" si="4"/>
        <v>45597</v>
      </c>
      <c r="AQ15" s="78">
        <f t="shared" si="4"/>
        <v>45627</v>
      </c>
      <c r="AR15" s="78">
        <f t="shared" si="4"/>
        <v>45658</v>
      </c>
      <c r="AS15" s="78">
        <f t="shared" si="4"/>
        <v>45689</v>
      </c>
      <c r="AT15" s="78">
        <f t="shared" si="4"/>
        <v>45717</v>
      </c>
      <c r="AU15" s="78">
        <f t="shared" si="4"/>
        <v>45748</v>
      </c>
      <c r="AV15" s="78">
        <f t="shared" si="4"/>
        <v>45778</v>
      </c>
      <c r="AW15" s="78">
        <f t="shared" si="4"/>
        <v>45809</v>
      </c>
      <c r="AX15" s="78">
        <f t="shared" si="4"/>
        <v>45839</v>
      </c>
    </row>
    <row r="16" spans="1:50">
      <c r="D16" s="85">
        <f ca="1">IF(D15&gt;EDATE($D11,12),0,OFFSET($D$13,0,YEAR(D15)-YEAR($D10)))</f>
        <v>0.7</v>
      </c>
      <c r="E16" s="85">
        <f t="shared" ref="E16:AX16" ca="1" si="5">IF(E15&gt;EDATE($D11,12),0,OFFSET($D$13,0,YEAR(E15)-YEAR($D10)))</f>
        <v>0.7</v>
      </c>
      <c r="F16" s="85">
        <f t="shared" ca="1" si="5"/>
        <v>0.7</v>
      </c>
      <c r="G16" s="85">
        <f t="shared" ca="1" si="5"/>
        <v>0.7</v>
      </c>
      <c r="H16" s="85">
        <f t="shared" ca="1" si="5"/>
        <v>0.8</v>
      </c>
      <c r="I16" s="85">
        <f t="shared" ca="1" si="5"/>
        <v>0.8</v>
      </c>
      <c r="J16" s="85">
        <f t="shared" ca="1" si="5"/>
        <v>0.8</v>
      </c>
      <c r="K16" s="85">
        <f t="shared" ca="1" si="5"/>
        <v>0.8</v>
      </c>
      <c r="L16" s="85">
        <f t="shared" ca="1" si="5"/>
        <v>0.8</v>
      </c>
      <c r="M16" s="85">
        <f t="shared" ca="1" si="5"/>
        <v>0.8</v>
      </c>
      <c r="N16" s="85">
        <f t="shared" ca="1" si="5"/>
        <v>0.8</v>
      </c>
      <c r="O16" s="85">
        <f t="shared" ca="1" si="5"/>
        <v>0.8</v>
      </c>
      <c r="P16" s="85">
        <f t="shared" ca="1" si="5"/>
        <v>0.8</v>
      </c>
      <c r="Q16" s="85">
        <f t="shared" ca="1" si="5"/>
        <v>0.8</v>
      </c>
      <c r="R16" s="85">
        <f t="shared" ca="1" si="5"/>
        <v>0.8</v>
      </c>
      <c r="S16" s="85">
        <f t="shared" ca="1" si="5"/>
        <v>0.8</v>
      </c>
      <c r="T16" s="85">
        <f t="shared" ca="1" si="5"/>
        <v>0.9</v>
      </c>
      <c r="U16" s="85">
        <f t="shared" ca="1" si="5"/>
        <v>0.9</v>
      </c>
      <c r="V16" s="85">
        <f t="shared" ca="1" si="5"/>
        <v>0.9</v>
      </c>
      <c r="W16" s="85">
        <f t="shared" ca="1" si="5"/>
        <v>0.9</v>
      </c>
      <c r="X16" s="85">
        <f t="shared" ca="1" si="5"/>
        <v>0.9</v>
      </c>
      <c r="Y16" s="85">
        <f t="shared" ca="1" si="5"/>
        <v>0.9</v>
      </c>
      <c r="Z16" s="85">
        <f t="shared" ca="1" si="5"/>
        <v>0.9</v>
      </c>
      <c r="AA16" s="85">
        <f t="shared" ca="1" si="5"/>
        <v>0.9</v>
      </c>
      <c r="AB16" s="85">
        <f t="shared" ca="1" si="5"/>
        <v>0.9</v>
      </c>
      <c r="AC16" s="85">
        <f t="shared" ca="1" si="5"/>
        <v>0.9</v>
      </c>
      <c r="AD16" s="85">
        <f t="shared" ca="1" si="5"/>
        <v>0.9</v>
      </c>
      <c r="AE16" s="85">
        <f t="shared" ca="1" si="5"/>
        <v>0.9</v>
      </c>
      <c r="AF16" s="85">
        <f t="shared" ca="1" si="5"/>
        <v>0.95</v>
      </c>
      <c r="AG16" s="85">
        <f t="shared" ca="1" si="5"/>
        <v>0.95</v>
      </c>
      <c r="AH16" s="85">
        <f t="shared" ca="1" si="5"/>
        <v>0.95</v>
      </c>
      <c r="AI16" s="85">
        <f t="shared" ca="1" si="5"/>
        <v>0.95</v>
      </c>
      <c r="AJ16" s="85">
        <f t="shared" ca="1" si="5"/>
        <v>0.95</v>
      </c>
      <c r="AK16" s="85">
        <f t="shared" ca="1" si="5"/>
        <v>0.95</v>
      </c>
      <c r="AL16" s="85">
        <f t="shared" ca="1" si="5"/>
        <v>0.95</v>
      </c>
      <c r="AM16" s="85">
        <f t="shared" ca="1" si="5"/>
        <v>0.95</v>
      </c>
      <c r="AN16" s="85">
        <f t="shared" ca="1" si="5"/>
        <v>0.95</v>
      </c>
      <c r="AO16" s="85">
        <f t="shared" ca="1" si="5"/>
        <v>0</v>
      </c>
      <c r="AP16" s="85">
        <f t="shared" ca="1" si="5"/>
        <v>0</v>
      </c>
      <c r="AQ16" s="85">
        <f t="shared" ca="1" si="5"/>
        <v>0</v>
      </c>
      <c r="AR16" s="85">
        <f t="shared" ca="1" si="5"/>
        <v>0</v>
      </c>
      <c r="AS16" s="85">
        <f t="shared" ca="1" si="5"/>
        <v>0</v>
      </c>
      <c r="AT16" s="85">
        <f t="shared" ca="1" si="5"/>
        <v>0</v>
      </c>
      <c r="AU16" s="85">
        <f t="shared" ca="1" si="5"/>
        <v>0</v>
      </c>
      <c r="AV16" s="85">
        <f t="shared" ca="1" si="5"/>
        <v>0</v>
      </c>
      <c r="AW16" s="85">
        <f t="shared" ca="1" si="5"/>
        <v>0</v>
      </c>
      <c r="AX16" s="85">
        <f t="shared" ca="1" si="5"/>
        <v>0</v>
      </c>
    </row>
    <row r="18" spans="1:93" s="38" customFormat="1">
      <c r="A18" s="38" t="s">
        <v>334</v>
      </c>
    </row>
    <row r="19" spans="1:93">
      <c r="A19" t="s">
        <v>335</v>
      </c>
      <c r="B19" s="2" t="s">
        <v>92</v>
      </c>
      <c r="C19" t="s">
        <v>55</v>
      </c>
      <c r="D19" s="64">
        <v>42491</v>
      </c>
    </row>
    <row r="20" spans="1:93">
      <c r="C20" t="s">
        <v>153</v>
      </c>
      <c r="D20" s="64">
        <v>42979</v>
      </c>
    </row>
    <row r="21" spans="1:93">
      <c r="C21" t="s">
        <v>170</v>
      </c>
      <c r="D21" s="83">
        <v>100000</v>
      </c>
    </row>
    <row r="22" spans="1:93">
      <c r="C22" t="s">
        <v>16</v>
      </c>
      <c r="D22" s="57">
        <v>0.05</v>
      </c>
    </row>
    <row r="23" spans="1:93">
      <c r="D23" s="58"/>
    </row>
    <row r="24" spans="1:93">
      <c r="B24" t="s">
        <v>91</v>
      </c>
      <c r="C24" s="2" t="s">
        <v>122</v>
      </c>
      <c r="D24" s="73">
        <f>D19</f>
        <v>42491</v>
      </c>
      <c r="E24" s="73">
        <f>EDATE(D24,1)</f>
        <v>42522</v>
      </c>
      <c r="F24" s="73">
        <f t="shared" ref="F24:BQ24" si="6">EDATE(E24,1)</f>
        <v>42552</v>
      </c>
      <c r="G24" s="73">
        <f t="shared" si="6"/>
        <v>42583</v>
      </c>
      <c r="H24" s="73">
        <f t="shared" si="6"/>
        <v>42614</v>
      </c>
      <c r="I24" s="73">
        <f t="shared" si="6"/>
        <v>42644</v>
      </c>
      <c r="J24" s="73">
        <f t="shared" si="6"/>
        <v>42675</v>
      </c>
      <c r="K24" s="73">
        <f t="shared" si="6"/>
        <v>42705</v>
      </c>
      <c r="L24" s="73">
        <f t="shared" si="6"/>
        <v>42736</v>
      </c>
      <c r="M24" s="73">
        <f t="shared" si="6"/>
        <v>42767</v>
      </c>
      <c r="N24" s="73">
        <f t="shared" si="6"/>
        <v>42795</v>
      </c>
      <c r="O24" s="73">
        <f t="shared" si="6"/>
        <v>42826</v>
      </c>
      <c r="P24" s="73">
        <f t="shared" si="6"/>
        <v>42856</v>
      </c>
      <c r="Q24" s="73">
        <f t="shared" si="6"/>
        <v>42887</v>
      </c>
      <c r="R24" s="73">
        <f t="shared" si="6"/>
        <v>42917</v>
      </c>
      <c r="S24" s="73">
        <f t="shared" si="6"/>
        <v>42948</v>
      </c>
      <c r="T24" s="73">
        <f t="shared" si="6"/>
        <v>42979</v>
      </c>
      <c r="U24" s="73">
        <f t="shared" si="6"/>
        <v>43009</v>
      </c>
      <c r="V24" s="73">
        <f t="shared" si="6"/>
        <v>43040</v>
      </c>
      <c r="W24" s="73">
        <f t="shared" si="6"/>
        <v>43070</v>
      </c>
      <c r="X24" s="73">
        <f t="shared" si="6"/>
        <v>43101</v>
      </c>
      <c r="Y24" s="73">
        <f t="shared" si="6"/>
        <v>43132</v>
      </c>
      <c r="Z24" s="73">
        <f t="shared" si="6"/>
        <v>43160</v>
      </c>
      <c r="AA24" s="73">
        <f t="shared" si="6"/>
        <v>43191</v>
      </c>
      <c r="AB24" s="73">
        <f t="shared" si="6"/>
        <v>43221</v>
      </c>
      <c r="AC24" s="73">
        <f t="shared" si="6"/>
        <v>43252</v>
      </c>
      <c r="AD24" s="73">
        <f t="shared" si="6"/>
        <v>43282</v>
      </c>
      <c r="AE24" s="73">
        <f t="shared" si="6"/>
        <v>43313</v>
      </c>
      <c r="AF24" s="73">
        <f t="shared" si="6"/>
        <v>43344</v>
      </c>
      <c r="AG24" s="73">
        <f t="shared" si="6"/>
        <v>43374</v>
      </c>
      <c r="AH24" s="73">
        <f t="shared" si="6"/>
        <v>43405</v>
      </c>
      <c r="AI24" s="73">
        <f t="shared" si="6"/>
        <v>43435</v>
      </c>
      <c r="AJ24" s="73">
        <f t="shared" si="6"/>
        <v>43466</v>
      </c>
      <c r="AK24" s="73">
        <f t="shared" si="6"/>
        <v>43497</v>
      </c>
      <c r="AL24" s="73">
        <f t="shared" si="6"/>
        <v>43525</v>
      </c>
      <c r="AM24" s="73">
        <f t="shared" si="6"/>
        <v>43556</v>
      </c>
      <c r="AN24" s="73">
        <f t="shared" si="6"/>
        <v>43586</v>
      </c>
      <c r="AO24" s="73">
        <f t="shared" si="6"/>
        <v>43617</v>
      </c>
      <c r="AP24" s="73">
        <f t="shared" si="6"/>
        <v>43647</v>
      </c>
      <c r="AQ24" s="73">
        <f t="shared" si="6"/>
        <v>43678</v>
      </c>
      <c r="AR24" s="73">
        <f t="shared" si="6"/>
        <v>43709</v>
      </c>
      <c r="AS24" s="73">
        <f t="shared" si="6"/>
        <v>43739</v>
      </c>
      <c r="AT24" s="73">
        <f t="shared" si="6"/>
        <v>43770</v>
      </c>
      <c r="AU24" s="73">
        <f t="shared" si="6"/>
        <v>43800</v>
      </c>
      <c r="AV24" s="73">
        <f t="shared" si="6"/>
        <v>43831</v>
      </c>
      <c r="AW24" s="73">
        <f t="shared" si="6"/>
        <v>43862</v>
      </c>
      <c r="AX24" s="73">
        <f t="shared" si="6"/>
        <v>43891</v>
      </c>
      <c r="AY24" s="73">
        <f t="shared" si="6"/>
        <v>43922</v>
      </c>
      <c r="AZ24" s="73">
        <f t="shared" si="6"/>
        <v>43952</v>
      </c>
      <c r="BA24" s="73">
        <f t="shared" si="6"/>
        <v>43983</v>
      </c>
      <c r="BB24" s="73">
        <f t="shared" si="6"/>
        <v>44013</v>
      </c>
      <c r="BC24" s="73">
        <f t="shared" si="6"/>
        <v>44044</v>
      </c>
      <c r="BD24" s="73">
        <f t="shared" si="6"/>
        <v>44075</v>
      </c>
      <c r="BE24" s="73">
        <f t="shared" si="6"/>
        <v>44105</v>
      </c>
      <c r="BF24" s="73">
        <f t="shared" si="6"/>
        <v>44136</v>
      </c>
      <c r="BG24" s="73">
        <f t="shared" si="6"/>
        <v>44166</v>
      </c>
      <c r="BH24" s="73">
        <f t="shared" si="6"/>
        <v>44197</v>
      </c>
      <c r="BI24" s="73">
        <f t="shared" si="6"/>
        <v>44228</v>
      </c>
      <c r="BJ24" s="73">
        <f t="shared" si="6"/>
        <v>44256</v>
      </c>
      <c r="BK24" s="73">
        <f t="shared" si="6"/>
        <v>44287</v>
      </c>
      <c r="BL24" s="73">
        <f t="shared" si="6"/>
        <v>44317</v>
      </c>
      <c r="BM24" s="73">
        <f t="shared" si="6"/>
        <v>44348</v>
      </c>
      <c r="BN24" s="73">
        <f t="shared" si="6"/>
        <v>44378</v>
      </c>
      <c r="BO24" s="73">
        <f t="shared" si="6"/>
        <v>44409</v>
      </c>
      <c r="BP24" s="73">
        <f t="shared" si="6"/>
        <v>44440</v>
      </c>
      <c r="BQ24" s="73">
        <f t="shared" si="6"/>
        <v>44470</v>
      </c>
      <c r="BR24" s="73">
        <f t="shared" ref="BR24:CO24" si="7">EDATE(BQ24,1)</f>
        <v>44501</v>
      </c>
      <c r="BS24" s="73">
        <f t="shared" si="7"/>
        <v>44531</v>
      </c>
      <c r="BT24" s="73">
        <f t="shared" si="7"/>
        <v>44562</v>
      </c>
      <c r="BU24" s="73">
        <f t="shared" si="7"/>
        <v>44593</v>
      </c>
      <c r="BV24" s="73">
        <f t="shared" si="7"/>
        <v>44621</v>
      </c>
      <c r="BW24" s="73">
        <f t="shared" si="7"/>
        <v>44652</v>
      </c>
      <c r="BX24" s="73">
        <f t="shared" si="7"/>
        <v>44682</v>
      </c>
      <c r="BY24" s="73">
        <f t="shared" si="7"/>
        <v>44713</v>
      </c>
      <c r="BZ24" s="73">
        <f t="shared" si="7"/>
        <v>44743</v>
      </c>
      <c r="CA24" s="73">
        <f t="shared" si="7"/>
        <v>44774</v>
      </c>
      <c r="CB24" s="73">
        <f t="shared" si="7"/>
        <v>44805</v>
      </c>
      <c r="CC24" s="73">
        <f t="shared" si="7"/>
        <v>44835</v>
      </c>
      <c r="CD24" s="73">
        <f t="shared" si="7"/>
        <v>44866</v>
      </c>
      <c r="CE24" s="73">
        <f t="shared" si="7"/>
        <v>44896</v>
      </c>
      <c r="CF24" s="73">
        <f t="shared" si="7"/>
        <v>44927</v>
      </c>
      <c r="CG24" s="73">
        <f t="shared" si="7"/>
        <v>44958</v>
      </c>
      <c r="CH24" s="73">
        <f t="shared" si="7"/>
        <v>44986</v>
      </c>
      <c r="CI24" s="73">
        <f t="shared" si="7"/>
        <v>45017</v>
      </c>
      <c r="CJ24" s="73">
        <f t="shared" si="7"/>
        <v>45047</v>
      </c>
      <c r="CK24" s="73">
        <f t="shared" si="7"/>
        <v>45078</v>
      </c>
      <c r="CL24" s="73">
        <f t="shared" si="7"/>
        <v>45108</v>
      </c>
      <c r="CM24" s="73">
        <f t="shared" si="7"/>
        <v>45139</v>
      </c>
      <c r="CN24" s="73">
        <f t="shared" si="7"/>
        <v>45170</v>
      </c>
      <c r="CO24" s="73">
        <f t="shared" si="7"/>
        <v>45200</v>
      </c>
    </row>
    <row r="25" spans="1:93" s="2" customFormat="1">
      <c r="C25" s="2" t="s">
        <v>173</v>
      </c>
      <c r="D25" s="82">
        <f>IF(D24&gt;EDATE($D20,12),0,$D21*(1+$D22)^ROUNDDOWN(DATEDIF($D24,D24,"m")/12,0)/12)</f>
        <v>8333.3333333333339</v>
      </c>
      <c r="E25" s="82">
        <f t="shared" ref="E25:BP25" si="8">IF(E24&gt;EDATE($D20,12),0,$D21*(1+$D22)^ROUNDDOWN(DATEDIF($D24,E24,"m")/12,0)/12)</f>
        <v>8333.3333333333339</v>
      </c>
      <c r="F25" s="82">
        <f t="shared" si="8"/>
        <v>8333.3333333333339</v>
      </c>
      <c r="G25" s="82">
        <f t="shared" si="8"/>
        <v>8333.3333333333339</v>
      </c>
      <c r="H25" s="82">
        <f t="shared" si="8"/>
        <v>8333.3333333333339</v>
      </c>
      <c r="I25" s="82">
        <f t="shared" si="8"/>
        <v>8333.3333333333339</v>
      </c>
      <c r="J25" s="82">
        <f t="shared" si="8"/>
        <v>8333.3333333333339</v>
      </c>
      <c r="K25" s="82">
        <f t="shared" si="8"/>
        <v>8333.3333333333339</v>
      </c>
      <c r="L25" s="82">
        <f t="shared" si="8"/>
        <v>8333.3333333333339</v>
      </c>
      <c r="M25" s="82">
        <f t="shared" si="8"/>
        <v>8333.3333333333339</v>
      </c>
      <c r="N25" s="82">
        <f t="shared" si="8"/>
        <v>8333.3333333333339</v>
      </c>
      <c r="O25" s="82">
        <f t="shared" si="8"/>
        <v>8333.3333333333339</v>
      </c>
      <c r="P25" s="82">
        <f t="shared" si="8"/>
        <v>8750</v>
      </c>
      <c r="Q25" s="82">
        <f t="shared" si="8"/>
        <v>8750</v>
      </c>
      <c r="R25" s="82">
        <f t="shared" si="8"/>
        <v>8750</v>
      </c>
      <c r="S25" s="82">
        <f t="shared" si="8"/>
        <v>8750</v>
      </c>
      <c r="T25" s="82">
        <f t="shared" si="8"/>
        <v>8750</v>
      </c>
      <c r="U25" s="82">
        <f t="shared" si="8"/>
        <v>8750</v>
      </c>
      <c r="V25" s="82">
        <f t="shared" si="8"/>
        <v>8750</v>
      </c>
      <c r="W25" s="82">
        <f t="shared" si="8"/>
        <v>8750</v>
      </c>
      <c r="X25" s="82">
        <f t="shared" si="8"/>
        <v>8750</v>
      </c>
      <c r="Y25" s="82">
        <f t="shared" si="8"/>
        <v>8750</v>
      </c>
      <c r="Z25" s="82">
        <f t="shared" si="8"/>
        <v>8750</v>
      </c>
      <c r="AA25" s="82">
        <f t="shared" si="8"/>
        <v>8750</v>
      </c>
      <c r="AB25" s="82">
        <f t="shared" si="8"/>
        <v>9187.5</v>
      </c>
      <c r="AC25" s="82">
        <f t="shared" si="8"/>
        <v>9187.5</v>
      </c>
      <c r="AD25" s="82">
        <f t="shared" si="8"/>
        <v>9187.5</v>
      </c>
      <c r="AE25" s="82">
        <f t="shared" si="8"/>
        <v>9187.5</v>
      </c>
      <c r="AF25" s="82">
        <f t="shared" si="8"/>
        <v>9187.5</v>
      </c>
      <c r="AG25" s="82">
        <f t="shared" si="8"/>
        <v>0</v>
      </c>
      <c r="AH25" s="82">
        <f t="shared" si="8"/>
        <v>0</v>
      </c>
      <c r="AI25" s="82">
        <f t="shared" si="8"/>
        <v>0</v>
      </c>
      <c r="AJ25" s="82">
        <f t="shared" si="8"/>
        <v>0</v>
      </c>
      <c r="AK25" s="82">
        <f t="shared" si="8"/>
        <v>0</v>
      </c>
      <c r="AL25" s="82">
        <f t="shared" si="8"/>
        <v>0</v>
      </c>
      <c r="AM25" s="82">
        <f t="shared" si="8"/>
        <v>0</v>
      </c>
      <c r="AN25" s="82">
        <f t="shared" si="8"/>
        <v>0</v>
      </c>
      <c r="AO25" s="82">
        <f t="shared" si="8"/>
        <v>0</v>
      </c>
      <c r="AP25" s="82">
        <f t="shared" si="8"/>
        <v>0</v>
      </c>
      <c r="AQ25" s="82">
        <f t="shared" si="8"/>
        <v>0</v>
      </c>
      <c r="AR25" s="82">
        <f t="shared" si="8"/>
        <v>0</v>
      </c>
      <c r="AS25" s="82">
        <f t="shared" si="8"/>
        <v>0</v>
      </c>
      <c r="AT25" s="82">
        <f t="shared" si="8"/>
        <v>0</v>
      </c>
      <c r="AU25" s="82">
        <f t="shared" si="8"/>
        <v>0</v>
      </c>
      <c r="AV25" s="82">
        <f t="shared" si="8"/>
        <v>0</v>
      </c>
      <c r="AW25" s="82">
        <f t="shared" si="8"/>
        <v>0</v>
      </c>
      <c r="AX25" s="82">
        <f t="shared" si="8"/>
        <v>0</v>
      </c>
      <c r="AY25" s="82">
        <f t="shared" si="8"/>
        <v>0</v>
      </c>
      <c r="AZ25" s="82">
        <f t="shared" si="8"/>
        <v>0</v>
      </c>
      <c r="BA25" s="82">
        <f t="shared" si="8"/>
        <v>0</v>
      </c>
      <c r="BB25" s="82">
        <f t="shared" si="8"/>
        <v>0</v>
      </c>
      <c r="BC25" s="82">
        <f t="shared" si="8"/>
        <v>0</v>
      </c>
      <c r="BD25" s="82">
        <f t="shared" si="8"/>
        <v>0</v>
      </c>
      <c r="BE25" s="82">
        <f t="shared" si="8"/>
        <v>0</v>
      </c>
      <c r="BF25" s="82">
        <f t="shared" si="8"/>
        <v>0</v>
      </c>
      <c r="BG25" s="82">
        <f t="shared" si="8"/>
        <v>0</v>
      </c>
      <c r="BH25" s="82">
        <f t="shared" si="8"/>
        <v>0</v>
      </c>
      <c r="BI25" s="82">
        <f t="shared" si="8"/>
        <v>0</v>
      </c>
      <c r="BJ25" s="82">
        <f t="shared" si="8"/>
        <v>0</v>
      </c>
      <c r="BK25" s="82">
        <f t="shared" si="8"/>
        <v>0</v>
      </c>
      <c r="BL25" s="82">
        <f t="shared" si="8"/>
        <v>0</v>
      </c>
      <c r="BM25" s="82">
        <f t="shared" si="8"/>
        <v>0</v>
      </c>
      <c r="BN25" s="82">
        <f t="shared" si="8"/>
        <v>0</v>
      </c>
      <c r="BO25" s="82">
        <f t="shared" si="8"/>
        <v>0</v>
      </c>
      <c r="BP25" s="82">
        <f t="shared" si="8"/>
        <v>0</v>
      </c>
      <c r="BQ25" s="82">
        <f t="shared" ref="BQ25:CJ25" si="9">IF(BQ24&gt;EDATE($D20,12),0,$D21*(1+$D22)^ROUNDDOWN(DATEDIF($D24,BQ24,"m")/12,0)/12)</f>
        <v>0</v>
      </c>
      <c r="BR25" s="82">
        <f t="shared" si="9"/>
        <v>0</v>
      </c>
      <c r="BS25" s="82">
        <f t="shared" si="9"/>
        <v>0</v>
      </c>
      <c r="BT25" s="82">
        <f t="shared" si="9"/>
        <v>0</v>
      </c>
      <c r="BU25" s="82">
        <f t="shared" si="9"/>
        <v>0</v>
      </c>
      <c r="BV25" s="82">
        <f t="shared" si="9"/>
        <v>0</v>
      </c>
      <c r="BW25" s="82">
        <f t="shared" si="9"/>
        <v>0</v>
      </c>
      <c r="BX25" s="82">
        <f t="shared" si="9"/>
        <v>0</v>
      </c>
      <c r="BY25" s="82">
        <f t="shared" si="9"/>
        <v>0</v>
      </c>
      <c r="BZ25" s="82">
        <f t="shared" si="9"/>
        <v>0</v>
      </c>
      <c r="CA25" s="82">
        <f t="shared" si="9"/>
        <v>0</v>
      </c>
      <c r="CB25" s="82">
        <f t="shared" si="9"/>
        <v>0</v>
      </c>
      <c r="CC25" s="82">
        <f t="shared" si="9"/>
        <v>0</v>
      </c>
      <c r="CD25" s="82">
        <f t="shared" si="9"/>
        <v>0</v>
      </c>
      <c r="CE25" s="82">
        <f t="shared" si="9"/>
        <v>0</v>
      </c>
      <c r="CF25" s="82">
        <f t="shared" si="9"/>
        <v>0</v>
      </c>
      <c r="CG25" s="82">
        <f t="shared" si="9"/>
        <v>0</v>
      </c>
      <c r="CH25" s="82">
        <f t="shared" si="9"/>
        <v>0</v>
      </c>
      <c r="CI25" s="82">
        <f t="shared" si="9"/>
        <v>0</v>
      </c>
      <c r="CJ25" s="82">
        <f t="shared" si="9"/>
        <v>0</v>
      </c>
      <c r="CK25" s="82">
        <f>IF(CK24&gt;EDATE($D20,12),0,$D21*(1+$D22)^ROUNDDOWN(DATEDIF($D24,CK24,"m")/12,0)/12)</f>
        <v>0</v>
      </c>
      <c r="CL25" s="82">
        <f>IF(CL24&gt;EDATE($D20,12),0,$D21*(1+$D22)^ROUNDDOWN(DATEDIF($D24,CL24,"m")/12,0)/12)</f>
        <v>0</v>
      </c>
      <c r="CM25" s="82">
        <f>IF(CM24&gt;EDATE($D20,12),0,$D21*(1+$D22)^ROUNDDOWN(DATEDIF($D24,CM24,"m")/12,0)/12)</f>
        <v>0</v>
      </c>
      <c r="CN25" s="82">
        <f>IF(CN24&gt;EDATE($D20,12),0,$D21*(1+$D22)^ROUNDDOWN(DATEDIF($D24,CN24,"m")/12,0)/12)</f>
        <v>0</v>
      </c>
      <c r="CO25" s="82">
        <f>IF(CO24&gt;EDATE($D20,12),0,$D21*(1+$D22)^ROUNDDOWN(DATEDIF($D24,CO24,"m")/12,0)/12)</f>
        <v>0</v>
      </c>
    </row>
    <row r="27" spans="1:93">
      <c r="A27" t="s">
        <v>338</v>
      </c>
      <c r="B27" s="2" t="s">
        <v>92</v>
      </c>
      <c r="C27" t="s">
        <v>55</v>
      </c>
      <c r="D27" s="64">
        <v>42491</v>
      </c>
    </row>
    <row r="28" spans="1:93">
      <c r="C28" t="s">
        <v>153</v>
      </c>
      <c r="D28" s="64">
        <v>42979</v>
      </c>
    </row>
    <row r="29" spans="1:93">
      <c r="C29" t="s">
        <v>16</v>
      </c>
      <c r="D29" s="57">
        <v>0.05</v>
      </c>
    </row>
    <row r="30" spans="1:93">
      <c r="B30" t="s">
        <v>91</v>
      </c>
      <c r="C30" s="2" t="s">
        <v>122</v>
      </c>
      <c r="D30" s="73">
        <f>D25</f>
        <v>8333.3333333333339</v>
      </c>
      <c r="E30" s="73">
        <f t="shared" ref="E30:AJ30" si="10">EDATE(D30,1)</f>
        <v>8364</v>
      </c>
      <c r="F30" s="73">
        <f t="shared" si="10"/>
        <v>8394</v>
      </c>
      <c r="G30" s="73">
        <f t="shared" si="10"/>
        <v>8425</v>
      </c>
      <c r="H30" s="73">
        <f t="shared" si="10"/>
        <v>8456</v>
      </c>
      <c r="I30" s="73">
        <f t="shared" si="10"/>
        <v>8484</v>
      </c>
      <c r="J30" s="73">
        <f t="shared" si="10"/>
        <v>8515</v>
      </c>
      <c r="K30" s="73">
        <f t="shared" si="10"/>
        <v>8545</v>
      </c>
      <c r="L30" s="73">
        <f t="shared" si="10"/>
        <v>8576</v>
      </c>
      <c r="M30" s="73">
        <f t="shared" si="10"/>
        <v>8606</v>
      </c>
      <c r="N30" s="73">
        <f t="shared" si="10"/>
        <v>8637</v>
      </c>
      <c r="O30" s="73">
        <f t="shared" si="10"/>
        <v>8668</v>
      </c>
      <c r="P30" s="73">
        <f t="shared" si="10"/>
        <v>8698</v>
      </c>
      <c r="Q30" s="73">
        <f t="shared" si="10"/>
        <v>8729</v>
      </c>
      <c r="R30" s="73">
        <f t="shared" si="10"/>
        <v>8759</v>
      </c>
      <c r="S30" s="73">
        <f t="shared" si="10"/>
        <v>8790</v>
      </c>
      <c r="T30" s="73">
        <f t="shared" si="10"/>
        <v>8821</v>
      </c>
      <c r="U30" s="73">
        <f t="shared" si="10"/>
        <v>8850</v>
      </c>
      <c r="V30" s="73">
        <f t="shared" si="10"/>
        <v>8881</v>
      </c>
      <c r="W30" s="73">
        <f t="shared" si="10"/>
        <v>8911</v>
      </c>
      <c r="X30" s="73">
        <f t="shared" si="10"/>
        <v>8942</v>
      </c>
      <c r="Y30" s="73">
        <f t="shared" si="10"/>
        <v>8972</v>
      </c>
      <c r="Z30" s="73">
        <f t="shared" si="10"/>
        <v>9003</v>
      </c>
      <c r="AA30" s="73">
        <f t="shared" si="10"/>
        <v>9034</v>
      </c>
      <c r="AB30" s="73">
        <f t="shared" si="10"/>
        <v>9064</v>
      </c>
      <c r="AC30" s="73">
        <f t="shared" si="10"/>
        <v>9095</v>
      </c>
      <c r="AD30" s="73">
        <f t="shared" si="10"/>
        <v>9125</v>
      </c>
      <c r="AE30" s="73">
        <f t="shared" si="10"/>
        <v>9156</v>
      </c>
      <c r="AF30" s="73">
        <f t="shared" si="10"/>
        <v>9187</v>
      </c>
      <c r="AG30" s="73">
        <f t="shared" si="10"/>
        <v>9215</v>
      </c>
      <c r="AH30" s="73">
        <f t="shared" si="10"/>
        <v>9246</v>
      </c>
      <c r="AI30" s="73">
        <f t="shared" si="10"/>
        <v>9276</v>
      </c>
      <c r="AJ30" s="73">
        <f t="shared" si="10"/>
        <v>9307</v>
      </c>
      <c r="AK30" s="73">
        <f t="shared" ref="AK30:BP30" si="11">EDATE(AJ30,1)</f>
        <v>9337</v>
      </c>
      <c r="AL30" s="73">
        <f t="shared" si="11"/>
        <v>9368</v>
      </c>
      <c r="AM30" s="73">
        <f t="shared" si="11"/>
        <v>9399</v>
      </c>
      <c r="AN30" s="73">
        <f t="shared" si="11"/>
        <v>9429</v>
      </c>
      <c r="AO30" s="73">
        <f t="shared" si="11"/>
        <v>9460</v>
      </c>
      <c r="AP30" s="73">
        <f t="shared" si="11"/>
        <v>9490</v>
      </c>
      <c r="AQ30" s="73">
        <f t="shared" si="11"/>
        <v>9521</v>
      </c>
      <c r="AR30" s="73">
        <f t="shared" si="11"/>
        <v>9552</v>
      </c>
      <c r="AS30" s="73">
        <f t="shared" si="11"/>
        <v>9580</v>
      </c>
      <c r="AT30" s="73">
        <f t="shared" si="11"/>
        <v>9611</v>
      </c>
      <c r="AU30" s="73">
        <f t="shared" si="11"/>
        <v>9641</v>
      </c>
      <c r="AV30" s="73">
        <f t="shared" si="11"/>
        <v>9672</v>
      </c>
      <c r="AW30" s="73">
        <f t="shared" si="11"/>
        <v>9702</v>
      </c>
      <c r="AX30" s="73">
        <f t="shared" si="11"/>
        <v>9733</v>
      </c>
      <c r="AY30" s="73">
        <f t="shared" si="11"/>
        <v>9764</v>
      </c>
      <c r="AZ30" s="73">
        <f t="shared" si="11"/>
        <v>9794</v>
      </c>
      <c r="BA30" s="73">
        <f t="shared" si="11"/>
        <v>9825</v>
      </c>
      <c r="BB30" s="73">
        <f t="shared" si="11"/>
        <v>9855</v>
      </c>
      <c r="BC30" s="73">
        <f t="shared" si="11"/>
        <v>9886</v>
      </c>
      <c r="BD30" s="73">
        <f t="shared" si="11"/>
        <v>9917</v>
      </c>
      <c r="BE30" s="73">
        <f t="shared" si="11"/>
        <v>9945</v>
      </c>
      <c r="BF30" s="73">
        <f t="shared" si="11"/>
        <v>9976</v>
      </c>
      <c r="BG30" s="73">
        <f t="shared" si="11"/>
        <v>10006</v>
      </c>
      <c r="BH30" s="73">
        <f t="shared" si="11"/>
        <v>10037</v>
      </c>
      <c r="BI30" s="73">
        <f t="shared" si="11"/>
        <v>10067</v>
      </c>
      <c r="BJ30" s="73">
        <f t="shared" si="11"/>
        <v>10098</v>
      </c>
      <c r="BK30" s="73">
        <f t="shared" si="11"/>
        <v>10129</v>
      </c>
      <c r="BL30" s="73">
        <f t="shared" si="11"/>
        <v>10159</v>
      </c>
      <c r="BM30" s="73">
        <f t="shared" si="11"/>
        <v>10190</v>
      </c>
      <c r="BN30" s="73">
        <f t="shared" si="11"/>
        <v>10220</v>
      </c>
      <c r="BO30" s="73">
        <f t="shared" si="11"/>
        <v>10251</v>
      </c>
      <c r="BP30" s="73">
        <f t="shared" si="11"/>
        <v>10282</v>
      </c>
      <c r="BQ30" s="73">
        <f t="shared" ref="BQ30:CO30" si="12">EDATE(BP30,1)</f>
        <v>10311</v>
      </c>
      <c r="BR30" s="73">
        <f t="shared" si="12"/>
        <v>10342</v>
      </c>
      <c r="BS30" s="73">
        <f t="shared" si="12"/>
        <v>10372</v>
      </c>
      <c r="BT30" s="73">
        <f t="shared" si="12"/>
        <v>10403</v>
      </c>
      <c r="BU30" s="73">
        <f t="shared" si="12"/>
        <v>10433</v>
      </c>
      <c r="BV30" s="73">
        <f t="shared" si="12"/>
        <v>10464</v>
      </c>
      <c r="BW30" s="73">
        <f t="shared" si="12"/>
        <v>10495</v>
      </c>
      <c r="BX30" s="73">
        <f t="shared" si="12"/>
        <v>10525</v>
      </c>
      <c r="BY30" s="73">
        <f t="shared" si="12"/>
        <v>10556</v>
      </c>
      <c r="BZ30" s="73">
        <f t="shared" si="12"/>
        <v>10586</v>
      </c>
      <c r="CA30" s="73">
        <f t="shared" si="12"/>
        <v>10617</v>
      </c>
      <c r="CB30" s="73">
        <f t="shared" si="12"/>
        <v>10648</v>
      </c>
      <c r="CC30" s="73">
        <f t="shared" si="12"/>
        <v>10676</v>
      </c>
      <c r="CD30" s="73">
        <f t="shared" si="12"/>
        <v>10707</v>
      </c>
      <c r="CE30" s="73">
        <f t="shared" si="12"/>
        <v>10737</v>
      </c>
      <c r="CF30" s="73">
        <f t="shared" si="12"/>
        <v>10768</v>
      </c>
      <c r="CG30" s="73">
        <f t="shared" si="12"/>
        <v>10798</v>
      </c>
      <c r="CH30" s="73">
        <f t="shared" si="12"/>
        <v>10829</v>
      </c>
      <c r="CI30" s="73">
        <f t="shared" si="12"/>
        <v>10860</v>
      </c>
      <c r="CJ30" s="73">
        <f t="shared" si="12"/>
        <v>10890</v>
      </c>
      <c r="CK30" s="73">
        <f t="shared" si="12"/>
        <v>10921</v>
      </c>
      <c r="CL30" s="73">
        <f t="shared" si="12"/>
        <v>10951</v>
      </c>
      <c r="CM30" s="73">
        <f t="shared" si="12"/>
        <v>10982</v>
      </c>
      <c r="CN30" s="73">
        <f t="shared" si="12"/>
        <v>11013</v>
      </c>
      <c r="CO30" s="73">
        <f t="shared" si="12"/>
        <v>11041</v>
      </c>
    </row>
    <row r="31" spans="1:93" s="2" customFormat="1">
      <c r="C31" s="2" t="s">
        <v>173</v>
      </c>
      <c r="D31" s="82">
        <v>8333.3333333333339</v>
      </c>
      <c r="E31" s="2">
        <v>8333.3333333333339</v>
      </c>
      <c r="F31" s="2">
        <v>8333.3333333333339</v>
      </c>
      <c r="G31" s="2">
        <v>8333.3333333333339</v>
      </c>
      <c r="H31" s="2">
        <v>8333.3333333333339</v>
      </c>
      <c r="I31" s="2">
        <v>8333.3333333333339</v>
      </c>
      <c r="J31" s="2">
        <v>8333.3333333333339</v>
      </c>
      <c r="K31" s="2">
        <v>8333.3333333333339</v>
      </c>
      <c r="L31" s="2">
        <v>8333.3333333333339</v>
      </c>
      <c r="M31" s="2">
        <v>8333.3333333333339</v>
      </c>
      <c r="N31" s="2">
        <v>8333.3333333333339</v>
      </c>
      <c r="O31" s="2">
        <v>8333.3333333333339</v>
      </c>
      <c r="P31" s="2">
        <v>8750</v>
      </c>
      <c r="Q31" s="2">
        <v>8750</v>
      </c>
      <c r="R31" s="2">
        <v>8750</v>
      </c>
      <c r="S31" s="2">
        <v>8750</v>
      </c>
      <c r="T31" s="2">
        <v>8750</v>
      </c>
      <c r="U31" s="2">
        <v>8750</v>
      </c>
      <c r="V31" s="2">
        <v>8750</v>
      </c>
      <c r="W31" s="2">
        <v>8750</v>
      </c>
      <c r="X31" s="2">
        <v>8750</v>
      </c>
      <c r="Y31" s="2">
        <v>8750</v>
      </c>
      <c r="Z31" s="2">
        <v>8750</v>
      </c>
      <c r="AA31" s="2">
        <v>8750</v>
      </c>
      <c r="AB31" s="2">
        <v>9187.5</v>
      </c>
      <c r="AC31" s="2">
        <v>9187.5</v>
      </c>
      <c r="AD31" s="2">
        <v>9187.5</v>
      </c>
      <c r="AE31" s="2">
        <v>9187.5</v>
      </c>
      <c r="AF31" s="2">
        <v>9187.5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>
      <c r="D32" s="83"/>
    </row>
    <row r="33" spans="1:101">
      <c r="B33" t="s">
        <v>91</v>
      </c>
      <c r="C33" s="2" t="s">
        <v>122</v>
      </c>
      <c r="D33" s="73">
        <f>D27</f>
        <v>42491</v>
      </c>
      <c r="E33" s="73">
        <f t="shared" ref="E33:AJ33" si="13">EDATE(D33,1)</f>
        <v>42522</v>
      </c>
      <c r="F33" s="73">
        <f t="shared" si="13"/>
        <v>42552</v>
      </c>
      <c r="G33" s="73">
        <f t="shared" si="13"/>
        <v>42583</v>
      </c>
      <c r="H33" s="73">
        <f t="shared" si="13"/>
        <v>42614</v>
      </c>
      <c r="I33" s="73">
        <f t="shared" si="13"/>
        <v>42644</v>
      </c>
      <c r="J33" s="73">
        <f t="shared" si="13"/>
        <v>42675</v>
      </c>
      <c r="K33" s="73">
        <f t="shared" si="13"/>
        <v>42705</v>
      </c>
      <c r="L33" s="73">
        <f t="shared" si="13"/>
        <v>42736</v>
      </c>
      <c r="M33" s="73">
        <f t="shared" si="13"/>
        <v>42767</v>
      </c>
      <c r="N33" s="73">
        <f t="shared" si="13"/>
        <v>42795</v>
      </c>
      <c r="O33" s="73">
        <f t="shared" si="13"/>
        <v>42826</v>
      </c>
      <c r="P33" s="73">
        <f t="shared" si="13"/>
        <v>42856</v>
      </c>
      <c r="Q33" s="73">
        <f t="shared" si="13"/>
        <v>42887</v>
      </c>
      <c r="R33" s="73">
        <f t="shared" si="13"/>
        <v>42917</v>
      </c>
      <c r="S33" s="73">
        <f t="shared" si="13"/>
        <v>42948</v>
      </c>
      <c r="T33" s="73">
        <f t="shared" si="13"/>
        <v>42979</v>
      </c>
      <c r="U33" s="73">
        <f t="shared" si="13"/>
        <v>43009</v>
      </c>
      <c r="V33" s="73">
        <f t="shared" si="13"/>
        <v>43040</v>
      </c>
      <c r="W33" s="73">
        <f t="shared" si="13"/>
        <v>43070</v>
      </c>
      <c r="X33" s="73">
        <f t="shared" si="13"/>
        <v>43101</v>
      </c>
      <c r="Y33" s="73">
        <f t="shared" si="13"/>
        <v>43132</v>
      </c>
      <c r="Z33" s="73">
        <f t="shared" si="13"/>
        <v>43160</v>
      </c>
      <c r="AA33" s="73">
        <f t="shared" si="13"/>
        <v>43191</v>
      </c>
      <c r="AB33" s="73">
        <f t="shared" si="13"/>
        <v>43221</v>
      </c>
      <c r="AC33" s="73">
        <f t="shared" si="13"/>
        <v>43252</v>
      </c>
      <c r="AD33" s="73">
        <f t="shared" si="13"/>
        <v>43282</v>
      </c>
      <c r="AE33" s="73">
        <f t="shared" si="13"/>
        <v>43313</v>
      </c>
      <c r="AF33" s="73">
        <f t="shared" si="13"/>
        <v>43344</v>
      </c>
      <c r="AG33" s="73">
        <f t="shared" si="13"/>
        <v>43374</v>
      </c>
      <c r="AH33" s="73">
        <f t="shared" si="13"/>
        <v>43405</v>
      </c>
      <c r="AI33" s="73">
        <f t="shared" si="13"/>
        <v>43435</v>
      </c>
      <c r="AJ33" s="73">
        <f t="shared" si="13"/>
        <v>43466</v>
      </c>
      <c r="AK33" s="73">
        <f t="shared" ref="AK33:BP33" si="14">EDATE(AJ33,1)</f>
        <v>43497</v>
      </c>
      <c r="AL33" s="73">
        <f t="shared" si="14"/>
        <v>43525</v>
      </c>
      <c r="AM33" s="73">
        <f t="shared" si="14"/>
        <v>43556</v>
      </c>
      <c r="AN33" s="73">
        <f t="shared" si="14"/>
        <v>43586</v>
      </c>
      <c r="AO33" s="73">
        <f t="shared" si="14"/>
        <v>43617</v>
      </c>
      <c r="AP33" s="73">
        <f t="shared" si="14"/>
        <v>43647</v>
      </c>
      <c r="AQ33" s="73">
        <f t="shared" si="14"/>
        <v>43678</v>
      </c>
      <c r="AR33" s="73">
        <f t="shared" si="14"/>
        <v>43709</v>
      </c>
      <c r="AS33" s="73">
        <f t="shared" si="14"/>
        <v>43739</v>
      </c>
      <c r="AT33" s="73">
        <f t="shared" si="14"/>
        <v>43770</v>
      </c>
      <c r="AU33" s="73">
        <f t="shared" si="14"/>
        <v>43800</v>
      </c>
      <c r="AV33" s="73">
        <f t="shared" si="14"/>
        <v>43831</v>
      </c>
      <c r="AW33" s="73">
        <f t="shared" si="14"/>
        <v>43862</v>
      </c>
      <c r="AX33" s="73">
        <f t="shared" si="14"/>
        <v>43891</v>
      </c>
      <c r="AY33" s="73">
        <f t="shared" si="14"/>
        <v>43922</v>
      </c>
      <c r="AZ33" s="73">
        <f t="shared" si="14"/>
        <v>43952</v>
      </c>
      <c r="BA33" s="73">
        <f t="shared" si="14"/>
        <v>43983</v>
      </c>
      <c r="BB33" s="73">
        <f t="shared" si="14"/>
        <v>44013</v>
      </c>
      <c r="BC33" s="73">
        <f t="shared" si="14"/>
        <v>44044</v>
      </c>
      <c r="BD33" s="73">
        <f t="shared" si="14"/>
        <v>44075</v>
      </c>
      <c r="BE33" s="73">
        <f t="shared" si="14"/>
        <v>44105</v>
      </c>
      <c r="BF33" s="73">
        <f t="shared" si="14"/>
        <v>44136</v>
      </c>
      <c r="BG33" s="73">
        <f t="shared" si="14"/>
        <v>44166</v>
      </c>
      <c r="BH33" s="73">
        <f t="shared" si="14"/>
        <v>44197</v>
      </c>
      <c r="BI33" s="73">
        <f t="shared" si="14"/>
        <v>44228</v>
      </c>
      <c r="BJ33" s="73">
        <f t="shared" si="14"/>
        <v>44256</v>
      </c>
      <c r="BK33" s="73">
        <f t="shared" si="14"/>
        <v>44287</v>
      </c>
      <c r="BL33" s="73">
        <f t="shared" si="14"/>
        <v>44317</v>
      </c>
      <c r="BM33" s="73">
        <f t="shared" si="14"/>
        <v>44348</v>
      </c>
      <c r="BN33" s="73">
        <f t="shared" si="14"/>
        <v>44378</v>
      </c>
      <c r="BO33" s="73">
        <f t="shared" si="14"/>
        <v>44409</v>
      </c>
      <c r="BP33" s="73">
        <f t="shared" si="14"/>
        <v>44440</v>
      </c>
      <c r="BQ33" s="73">
        <f t="shared" ref="BQ33:CO33" si="15">EDATE(BP33,1)</f>
        <v>44470</v>
      </c>
      <c r="BR33" s="73">
        <f t="shared" si="15"/>
        <v>44501</v>
      </c>
      <c r="BS33" s="73">
        <f t="shared" si="15"/>
        <v>44531</v>
      </c>
      <c r="BT33" s="73">
        <f t="shared" si="15"/>
        <v>44562</v>
      </c>
      <c r="BU33" s="73">
        <f t="shared" si="15"/>
        <v>44593</v>
      </c>
      <c r="BV33" s="73">
        <f t="shared" si="15"/>
        <v>44621</v>
      </c>
      <c r="BW33" s="73">
        <f t="shared" si="15"/>
        <v>44652</v>
      </c>
      <c r="BX33" s="73">
        <f t="shared" si="15"/>
        <v>44682</v>
      </c>
      <c r="BY33" s="73">
        <f t="shared" si="15"/>
        <v>44713</v>
      </c>
      <c r="BZ33" s="73">
        <f t="shared" si="15"/>
        <v>44743</v>
      </c>
      <c r="CA33" s="73">
        <f t="shared" si="15"/>
        <v>44774</v>
      </c>
      <c r="CB33" s="73">
        <f t="shared" si="15"/>
        <v>44805</v>
      </c>
      <c r="CC33" s="73">
        <f t="shared" si="15"/>
        <v>44835</v>
      </c>
      <c r="CD33" s="73">
        <f t="shared" si="15"/>
        <v>44866</v>
      </c>
      <c r="CE33" s="73">
        <f t="shared" si="15"/>
        <v>44896</v>
      </c>
      <c r="CF33" s="73">
        <f t="shared" si="15"/>
        <v>44927</v>
      </c>
      <c r="CG33" s="73">
        <f t="shared" si="15"/>
        <v>44958</v>
      </c>
      <c r="CH33" s="73">
        <f t="shared" si="15"/>
        <v>44986</v>
      </c>
      <c r="CI33" s="73">
        <f t="shared" si="15"/>
        <v>45017</v>
      </c>
      <c r="CJ33" s="73">
        <f t="shared" si="15"/>
        <v>45047</v>
      </c>
      <c r="CK33" s="73">
        <f t="shared" si="15"/>
        <v>45078</v>
      </c>
      <c r="CL33" s="73">
        <f t="shared" si="15"/>
        <v>45108</v>
      </c>
      <c r="CM33" s="73">
        <f t="shared" si="15"/>
        <v>45139</v>
      </c>
      <c r="CN33" s="73">
        <f t="shared" si="15"/>
        <v>45170</v>
      </c>
      <c r="CO33" s="73">
        <f t="shared" si="15"/>
        <v>45200</v>
      </c>
    </row>
    <row r="34" spans="1:101">
      <c r="C34" t="s">
        <v>173</v>
      </c>
      <c r="D34" s="83">
        <f>IF(D33&gt;EDATE($D28,12),0,D31*$D29)</f>
        <v>416.66666666666674</v>
      </c>
      <c r="E34" s="83">
        <f t="shared" ref="E34:BP34" si="16">IF(E33&gt;EDATE($D28,12),0,E31*$D29)</f>
        <v>416.66666666666674</v>
      </c>
      <c r="F34" s="83">
        <f t="shared" si="16"/>
        <v>416.66666666666674</v>
      </c>
      <c r="G34" s="83">
        <f t="shared" si="16"/>
        <v>416.66666666666674</v>
      </c>
      <c r="H34" s="83">
        <f t="shared" si="16"/>
        <v>416.66666666666674</v>
      </c>
      <c r="I34" s="83">
        <f t="shared" si="16"/>
        <v>416.66666666666674</v>
      </c>
      <c r="J34" s="83">
        <f t="shared" si="16"/>
        <v>416.66666666666674</v>
      </c>
      <c r="K34" s="83">
        <f t="shared" si="16"/>
        <v>416.66666666666674</v>
      </c>
      <c r="L34" s="83">
        <f t="shared" si="16"/>
        <v>416.66666666666674</v>
      </c>
      <c r="M34" s="83">
        <f t="shared" si="16"/>
        <v>416.66666666666674</v>
      </c>
      <c r="N34" s="83">
        <f t="shared" si="16"/>
        <v>416.66666666666674</v>
      </c>
      <c r="O34" s="83">
        <f t="shared" si="16"/>
        <v>416.66666666666674</v>
      </c>
      <c r="P34" s="83">
        <f t="shared" si="16"/>
        <v>437.5</v>
      </c>
      <c r="Q34" s="83">
        <f t="shared" si="16"/>
        <v>437.5</v>
      </c>
      <c r="R34" s="83">
        <f t="shared" si="16"/>
        <v>437.5</v>
      </c>
      <c r="S34" s="83">
        <f t="shared" si="16"/>
        <v>437.5</v>
      </c>
      <c r="T34" s="83">
        <f t="shared" si="16"/>
        <v>437.5</v>
      </c>
      <c r="U34" s="83">
        <f t="shared" si="16"/>
        <v>437.5</v>
      </c>
      <c r="V34" s="83">
        <f t="shared" si="16"/>
        <v>437.5</v>
      </c>
      <c r="W34" s="83">
        <f t="shared" si="16"/>
        <v>437.5</v>
      </c>
      <c r="X34" s="83">
        <f t="shared" si="16"/>
        <v>437.5</v>
      </c>
      <c r="Y34" s="83">
        <f t="shared" si="16"/>
        <v>437.5</v>
      </c>
      <c r="Z34" s="83">
        <f t="shared" si="16"/>
        <v>437.5</v>
      </c>
      <c r="AA34" s="83">
        <f t="shared" si="16"/>
        <v>437.5</v>
      </c>
      <c r="AB34" s="83">
        <f t="shared" si="16"/>
        <v>459.375</v>
      </c>
      <c r="AC34" s="83">
        <f t="shared" si="16"/>
        <v>459.375</v>
      </c>
      <c r="AD34" s="83">
        <f t="shared" si="16"/>
        <v>459.375</v>
      </c>
      <c r="AE34" s="83">
        <f t="shared" si="16"/>
        <v>459.375</v>
      </c>
      <c r="AF34" s="83">
        <f t="shared" si="16"/>
        <v>459.375</v>
      </c>
      <c r="AG34" s="83">
        <f t="shared" si="16"/>
        <v>0</v>
      </c>
      <c r="AH34" s="83">
        <f t="shared" si="16"/>
        <v>0</v>
      </c>
      <c r="AI34" s="83">
        <f t="shared" si="16"/>
        <v>0</v>
      </c>
      <c r="AJ34" s="83">
        <f t="shared" si="16"/>
        <v>0</v>
      </c>
      <c r="AK34" s="83">
        <f t="shared" si="16"/>
        <v>0</v>
      </c>
      <c r="AL34" s="83">
        <f t="shared" si="16"/>
        <v>0</v>
      </c>
      <c r="AM34" s="83">
        <f t="shared" si="16"/>
        <v>0</v>
      </c>
      <c r="AN34" s="83">
        <f t="shared" si="16"/>
        <v>0</v>
      </c>
      <c r="AO34" s="83">
        <f t="shared" si="16"/>
        <v>0</v>
      </c>
      <c r="AP34" s="83">
        <f t="shared" si="16"/>
        <v>0</v>
      </c>
      <c r="AQ34" s="83">
        <f t="shared" si="16"/>
        <v>0</v>
      </c>
      <c r="AR34" s="83">
        <f t="shared" si="16"/>
        <v>0</v>
      </c>
      <c r="AS34" s="83">
        <f t="shared" si="16"/>
        <v>0</v>
      </c>
      <c r="AT34" s="83">
        <f t="shared" si="16"/>
        <v>0</v>
      </c>
      <c r="AU34" s="83">
        <f t="shared" si="16"/>
        <v>0</v>
      </c>
      <c r="AV34" s="83">
        <f t="shared" si="16"/>
        <v>0</v>
      </c>
      <c r="AW34" s="83">
        <f t="shared" si="16"/>
        <v>0</v>
      </c>
      <c r="AX34" s="83">
        <f t="shared" si="16"/>
        <v>0</v>
      </c>
      <c r="AY34" s="83">
        <f t="shared" si="16"/>
        <v>0</v>
      </c>
      <c r="AZ34" s="83">
        <f t="shared" si="16"/>
        <v>0</v>
      </c>
      <c r="BA34" s="83">
        <f t="shared" si="16"/>
        <v>0</v>
      </c>
      <c r="BB34" s="83">
        <f t="shared" si="16"/>
        <v>0</v>
      </c>
      <c r="BC34" s="83">
        <f t="shared" si="16"/>
        <v>0</v>
      </c>
      <c r="BD34" s="83">
        <f t="shared" si="16"/>
        <v>0</v>
      </c>
      <c r="BE34" s="83">
        <f t="shared" si="16"/>
        <v>0</v>
      </c>
      <c r="BF34" s="83">
        <f t="shared" si="16"/>
        <v>0</v>
      </c>
      <c r="BG34" s="83">
        <f t="shared" si="16"/>
        <v>0</v>
      </c>
      <c r="BH34" s="83">
        <f t="shared" si="16"/>
        <v>0</v>
      </c>
      <c r="BI34" s="83">
        <f t="shared" si="16"/>
        <v>0</v>
      </c>
      <c r="BJ34" s="83">
        <f t="shared" si="16"/>
        <v>0</v>
      </c>
      <c r="BK34" s="83">
        <f t="shared" si="16"/>
        <v>0</v>
      </c>
      <c r="BL34" s="83">
        <f t="shared" si="16"/>
        <v>0</v>
      </c>
      <c r="BM34" s="83">
        <f t="shared" si="16"/>
        <v>0</v>
      </c>
      <c r="BN34" s="83">
        <f t="shared" si="16"/>
        <v>0</v>
      </c>
      <c r="BO34" s="83">
        <f t="shared" si="16"/>
        <v>0</v>
      </c>
      <c r="BP34" s="83">
        <f t="shared" si="16"/>
        <v>0</v>
      </c>
      <c r="BQ34" s="83">
        <f t="shared" ref="BQ34:CO34" si="17">IF(BQ33&gt;EDATE($D28,12),0,BQ31*$D29)</f>
        <v>0</v>
      </c>
      <c r="BR34" s="83">
        <f t="shared" si="17"/>
        <v>0</v>
      </c>
      <c r="BS34" s="83">
        <f t="shared" si="17"/>
        <v>0</v>
      </c>
      <c r="BT34" s="83">
        <f t="shared" si="17"/>
        <v>0</v>
      </c>
      <c r="BU34" s="83">
        <f t="shared" si="17"/>
        <v>0</v>
      </c>
      <c r="BV34" s="83">
        <f t="shared" si="17"/>
        <v>0</v>
      </c>
      <c r="BW34" s="83">
        <f t="shared" si="17"/>
        <v>0</v>
      </c>
      <c r="BX34" s="83">
        <f t="shared" si="17"/>
        <v>0</v>
      </c>
      <c r="BY34" s="83">
        <f t="shared" si="17"/>
        <v>0</v>
      </c>
      <c r="BZ34" s="83">
        <f t="shared" si="17"/>
        <v>0</v>
      </c>
      <c r="CA34" s="83">
        <f t="shared" si="17"/>
        <v>0</v>
      </c>
      <c r="CB34" s="83">
        <f t="shared" si="17"/>
        <v>0</v>
      </c>
      <c r="CC34" s="83">
        <f t="shared" si="17"/>
        <v>0</v>
      </c>
      <c r="CD34" s="83">
        <f t="shared" si="17"/>
        <v>0</v>
      </c>
      <c r="CE34" s="83">
        <f t="shared" si="17"/>
        <v>0</v>
      </c>
      <c r="CF34" s="83">
        <f t="shared" si="17"/>
        <v>0</v>
      </c>
      <c r="CG34" s="83">
        <f t="shared" si="17"/>
        <v>0</v>
      </c>
      <c r="CH34" s="83">
        <f t="shared" si="17"/>
        <v>0</v>
      </c>
      <c r="CI34" s="83">
        <f t="shared" si="17"/>
        <v>0</v>
      </c>
      <c r="CJ34" s="83">
        <f t="shared" si="17"/>
        <v>0</v>
      </c>
      <c r="CK34" s="83">
        <f t="shared" si="17"/>
        <v>0</v>
      </c>
      <c r="CL34" s="83">
        <f t="shared" si="17"/>
        <v>0</v>
      </c>
      <c r="CM34" s="83">
        <f t="shared" si="17"/>
        <v>0</v>
      </c>
      <c r="CN34" s="83">
        <f t="shared" si="17"/>
        <v>0</v>
      </c>
      <c r="CO34" s="83">
        <f t="shared" si="17"/>
        <v>0</v>
      </c>
    </row>
    <row r="36" spans="1:101" s="38" customFormat="1">
      <c r="A36" s="38" t="s">
        <v>337</v>
      </c>
    </row>
    <row r="37" spans="1:101">
      <c r="B37" s="2" t="s">
        <v>92</v>
      </c>
      <c r="C37" t="s">
        <v>55</v>
      </c>
      <c r="D37" s="64">
        <v>42491</v>
      </c>
    </row>
    <row r="38" spans="1:101">
      <c r="C38" t="s">
        <v>153</v>
      </c>
      <c r="D38" s="64">
        <v>42979</v>
      </c>
    </row>
    <row r="39" spans="1:101">
      <c r="C39" t="s">
        <v>170</v>
      </c>
      <c r="D39" s="83">
        <v>100000</v>
      </c>
    </row>
    <row r="40" spans="1:101">
      <c r="C40" t="s">
        <v>16</v>
      </c>
      <c r="D40" s="57">
        <v>0.05</v>
      </c>
    </row>
    <row r="41" spans="1:101">
      <c r="D41" s="58">
        <f>YEAR(D42)</f>
        <v>2016</v>
      </c>
      <c r="E41" s="58">
        <f t="shared" ref="E41:BP41" si="18">YEAR(E42)</f>
        <v>2016</v>
      </c>
      <c r="F41" s="58">
        <f t="shared" si="18"/>
        <v>2016</v>
      </c>
      <c r="G41" s="58">
        <f t="shared" si="18"/>
        <v>2016</v>
      </c>
      <c r="H41" s="58">
        <f t="shared" si="18"/>
        <v>2016</v>
      </c>
      <c r="I41" s="58">
        <f t="shared" si="18"/>
        <v>2016</v>
      </c>
      <c r="J41" s="58">
        <f t="shared" si="18"/>
        <v>2016</v>
      </c>
      <c r="K41" s="58">
        <f t="shared" si="18"/>
        <v>2016</v>
      </c>
      <c r="L41" s="58">
        <f t="shared" si="18"/>
        <v>2017</v>
      </c>
      <c r="M41" s="58">
        <f t="shared" si="18"/>
        <v>2017</v>
      </c>
      <c r="N41" s="58">
        <f t="shared" si="18"/>
        <v>2017</v>
      </c>
      <c r="O41" s="58">
        <f t="shared" si="18"/>
        <v>2017</v>
      </c>
      <c r="P41" s="58">
        <f t="shared" si="18"/>
        <v>2017</v>
      </c>
      <c r="Q41" s="58">
        <f t="shared" si="18"/>
        <v>2017</v>
      </c>
      <c r="R41" s="58">
        <f t="shared" si="18"/>
        <v>2017</v>
      </c>
      <c r="S41" s="58">
        <f t="shared" si="18"/>
        <v>2017</v>
      </c>
      <c r="T41" s="58">
        <f t="shared" si="18"/>
        <v>2017</v>
      </c>
      <c r="U41" s="58">
        <f t="shared" si="18"/>
        <v>2017</v>
      </c>
      <c r="V41" s="58">
        <f t="shared" si="18"/>
        <v>2017</v>
      </c>
      <c r="W41" s="58">
        <f t="shared" si="18"/>
        <v>2017</v>
      </c>
      <c r="X41" s="58">
        <f t="shared" si="18"/>
        <v>2018</v>
      </c>
      <c r="Y41" s="58">
        <f t="shared" si="18"/>
        <v>2018</v>
      </c>
      <c r="Z41" s="58">
        <f t="shared" si="18"/>
        <v>2018</v>
      </c>
      <c r="AA41" s="58">
        <f t="shared" si="18"/>
        <v>2018</v>
      </c>
      <c r="AB41" s="58">
        <f t="shared" si="18"/>
        <v>2018</v>
      </c>
      <c r="AC41" s="58">
        <f t="shared" si="18"/>
        <v>2018</v>
      </c>
      <c r="AD41" s="58">
        <f t="shared" si="18"/>
        <v>2018</v>
      </c>
      <c r="AE41" s="58">
        <f t="shared" si="18"/>
        <v>2018</v>
      </c>
      <c r="AF41" s="58">
        <f t="shared" si="18"/>
        <v>2018</v>
      </c>
      <c r="AG41" s="58">
        <f t="shared" si="18"/>
        <v>2018</v>
      </c>
      <c r="AH41" s="58">
        <f t="shared" si="18"/>
        <v>2018</v>
      </c>
      <c r="AI41" s="58">
        <f t="shared" si="18"/>
        <v>2018</v>
      </c>
      <c r="AJ41" s="58">
        <f t="shared" si="18"/>
        <v>2019</v>
      </c>
      <c r="AK41" s="58">
        <f t="shared" si="18"/>
        <v>2019</v>
      </c>
      <c r="AL41" s="58">
        <f t="shared" si="18"/>
        <v>2019</v>
      </c>
      <c r="AM41" s="58">
        <f t="shared" si="18"/>
        <v>2019</v>
      </c>
      <c r="AN41" s="58">
        <f t="shared" si="18"/>
        <v>2019</v>
      </c>
      <c r="AO41" s="58">
        <f t="shared" si="18"/>
        <v>2019</v>
      </c>
      <c r="AP41" s="58">
        <f t="shared" si="18"/>
        <v>2019</v>
      </c>
      <c r="AQ41" s="58">
        <f t="shared" si="18"/>
        <v>2019</v>
      </c>
      <c r="AR41" s="58">
        <f t="shared" si="18"/>
        <v>2019</v>
      </c>
      <c r="AS41" s="58">
        <f t="shared" si="18"/>
        <v>2019</v>
      </c>
      <c r="AT41" s="58">
        <f t="shared" si="18"/>
        <v>2019</v>
      </c>
      <c r="AU41" s="58">
        <f t="shared" si="18"/>
        <v>2019</v>
      </c>
      <c r="AV41" s="58">
        <f t="shared" si="18"/>
        <v>2020</v>
      </c>
      <c r="AW41" s="58">
        <f t="shared" si="18"/>
        <v>2020</v>
      </c>
      <c r="AX41" s="58">
        <f t="shared" si="18"/>
        <v>2020</v>
      </c>
      <c r="AY41" s="58">
        <f t="shared" si="18"/>
        <v>2020</v>
      </c>
      <c r="AZ41" s="58">
        <f t="shared" si="18"/>
        <v>2020</v>
      </c>
      <c r="BA41" s="58">
        <f t="shared" si="18"/>
        <v>2020</v>
      </c>
      <c r="BB41" s="58">
        <f t="shared" si="18"/>
        <v>2020</v>
      </c>
      <c r="BC41" s="58">
        <f t="shared" si="18"/>
        <v>2020</v>
      </c>
      <c r="BD41" s="58">
        <f t="shared" si="18"/>
        <v>2020</v>
      </c>
      <c r="BE41" s="58">
        <f t="shared" si="18"/>
        <v>2020</v>
      </c>
      <c r="BF41" s="58">
        <f t="shared" si="18"/>
        <v>2020</v>
      </c>
      <c r="BG41" s="58">
        <f t="shared" si="18"/>
        <v>2020</v>
      </c>
      <c r="BH41" s="58">
        <f t="shared" si="18"/>
        <v>2021</v>
      </c>
      <c r="BI41" s="58">
        <f t="shared" si="18"/>
        <v>2021</v>
      </c>
      <c r="BJ41" s="58">
        <f t="shared" si="18"/>
        <v>2021</v>
      </c>
      <c r="BK41" s="58">
        <f t="shared" si="18"/>
        <v>2021</v>
      </c>
      <c r="BL41" s="58">
        <f t="shared" si="18"/>
        <v>2021</v>
      </c>
      <c r="BM41" s="58">
        <f t="shared" si="18"/>
        <v>2021</v>
      </c>
      <c r="BN41" s="58">
        <f t="shared" si="18"/>
        <v>2021</v>
      </c>
      <c r="BO41" s="58">
        <f t="shared" si="18"/>
        <v>2021</v>
      </c>
      <c r="BP41" s="58">
        <f t="shared" si="18"/>
        <v>2021</v>
      </c>
      <c r="BQ41" s="58">
        <f t="shared" ref="BQ41:CO41" si="19">YEAR(BQ42)</f>
        <v>2021</v>
      </c>
      <c r="BR41" s="58">
        <f t="shared" si="19"/>
        <v>2021</v>
      </c>
      <c r="BS41" s="58">
        <f t="shared" si="19"/>
        <v>2021</v>
      </c>
      <c r="BT41" s="58">
        <f t="shared" si="19"/>
        <v>2022</v>
      </c>
      <c r="BU41" s="58">
        <f t="shared" si="19"/>
        <v>2022</v>
      </c>
      <c r="BV41" s="58">
        <f t="shared" si="19"/>
        <v>2022</v>
      </c>
      <c r="BW41" s="58">
        <f t="shared" si="19"/>
        <v>2022</v>
      </c>
      <c r="BX41" s="58">
        <f t="shared" si="19"/>
        <v>2022</v>
      </c>
      <c r="BY41" s="58">
        <f t="shared" si="19"/>
        <v>2022</v>
      </c>
      <c r="BZ41" s="58">
        <f t="shared" si="19"/>
        <v>2022</v>
      </c>
      <c r="CA41" s="58">
        <f t="shared" si="19"/>
        <v>2022</v>
      </c>
      <c r="CB41" s="58">
        <f t="shared" si="19"/>
        <v>2022</v>
      </c>
      <c r="CC41" s="58">
        <f t="shared" si="19"/>
        <v>2022</v>
      </c>
      <c r="CD41" s="58">
        <f t="shared" si="19"/>
        <v>2022</v>
      </c>
      <c r="CE41" s="58">
        <f t="shared" si="19"/>
        <v>2022</v>
      </c>
      <c r="CF41" s="58">
        <f t="shared" si="19"/>
        <v>2023</v>
      </c>
      <c r="CG41" s="58">
        <f t="shared" si="19"/>
        <v>2023</v>
      </c>
      <c r="CH41" s="58">
        <f t="shared" si="19"/>
        <v>2023</v>
      </c>
      <c r="CI41" s="58">
        <f t="shared" si="19"/>
        <v>2023</v>
      </c>
      <c r="CJ41" s="58">
        <f t="shared" si="19"/>
        <v>2023</v>
      </c>
      <c r="CK41" s="58">
        <f t="shared" si="19"/>
        <v>2023</v>
      </c>
      <c r="CL41" s="58">
        <f t="shared" si="19"/>
        <v>2023</v>
      </c>
      <c r="CM41" s="58">
        <f t="shared" si="19"/>
        <v>2023</v>
      </c>
      <c r="CN41" s="58">
        <f t="shared" si="19"/>
        <v>2023</v>
      </c>
      <c r="CO41" s="58">
        <f t="shared" si="19"/>
        <v>2023</v>
      </c>
      <c r="CP41" s="58"/>
      <c r="CQ41" s="58"/>
      <c r="CR41" s="58"/>
      <c r="CS41" s="58"/>
      <c r="CT41" s="58"/>
      <c r="CU41" s="58"/>
      <c r="CV41" s="58"/>
      <c r="CW41" s="58"/>
    </row>
    <row r="42" spans="1:101">
      <c r="B42" t="s">
        <v>155</v>
      </c>
      <c r="C42" s="2" t="s">
        <v>122</v>
      </c>
      <c r="D42" s="73">
        <f>D37</f>
        <v>42491</v>
      </c>
      <c r="E42" s="73">
        <f t="shared" ref="E42:AJ42" si="20">EDATE(D42,1)</f>
        <v>42522</v>
      </c>
      <c r="F42" s="73">
        <f t="shared" si="20"/>
        <v>42552</v>
      </c>
      <c r="G42" s="73">
        <f t="shared" si="20"/>
        <v>42583</v>
      </c>
      <c r="H42" s="73">
        <f t="shared" si="20"/>
        <v>42614</v>
      </c>
      <c r="I42" s="73">
        <f t="shared" si="20"/>
        <v>42644</v>
      </c>
      <c r="J42" s="73">
        <f t="shared" si="20"/>
        <v>42675</v>
      </c>
      <c r="K42" s="73">
        <f t="shared" si="20"/>
        <v>42705</v>
      </c>
      <c r="L42" s="73">
        <f t="shared" si="20"/>
        <v>42736</v>
      </c>
      <c r="M42" s="73">
        <f t="shared" si="20"/>
        <v>42767</v>
      </c>
      <c r="N42" s="73">
        <f t="shared" si="20"/>
        <v>42795</v>
      </c>
      <c r="O42" s="73">
        <f t="shared" si="20"/>
        <v>42826</v>
      </c>
      <c r="P42" s="73">
        <f t="shared" si="20"/>
        <v>42856</v>
      </c>
      <c r="Q42" s="73">
        <f t="shared" si="20"/>
        <v>42887</v>
      </c>
      <c r="R42" s="73">
        <f t="shared" si="20"/>
        <v>42917</v>
      </c>
      <c r="S42" s="73">
        <f t="shared" si="20"/>
        <v>42948</v>
      </c>
      <c r="T42" s="73">
        <f t="shared" si="20"/>
        <v>42979</v>
      </c>
      <c r="U42" s="73">
        <f t="shared" si="20"/>
        <v>43009</v>
      </c>
      <c r="V42" s="73">
        <f t="shared" si="20"/>
        <v>43040</v>
      </c>
      <c r="W42" s="73">
        <f t="shared" si="20"/>
        <v>43070</v>
      </c>
      <c r="X42" s="73">
        <f t="shared" si="20"/>
        <v>43101</v>
      </c>
      <c r="Y42" s="73">
        <f t="shared" si="20"/>
        <v>43132</v>
      </c>
      <c r="Z42" s="73">
        <f t="shared" si="20"/>
        <v>43160</v>
      </c>
      <c r="AA42" s="73">
        <f t="shared" si="20"/>
        <v>43191</v>
      </c>
      <c r="AB42" s="73">
        <f t="shared" si="20"/>
        <v>43221</v>
      </c>
      <c r="AC42" s="73">
        <f t="shared" si="20"/>
        <v>43252</v>
      </c>
      <c r="AD42" s="73">
        <f t="shared" si="20"/>
        <v>43282</v>
      </c>
      <c r="AE42" s="73">
        <f t="shared" si="20"/>
        <v>43313</v>
      </c>
      <c r="AF42" s="73">
        <f t="shared" si="20"/>
        <v>43344</v>
      </c>
      <c r="AG42" s="73">
        <f t="shared" si="20"/>
        <v>43374</v>
      </c>
      <c r="AH42" s="73">
        <f t="shared" si="20"/>
        <v>43405</v>
      </c>
      <c r="AI42" s="73">
        <f t="shared" si="20"/>
        <v>43435</v>
      </c>
      <c r="AJ42" s="73">
        <f t="shared" si="20"/>
        <v>43466</v>
      </c>
      <c r="AK42" s="73">
        <f t="shared" ref="AK42:BP42" si="21">EDATE(AJ42,1)</f>
        <v>43497</v>
      </c>
      <c r="AL42" s="73">
        <f t="shared" si="21"/>
        <v>43525</v>
      </c>
      <c r="AM42" s="73">
        <f t="shared" si="21"/>
        <v>43556</v>
      </c>
      <c r="AN42" s="73">
        <f t="shared" si="21"/>
        <v>43586</v>
      </c>
      <c r="AO42" s="73">
        <f t="shared" si="21"/>
        <v>43617</v>
      </c>
      <c r="AP42" s="73">
        <f t="shared" si="21"/>
        <v>43647</v>
      </c>
      <c r="AQ42" s="73">
        <f t="shared" si="21"/>
        <v>43678</v>
      </c>
      <c r="AR42" s="73">
        <f t="shared" si="21"/>
        <v>43709</v>
      </c>
      <c r="AS42" s="73">
        <f t="shared" si="21"/>
        <v>43739</v>
      </c>
      <c r="AT42" s="73">
        <f t="shared" si="21"/>
        <v>43770</v>
      </c>
      <c r="AU42" s="73">
        <f t="shared" si="21"/>
        <v>43800</v>
      </c>
      <c r="AV42" s="73">
        <f t="shared" si="21"/>
        <v>43831</v>
      </c>
      <c r="AW42" s="73">
        <f t="shared" si="21"/>
        <v>43862</v>
      </c>
      <c r="AX42" s="73">
        <f t="shared" si="21"/>
        <v>43891</v>
      </c>
      <c r="AY42" s="73">
        <f t="shared" si="21"/>
        <v>43922</v>
      </c>
      <c r="AZ42" s="73">
        <f t="shared" si="21"/>
        <v>43952</v>
      </c>
      <c r="BA42" s="73">
        <f t="shared" si="21"/>
        <v>43983</v>
      </c>
      <c r="BB42" s="73">
        <f t="shared" si="21"/>
        <v>44013</v>
      </c>
      <c r="BC42" s="73">
        <f t="shared" si="21"/>
        <v>44044</v>
      </c>
      <c r="BD42" s="73">
        <f t="shared" si="21"/>
        <v>44075</v>
      </c>
      <c r="BE42" s="73">
        <f t="shared" si="21"/>
        <v>44105</v>
      </c>
      <c r="BF42" s="73">
        <f t="shared" si="21"/>
        <v>44136</v>
      </c>
      <c r="BG42" s="73">
        <f t="shared" si="21"/>
        <v>44166</v>
      </c>
      <c r="BH42" s="73">
        <f t="shared" si="21"/>
        <v>44197</v>
      </c>
      <c r="BI42" s="73">
        <f t="shared" si="21"/>
        <v>44228</v>
      </c>
      <c r="BJ42" s="73">
        <f t="shared" si="21"/>
        <v>44256</v>
      </c>
      <c r="BK42" s="73">
        <f t="shared" si="21"/>
        <v>44287</v>
      </c>
      <c r="BL42" s="73">
        <f t="shared" si="21"/>
        <v>44317</v>
      </c>
      <c r="BM42" s="73">
        <f t="shared" si="21"/>
        <v>44348</v>
      </c>
      <c r="BN42" s="73">
        <f t="shared" si="21"/>
        <v>44378</v>
      </c>
      <c r="BO42" s="73">
        <f t="shared" si="21"/>
        <v>44409</v>
      </c>
      <c r="BP42" s="73">
        <f t="shared" si="21"/>
        <v>44440</v>
      </c>
      <c r="BQ42" s="73">
        <f t="shared" ref="BQ42:CO42" si="22">EDATE(BP42,1)</f>
        <v>44470</v>
      </c>
      <c r="BR42" s="73">
        <f t="shared" si="22"/>
        <v>44501</v>
      </c>
      <c r="BS42" s="73">
        <f t="shared" si="22"/>
        <v>44531</v>
      </c>
      <c r="BT42" s="73">
        <f t="shared" si="22"/>
        <v>44562</v>
      </c>
      <c r="BU42" s="73">
        <f t="shared" si="22"/>
        <v>44593</v>
      </c>
      <c r="BV42" s="73">
        <f t="shared" si="22"/>
        <v>44621</v>
      </c>
      <c r="BW42" s="73">
        <f t="shared" si="22"/>
        <v>44652</v>
      </c>
      <c r="BX42" s="73">
        <f t="shared" si="22"/>
        <v>44682</v>
      </c>
      <c r="BY42" s="73">
        <f t="shared" si="22"/>
        <v>44713</v>
      </c>
      <c r="BZ42" s="73">
        <f t="shared" si="22"/>
        <v>44743</v>
      </c>
      <c r="CA42" s="73">
        <f t="shared" si="22"/>
        <v>44774</v>
      </c>
      <c r="CB42" s="73">
        <f t="shared" si="22"/>
        <v>44805</v>
      </c>
      <c r="CC42" s="73">
        <f t="shared" si="22"/>
        <v>44835</v>
      </c>
      <c r="CD42" s="73">
        <f t="shared" si="22"/>
        <v>44866</v>
      </c>
      <c r="CE42" s="73">
        <f t="shared" si="22"/>
        <v>44896</v>
      </c>
      <c r="CF42" s="73">
        <f t="shared" si="22"/>
        <v>44927</v>
      </c>
      <c r="CG42" s="73">
        <f t="shared" si="22"/>
        <v>44958</v>
      </c>
      <c r="CH42" s="73">
        <f t="shared" si="22"/>
        <v>44986</v>
      </c>
      <c r="CI42" s="73">
        <f t="shared" si="22"/>
        <v>45017</v>
      </c>
      <c r="CJ42" s="73">
        <f t="shared" si="22"/>
        <v>45047</v>
      </c>
      <c r="CK42" s="73">
        <f t="shared" si="22"/>
        <v>45078</v>
      </c>
      <c r="CL42" s="73">
        <f t="shared" si="22"/>
        <v>45108</v>
      </c>
      <c r="CM42" s="73">
        <f t="shared" si="22"/>
        <v>45139</v>
      </c>
      <c r="CN42" s="73">
        <f t="shared" si="22"/>
        <v>45170</v>
      </c>
      <c r="CO42" s="73">
        <f t="shared" si="22"/>
        <v>45200</v>
      </c>
    </row>
    <row r="43" spans="1:101" s="2" customFormat="1">
      <c r="C43" t="s">
        <v>339</v>
      </c>
      <c r="D43" s="82">
        <f t="shared" ref="D43:AI43" si="23">IF(D42&gt;EDATE($D38,12),0,$D39*(1+$D40)^ROUNDDOWN(DATEDIF($D42,D42,"m")/12,0)/12)</f>
        <v>8333.3333333333339</v>
      </c>
      <c r="E43" s="82">
        <f t="shared" si="23"/>
        <v>8333.3333333333339</v>
      </c>
      <c r="F43" s="82">
        <f t="shared" si="23"/>
        <v>8333.3333333333339</v>
      </c>
      <c r="G43" s="82">
        <f t="shared" si="23"/>
        <v>8333.3333333333339</v>
      </c>
      <c r="H43" s="82">
        <f t="shared" si="23"/>
        <v>8333.3333333333339</v>
      </c>
      <c r="I43" s="82">
        <f t="shared" si="23"/>
        <v>8333.3333333333339</v>
      </c>
      <c r="J43" s="82">
        <f t="shared" si="23"/>
        <v>8333.3333333333339</v>
      </c>
      <c r="K43" s="82">
        <f t="shared" si="23"/>
        <v>8333.3333333333339</v>
      </c>
      <c r="L43" s="82">
        <f t="shared" si="23"/>
        <v>8333.3333333333339</v>
      </c>
      <c r="M43" s="82">
        <f t="shared" si="23"/>
        <v>8333.3333333333339</v>
      </c>
      <c r="N43" s="82">
        <f t="shared" si="23"/>
        <v>8333.3333333333339</v>
      </c>
      <c r="O43" s="82">
        <f t="shared" si="23"/>
        <v>8333.3333333333339</v>
      </c>
      <c r="P43" s="82">
        <f t="shared" si="23"/>
        <v>8750</v>
      </c>
      <c r="Q43" s="82">
        <f t="shared" si="23"/>
        <v>8750</v>
      </c>
      <c r="R43" s="82">
        <f t="shared" si="23"/>
        <v>8750</v>
      </c>
      <c r="S43" s="82">
        <f t="shared" si="23"/>
        <v>8750</v>
      </c>
      <c r="T43" s="82">
        <f t="shared" si="23"/>
        <v>8750</v>
      </c>
      <c r="U43" s="82">
        <f t="shared" si="23"/>
        <v>8750</v>
      </c>
      <c r="V43" s="82">
        <f t="shared" si="23"/>
        <v>8750</v>
      </c>
      <c r="W43" s="82">
        <f t="shared" si="23"/>
        <v>8750</v>
      </c>
      <c r="X43" s="82">
        <f t="shared" si="23"/>
        <v>8750</v>
      </c>
      <c r="Y43" s="82">
        <f t="shared" si="23"/>
        <v>8750</v>
      </c>
      <c r="Z43" s="82">
        <f t="shared" si="23"/>
        <v>8750</v>
      </c>
      <c r="AA43" s="82">
        <f t="shared" si="23"/>
        <v>8750</v>
      </c>
      <c r="AB43" s="82">
        <f t="shared" si="23"/>
        <v>9187.5</v>
      </c>
      <c r="AC43" s="82">
        <f t="shared" si="23"/>
        <v>9187.5</v>
      </c>
      <c r="AD43" s="82">
        <f t="shared" si="23"/>
        <v>9187.5</v>
      </c>
      <c r="AE43" s="82">
        <f t="shared" si="23"/>
        <v>9187.5</v>
      </c>
      <c r="AF43" s="82">
        <f t="shared" si="23"/>
        <v>9187.5</v>
      </c>
      <c r="AG43" s="82">
        <f t="shared" si="23"/>
        <v>0</v>
      </c>
      <c r="AH43" s="82">
        <f t="shared" si="23"/>
        <v>0</v>
      </c>
      <c r="AI43" s="82">
        <f t="shared" si="23"/>
        <v>0</v>
      </c>
      <c r="AJ43" s="82">
        <f t="shared" ref="AJ43:BO43" si="24">IF(AJ42&gt;EDATE($D38,12),0,$D39*(1+$D40)^ROUNDDOWN(DATEDIF($D42,AJ42,"m")/12,0)/12)</f>
        <v>0</v>
      </c>
      <c r="AK43" s="82">
        <f t="shared" si="24"/>
        <v>0</v>
      </c>
      <c r="AL43" s="82">
        <f t="shared" si="24"/>
        <v>0</v>
      </c>
      <c r="AM43" s="82">
        <f t="shared" si="24"/>
        <v>0</v>
      </c>
      <c r="AN43" s="82">
        <f t="shared" si="24"/>
        <v>0</v>
      </c>
      <c r="AO43" s="82">
        <f t="shared" si="24"/>
        <v>0</v>
      </c>
      <c r="AP43" s="82">
        <f t="shared" si="24"/>
        <v>0</v>
      </c>
      <c r="AQ43" s="82">
        <f t="shared" si="24"/>
        <v>0</v>
      </c>
      <c r="AR43" s="82">
        <f t="shared" si="24"/>
        <v>0</v>
      </c>
      <c r="AS43" s="82">
        <f t="shared" si="24"/>
        <v>0</v>
      </c>
      <c r="AT43" s="82">
        <f t="shared" si="24"/>
        <v>0</v>
      </c>
      <c r="AU43" s="82">
        <f t="shared" si="24"/>
        <v>0</v>
      </c>
      <c r="AV43" s="82">
        <f t="shared" si="24"/>
        <v>0</v>
      </c>
      <c r="AW43" s="82">
        <f t="shared" si="24"/>
        <v>0</v>
      </c>
      <c r="AX43" s="82">
        <f t="shared" si="24"/>
        <v>0</v>
      </c>
      <c r="AY43" s="82">
        <f t="shared" si="24"/>
        <v>0</v>
      </c>
      <c r="AZ43" s="82">
        <f t="shared" si="24"/>
        <v>0</v>
      </c>
      <c r="BA43" s="82">
        <f t="shared" si="24"/>
        <v>0</v>
      </c>
      <c r="BB43" s="82">
        <f t="shared" si="24"/>
        <v>0</v>
      </c>
      <c r="BC43" s="82">
        <f t="shared" si="24"/>
        <v>0</v>
      </c>
      <c r="BD43" s="82">
        <f t="shared" si="24"/>
        <v>0</v>
      </c>
      <c r="BE43" s="82">
        <f t="shared" si="24"/>
        <v>0</v>
      </c>
      <c r="BF43" s="82">
        <f t="shared" si="24"/>
        <v>0</v>
      </c>
      <c r="BG43" s="82">
        <f t="shared" si="24"/>
        <v>0</v>
      </c>
      <c r="BH43" s="82">
        <f t="shared" si="24"/>
        <v>0</v>
      </c>
      <c r="BI43" s="82">
        <f t="shared" si="24"/>
        <v>0</v>
      </c>
      <c r="BJ43" s="82">
        <f t="shared" si="24"/>
        <v>0</v>
      </c>
      <c r="BK43" s="82">
        <f t="shared" si="24"/>
        <v>0</v>
      </c>
      <c r="BL43" s="82">
        <f t="shared" si="24"/>
        <v>0</v>
      </c>
      <c r="BM43" s="82">
        <f t="shared" si="24"/>
        <v>0</v>
      </c>
      <c r="BN43" s="82">
        <f t="shared" si="24"/>
        <v>0</v>
      </c>
      <c r="BO43" s="82">
        <f t="shared" si="24"/>
        <v>0</v>
      </c>
      <c r="BP43" s="82">
        <f t="shared" ref="BP43:CO43" si="25">IF(BP42&gt;EDATE($D38,12),0,$D39*(1+$D40)^ROUNDDOWN(DATEDIF($D42,BP42,"m")/12,0)/12)</f>
        <v>0</v>
      </c>
      <c r="BQ43" s="82">
        <f t="shared" si="25"/>
        <v>0</v>
      </c>
      <c r="BR43" s="82">
        <f t="shared" si="25"/>
        <v>0</v>
      </c>
      <c r="BS43" s="82">
        <f t="shared" si="25"/>
        <v>0</v>
      </c>
      <c r="BT43" s="82">
        <f t="shared" si="25"/>
        <v>0</v>
      </c>
      <c r="BU43" s="82">
        <f t="shared" si="25"/>
        <v>0</v>
      </c>
      <c r="BV43" s="82">
        <f t="shared" si="25"/>
        <v>0</v>
      </c>
      <c r="BW43" s="82">
        <f t="shared" si="25"/>
        <v>0</v>
      </c>
      <c r="BX43" s="82">
        <f t="shared" si="25"/>
        <v>0</v>
      </c>
      <c r="BY43" s="82">
        <f t="shared" si="25"/>
        <v>0</v>
      </c>
      <c r="BZ43" s="82">
        <f t="shared" si="25"/>
        <v>0</v>
      </c>
      <c r="CA43" s="82">
        <f t="shared" si="25"/>
        <v>0</v>
      </c>
      <c r="CB43" s="82">
        <f t="shared" si="25"/>
        <v>0</v>
      </c>
      <c r="CC43" s="82">
        <f t="shared" si="25"/>
        <v>0</v>
      </c>
      <c r="CD43" s="82">
        <f t="shared" si="25"/>
        <v>0</v>
      </c>
      <c r="CE43" s="82">
        <f t="shared" si="25"/>
        <v>0</v>
      </c>
      <c r="CF43" s="82">
        <f t="shared" si="25"/>
        <v>0</v>
      </c>
      <c r="CG43" s="82">
        <f t="shared" si="25"/>
        <v>0</v>
      </c>
      <c r="CH43" s="82">
        <f t="shared" si="25"/>
        <v>0</v>
      </c>
      <c r="CI43" s="82">
        <f t="shared" si="25"/>
        <v>0</v>
      </c>
      <c r="CJ43" s="82">
        <f t="shared" si="25"/>
        <v>0</v>
      </c>
      <c r="CK43" s="82">
        <f t="shared" si="25"/>
        <v>0</v>
      </c>
      <c r="CL43" s="82">
        <f t="shared" si="25"/>
        <v>0</v>
      </c>
      <c r="CM43" s="82">
        <f t="shared" si="25"/>
        <v>0</v>
      </c>
      <c r="CN43" s="82">
        <f t="shared" si="25"/>
        <v>0</v>
      </c>
      <c r="CO43" s="82">
        <f t="shared" si="25"/>
        <v>0</v>
      </c>
    </row>
    <row r="45" spans="1:101">
      <c r="B45" t="s">
        <v>91</v>
      </c>
      <c r="C45" t="s">
        <v>168</v>
      </c>
      <c r="D45">
        <f>YEAR(D37)</f>
        <v>2016</v>
      </c>
      <c r="E45">
        <f t="shared" ref="E45:K45" si="26">D45+1</f>
        <v>2017</v>
      </c>
      <c r="F45">
        <f t="shared" si="26"/>
        <v>2018</v>
      </c>
      <c r="G45">
        <f t="shared" si="26"/>
        <v>2019</v>
      </c>
      <c r="H45">
        <f t="shared" si="26"/>
        <v>2020</v>
      </c>
      <c r="I45">
        <f t="shared" si="26"/>
        <v>2021</v>
      </c>
      <c r="J45">
        <f t="shared" si="26"/>
        <v>2022</v>
      </c>
      <c r="K45">
        <f t="shared" si="26"/>
        <v>2023</v>
      </c>
    </row>
    <row r="46" spans="1:101">
      <c r="C46" t="s">
        <v>339</v>
      </c>
      <c r="D46">
        <f>SUMIFS(43:43,41:41,D45,42:42,"&lt;="&amp;$D38)</f>
        <v>66666.666666666672</v>
      </c>
      <c r="E46">
        <f>SUMIFS(43:43,41:41,E45,42:42,"&lt;="&amp;$D38)</f>
        <v>77083.333333333343</v>
      </c>
      <c r="F46">
        <f t="shared" ref="F46:K46" si="27">SUMIFS(43:43,41:41,F45,42:42,"&lt;="&amp;$D38)</f>
        <v>0</v>
      </c>
      <c r="G46">
        <f t="shared" si="27"/>
        <v>0</v>
      </c>
      <c r="H46">
        <f t="shared" si="27"/>
        <v>0</v>
      </c>
      <c r="I46">
        <f t="shared" si="27"/>
        <v>0</v>
      </c>
      <c r="J46">
        <f t="shared" si="27"/>
        <v>0</v>
      </c>
      <c r="K46">
        <f t="shared" si="27"/>
        <v>0</v>
      </c>
    </row>
    <row r="48" spans="1:101" s="38" customFormat="1">
      <c r="A48" s="38" t="s">
        <v>340</v>
      </c>
    </row>
    <row r="49" spans="2:93">
      <c r="B49" s="2" t="s">
        <v>92</v>
      </c>
      <c r="C49" t="s">
        <v>151</v>
      </c>
      <c r="D49" s="64">
        <v>42491</v>
      </c>
    </row>
    <row r="50" spans="2:93">
      <c r="C50" t="s">
        <v>153</v>
      </c>
      <c r="D50" s="64">
        <v>42979</v>
      </c>
    </row>
    <row r="51" spans="2:93">
      <c r="C51" t="s">
        <v>341</v>
      </c>
      <c r="D51" t="s">
        <v>342</v>
      </c>
    </row>
    <row r="52" spans="2:93">
      <c r="C52" s="4">
        <v>0</v>
      </c>
      <c r="D52" s="4">
        <v>0.05</v>
      </c>
    </row>
    <row r="53" spans="2:93">
      <c r="C53" s="4">
        <v>0.3</v>
      </c>
      <c r="D53" s="4">
        <v>0.1</v>
      </c>
    </row>
    <row r="54" spans="2:93">
      <c r="C54" s="4">
        <v>0.5</v>
      </c>
      <c r="D54" s="4">
        <v>0.15</v>
      </c>
    </row>
    <row r="55" spans="2:93">
      <c r="C55" s="4"/>
      <c r="D55" s="132">
        <f>YEAR(D56)</f>
        <v>2016</v>
      </c>
      <c r="E55" s="132">
        <f t="shared" ref="E55:AV55" si="28">YEAR(E56)</f>
        <v>2016</v>
      </c>
      <c r="F55" s="132">
        <f t="shared" si="28"/>
        <v>2016</v>
      </c>
      <c r="G55" s="132">
        <f t="shared" si="28"/>
        <v>2016</v>
      </c>
      <c r="H55" s="132">
        <f t="shared" si="28"/>
        <v>2016</v>
      </c>
      <c r="I55" s="132">
        <f t="shared" si="28"/>
        <v>2016</v>
      </c>
      <c r="J55" s="132">
        <f t="shared" si="28"/>
        <v>2016</v>
      </c>
      <c r="K55" s="132">
        <f t="shared" si="28"/>
        <v>2016</v>
      </c>
      <c r="L55" s="132">
        <f t="shared" si="28"/>
        <v>2017</v>
      </c>
      <c r="M55" s="132">
        <f t="shared" si="28"/>
        <v>2017</v>
      </c>
      <c r="N55" s="132">
        <f t="shared" si="28"/>
        <v>2017</v>
      </c>
      <c r="O55" s="132">
        <f t="shared" si="28"/>
        <v>2017</v>
      </c>
      <c r="P55" s="132">
        <f t="shared" si="28"/>
        <v>2017</v>
      </c>
      <c r="Q55" s="132">
        <f t="shared" si="28"/>
        <v>2017</v>
      </c>
      <c r="R55" s="132">
        <f t="shared" si="28"/>
        <v>2017</v>
      </c>
      <c r="S55" s="132">
        <f t="shared" si="28"/>
        <v>2017</v>
      </c>
      <c r="T55" s="132">
        <f t="shared" si="28"/>
        <v>2017</v>
      </c>
      <c r="U55" s="132">
        <f t="shared" si="28"/>
        <v>2017</v>
      </c>
      <c r="V55" s="132">
        <f t="shared" si="28"/>
        <v>2017</v>
      </c>
      <c r="W55" s="132">
        <f t="shared" si="28"/>
        <v>2017</v>
      </c>
      <c r="X55" s="132">
        <f t="shared" si="28"/>
        <v>2018</v>
      </c>
      <c r="Y55" s="132">
        <f t="shared" si="28"/>
        <v>2018</v>
      </c>
      <c r="Z55" s="132">
        <f t="shared" si="28"/>
        <v>2018</v>
      </c>
      <c r="AA55" s="132">
        <f t="shared" si="28"/>
        <v>2018</v>
      </c>
      <c r="AB55" s="132">
        <f t="shared" si="28"/>
        <v>2018</v>
      </c>
      <c r="AC55" s="132">
        <f t="shared" si="28"/>
        <v>2018</v>
      </c>
      <c r="AD55" s="132">
        <f t="shared" si="28"/>
        <v>2018</v>
      </c>
      <c r="AE55" s="132">
        <f t="shared" si="28"/>
        <v>2018</v>
      </c>
      <c r="AF55" s="132">
        <f t="shared" si="28"/>
        <v>2018</v>
      </c>
      <c r="AG55" s="132">
        <f t="shared" si="28"/>
        <v>2018</v>
      </c>
      <c r="AH55" s="132">
        <f t="shared" si="28"/>
        <v>2018</v>
      </c>
      <c r="AI55" s="132">
        <f t="shared" si="28"/>
        <v>2018</v>
      </c>
      <c r="AJ55" s="132">
        <f t="shared" si="28"/>
        <v>2019</v>
      </c>
      <c r="AK55" s="132">
        <f t="shared" si="28"/>
        <v>2019</v>
      </c>
      <c r="AL55" s="132">
        <f t="shared" si="28"/>
        <v>2019</v>
      </c>
      <c r="AM55" s="132">
        <f t="shared" si="28"/>
        <v>2019</v>
      </c>
      <c r="AN55" s="132">
        <f t="shared" si="28"/>
        <v>2019</v>
      </c>
      <c r="AO55" s="132">
        <f t="shared" si="28"/>
        <v>2019</v>
      </c>
      <c r="AP55" s="132">
        <f t="shared" si="28"/>
        <v>2019</v>
      </c>
      <c r="AQ55" s="132">
        <f t="shared" si="28"/>
        <v>2019</v>
      </c>
      <c r="AR55" s="132">
        <f t="shared" si="28"/>
        <v>2019</v>
      </c>
      <c r="AS55" s="132">
        <f t="shared" si="28"/>
        <v>2019</v>
      </c>
      <c r="AT55" s="132">
        <f t="shared" si="28"/>
        <v>2019</v>
      </c>
      <c r="AU55" s="132">
        <f t="shared" si="28"/>
        <v>2019</v>
      </c>
      <c r="AV55" s="132">
        <f t="shared" si="28"/>
        <v>2020</v>
      </c>
      <c r="AW55" s="132">
        <f t="shared" ref="AW55:CG55" si="29">YEAR(AW56)</f>
        <v>2020</v>
      </c>
      <c r="AX55" s="132">
        <f t="shared" si="29"/>
        <v>2020</v>
      </c>
      <c r="AY55" s="132">
        <f t="shared" si="29"/>
        <v>2020</v>
      </c>
      <c r="AZ55" s="132">
        <f t="shared" si="29"/>
        <v>2020</v>
      </c>
      <c r="BA55" s="132">
        <f t="shared" si="29"/>
        <v>2020</v>
      </c>
      <c r="BB55" s="132">
        <f t="shared" si="29"/>
        <v>2020</v>
      </c>
      <c r="BC55" s="132">
        <f t="shared" si="29"/>
        <v>2020</v>
      </c>
      <c r="BD55" s="132">
        <f t="shared" si="29"/>
        <v>2020</v>
      </c>
      <c r="BE55" s="132">
        <f t="shared" si="29"/>
        <v>2020</v>
      </c>
      <c r="BF55" s="132">
        <f t="shared" si="29"/>
        <v>2020</v>
      </c>
      <c r="BG55" s="132">
        <f t="shared" si="29"/>
        <v>2020</v>
      </c>
      <c r="BH55" s="132">
        <f t="shared" si="29"/>
        <v>2021</v>
      </c>
      <c r="BI55" s="132">
        <f t="shared" si="29"/>
        <v>2021</v>
      </c>
      <c r="BJ55" s="132">
        <f t="shared" si="29"/>
        <v>2021</v>
      </c>
      <c r="BK55" s="132">
        <f t="shared" si="29"/>
        <v>2021</v>
      </c>
      <c r="BL55" s="132">
        <f t="shared" si="29"/>
        <v>2021</v>
      </c>
      <c r="BM55" s="132">
        <f t="shared" si="29"/>
        <v>2021</v>
      </c>
      <c r="BN55" s="132">
        <f t="shared" si="29"/>
        <v>2021</v>
      </c>
      <c r="BO55" s="132">
        <f t="shared" si="29"/>
        <v>2021</v>
      </c>
      <c r="BP55" s="132">
        <f t="shared" si="29"/>
        <v>2021</v>
      </c>
      <c r="BQ55" s="132">
        <f t="shared" si="29"/>
        <v>2021</v>
      </c>
      <c r="BR55" s="132">
        <f t="shared" si="29"/>
        <v>2021</v>
      </c>
      <c r="BS55" s="132">
        <f t="shared" si="29"/>
        <v>2021</v>
      </c>
      <c r="BT55" s="132">
        <f t="shared" si="29"/>
        <v>2022</v>
      </c>
      <c r="BU55" s="132">
        <f t="shared" si="29"/>
        <v>2022</v>
      </c>
      <c r="BV55" s="132">
        <f t="shared" si="29"/>
        <v>2022</v>
      </c>
      <c r="BW55" s="132">
        <f t="shared" si="29"/>
        <v>2022</v>
      </c>
      <c r="BX55" s="132">
        <f t="shared" si="29"/>
        <v>2022</v>
      </c>
      <c r="BY55" s="132">
        <f t="shared" si="29"/>
        <v>2022</v>
      </c>
      <c r="BZ55" s="132">
        <f t="shared" si="29"/>
        <v>2022</v>
      </c>
      <c r="CA55" s="132">
        <f t="shared" si="29"/>
        <v>2022</v>
      </c>
      <c r="CB55" s="132">
        <f t="shared" si="29"/>
        <v>2022</v>
      </c>
      <c r="CC55" s="132">
        <f t="shared" si="29"/>
        <v>2022</v>
      </c>
      <c r="CD55" s="132">
        <f t="shared" si="29"/>
        <v>2022</v>
      </c>
      <c r="CE55" s="132">
        <f t="shared" si="29"/>
        <v>2022</v>
      </c>
      <c r="CF55" s="132">
        <f t="shared" si="29"/>
        <v>2023</v>
      </c>
      <c r="CG55" s="132">
        <f t="shared" si="29"/>
        <v>2023</v>
      </c>
    </row>
    <row r="56" spans="2:93">
      <c r="C56" t="s">
        <v>348</v>
      </c>
      <c r="D56" s="128">
        <f>D49</f>
        <v>42491</v>
      </c>
      <c r="E56" s="128">
        <f>EDATE(D56,1)</f>
        <v>42522</v>
      </c>
      <c r="F56" s="128">
        <f t="shared" ref="F56:AV56" si="30">EDATE(E56,1)</f>
        <v>42552</v>
      </c>
      <c r="G56" s="128">
        <f t="shared" si="30"/>
        <v>42583</v>
      </c>
      <c r="H56" s="128">
        <f t="shared" si="30"/>
        <v>42614</v>
      </c>
      <c r="I56" s="128">
        <f t="shared" si="30"/>
        <v>42644</v>
      </c>
      <c r="J56" s="128">
        <f t="shared" si="30"/>
        <v>42675</v>
      </c>
      <c r="K56" s="128">
        <f t="shared" si="30"/>
        <v>42705</v>
      </c>
      <c r="L56" s="128">
        <f t="shared" si="30"/>
        <v>42736</v>
      </c>
      <c r="M56" s="128">
        <f t="shared" si="30"/>
        <v>42767</v>
      </c>
      <c r="N56" s="128">
        <f t="shared" si="30"/>
        <v>42795</v>
      </c>
      <c r="O56" s="128">
        <f t="shared" si="30"/>
        <v>42826</v>
      </c>
      <c r="P56" s="128">
        <f t="shared" si="30"/>
        <v>42856</v>
      </c>
      <c r="Q56" s="128">
        <f t="shared" si="30"/>
        <v>42887</v>
      </c>
      <c r="R56" s="128">
        <f t="shared" si="30"/>
        <v>42917</v>
      </c>
      <c r="S56" s="128">
        <f t="shared" si="30"/>
        <v>42948</v>
      </c>
      <c r="T56" s="128">
        <f t="shared" si="30"/>
        <v>42979</v>
      </c>
      <c r="U56" s="128">
        <f t="shared" si="30"/>
        <v>43009</v>
      </c>
      <c r="V56" s="128">
        <f t="shared" si="30"/>
        <v>43040</v>
      </c>
      <c r="W56" s="128">
        <f t="shared" si="30"/>
        <v>43070</v>
      </c>
      <c r="X56" s="128">
        <f t="shared" si="30"/>
        <v>43101</v>
      </c>
      <c r="Y56" s="128">
        <f t="shared" si="30"/>
        <v>43132</v>
      </c>
      <c r="Z56" s="128">
        <f t="shared" si="30"/>
        <v>43160</v>
      </c>
      <c r="AA56" s="128">
        <f t="shared" si="30"/>
        <v>43191</v>
      </c>
      <c r="AB56" s="128">
        <f t="shared" si="30"/>
        <v>43221</v>
      </c>
      <c r="AC56" s="128">
        <f t="shared" si="30"/>
        <v>43252</v>
      </c>
      <c r="AD56" s="128">
        <f t="shared" si="30"/>
        <v>43282</v>
      </c>
      <c r="AE56" s="128">
        <f t="shared" si="30"/>
        <v>43313</v>
      </c>
      <c r="AF56" s="128">
        <f t="shared" si="30"/>
        <v>43344</v>
      </c>
      <c r="AG56" s="128">
        <f t="shared" si="30"/>
        <v>43374</v>
      </c>
      <c r="AH56" s="128">
        <f t="shared" si="30"/>
        <v>43405</v>
      </c>
      <c r="AI56" s="128">
        <f t="shared" si="30"/>
        <v>43435</v>
      </c>
      <c r="AJ56" s="128">
        <f t="shared" si="30"/>
        <v>43466</v>
      </c>
      <c r="AK56" s="128">
        <f t="shared" si="30"/>
        <v>43497</v>
      </c>
      <c r="AL56" s="128">
        <f t="shared" si="30"/>
        <v>43525</v>
      </c>
      <c r="AM56" s="128">
        <f t="shared" si="30"/>
        <v>43556</v>
      </c>
      <c r="AN56" s="128">
        <f t="shared" si="30"/>
        <v>43586</v>
      </c>
      <c r="AO56" s="128">
        <f t="shared" si="30"/>
        <v>43617</v>
      </c>
      <c r="AP56" s="128">
        <f t="shared" si="30"/>
        <v>43647</v>
      </c>
      <c r="AQ56" s="128">
        <f t="shared" si="30"/>
        <v>43678</v>
      </c>
      <c r="AR56" s="128">
        <f t="shared" si="30"/>
        <v>43709</v>
      </c>
      <c r="AS56" s="128">
        <f t="shared" si="30"/>
        <v>43739</v>
      </c>
      <c r="AT56" s="128">
        <f t="shared" si="30"/>
        <v>43770</v>
      </c>
      <c r="AU56" s="128">
        <f t="shared" si="30"/>
        <v>43800</v>
      </c>
      <c r="AV56" s="128">
        <f t="shared" si="30"/>
        <v>43831</v>
      </c>
      <c r="AW56" s="128">
        <f t="shared" ref="AW56:CG56" si="31">EDATE(AV56,1)</f>
        <v>43862</v>
      </c>
      <c r="AX56" s="128">
        <f t="shared" si="31"/>
        <v>43891</v>
      </c>
      <c r="AY56" s="128">
        <f t="shared" si="31"/>
        <v>43922</v>
      </c>
      <c r="AZ56" s="128">
        <f t="shared" si="31"/>
        <v>43952</v>
      </c>
      <c r="BA56" s="128">
        <f t="shared" si="31"/>
        <v>43983</v>
      </c>
      <c r="BB56" s="128">
        <f t="shared" si="31"/>
        <v>44013</v>
      </c>
      <c r="BC56" s="128">
        <f t="shared" si="31"/>
        <v>44044</v>
      </c>
      <c r="BD56" s="128">
        <f t="shared" si="31"/>
        <v>44075</v>
      </c>
      <c r="BE56" s="128">
        <f t="shared" si="31"/>
        <v>44105</v>
      </c>
      <c r="BF56" s="128">
        <f t="shared" si="31"/>
        <v>44136</v>
      </c>
      <c r="BG56" s="128">
        <f t="shared" si="31"/>
        <v>44166</v>
      </c>
      <c r="BH56" s="128">
        <f t="shared" si="31"/>
        <v>44197</v>
      </c>
      <c r="BI56" s="128">
        <f t="shared" si="31"/>
        <v>44228</v>
      </c>
      <c r="BJ56" s="128">
        <f t="shared" si="31"/>
        <v>44256</v>
      </c>
      <c r="BK56" s="128">
        <f t="shared" si="31"/>
        <v>44287</v>
      </c>
      <c r="BL56" s="128">
        <f t="shared" si="31"/>
        <v>44317</v>
      </c>
      <c r="BM56" s="128">
        <f t="shared" si="31"/>
        <v>44348</v>
      </c>
      <c r="BN56" s="128">
        <f t="shared" si="31"/>
        <v>44378</v>
      </c>
      <c r="BO56" s="128">
        <f t="shared" si="31"/>
        <v>44409</v>
      </c>
      <c r="BP56" s="128">
        <f t="shared" si="31"/>
        <v>44440</v>
      </c>
      <c r="BQ56" s="128">
        <f t="shared" si="31"/>
        <v>44470</v>
      </c>
      <c r="BR56" s="128">
        <f t="shared" si="31"/>
        <v>44501</v>
      </c>
      <c r="BS56" s="128">
        <f t="shared" si="31"/>
        <v>44531</v>
      </c>
      <c r="BT56" s="128">
        <f t="shared" si="31"/>
        <v>44562</v>
      </c>
      <c r="BU56" s="128">
        <f t="shared" si="31"/>
        <v>44593</v>
      </c>
      <c r="BV56" s="128">
        <f t="shared" si="31"/>
        <v>44621</v>
      </c>
      <c r="BW56" s="128">
        <f t="shared" si="31"/>
        <v>44652</v>
      </c>
      <c r="BX56" s="128">
        <f t="shared" si="31"/>
        <v>44682</v>
      </c>
      <c r="BY56" s="128">
        <f t="shared" si="31"/>
        <v>44713</v>
      </c>
      <c r="BZ56" s="128">
        <f t="shared" si="31"/>
        <v>44743</v>
      </c>
      <c r="CA56" s="128">
        <f t="shared" si="31"/>
        <v>44774</v>
      </c>
      <c r="CB56" s="128">
        <f t="shared" si="31"/>
        <v>44805</v>
      </c>
      <c r="CC56" s="128">
        <f t="shared" si="31"/>
        <v>44835</v>
      </c>
      <c r="CD56" s="128">
        <f t="shared" si="31"/>
        <v>44866</v>
      </c>
      <c r="CE56" s="128">
        <f t="shared" si="31"/>
        <v>44896</v>
      </c>
      <c r="CF56" s="128">
        <f t="shared" si="31"/>
        <v>44927</v>
      </c>
      <c r="CG56" s="128">
        <f t="shared" si="31"/>
        <v>44958</v>
      </c>
    </row>
    <row r="57" spans="2:93" s="5" customFormat="1">
      <c r="C57" s="131" t="s">
        <v>237</v>
      </c>
      <c r="D57" s="6">
        <v>41666.666666666664</v>
      </c>
      <c r="E57" s="6">
        <v>41666.666666666664</v>
      </c>
      <c r="F57" s="6">
        <v>41666.666666666664</v>
      </c>
      <c r="G57" s="6">
        <v>41666.666666666664</v>
      </c>
      <c r="H57" s="6">
        <v>41666.666666666664</v>
      </c>
      <c r="I57" s="6">
        <v>41666.666666666664</v>
      </c>
      <c r="J57" s="6">
        <v>41666.666666666664</v>
      </c>
      <c r="K57" s="6">
        <v>41666.666666666664</v>
      </c>
      <c r="L57" s="6">
        <v>21929.824561403511</v>
      </c>
      <c r="M57" s="6">
        <v>21929.824561403511</v>
      </c>
      <c r="N57" s="6">
        <v>21929.824561403511</v>
      </c>
      <c r="O57" s="6">
        <v>21929.824561403511</v>
      </c>
      <c r="P57" s="6">
        <v>23026.315789473683</v>
      </c>
      <c r="Q57" s="6">
        <v>23026.315789473683</v>
      </c>
      <c r="R57" s="6">
        <v>23026.315789473683</v>
      </c>
      <c r="S57" s="6">
        <v>23026.315789473683</v>
      </c>
      <c r="T57" s="6">
        <v>23026.315789473683</v>
      </c>
      <c r="U57" s="6">
        <v>23026.315789473683</v>
      </c>
      <c r="V57" s="6">
        <v>23026.315789473683</v>
      </c>
      <c r="W57" s="6">
        <v>23026.315789473683</v>
      </c>
      <c r="X57" s="6">
        <v>19444.444444444442</v>
      </c>
      <c r="Y57" s="6">
        <v>19444.444444444442</v>
      </c>
      <c r="Z57" s="6">
        <v>19444.444444444442</v>
      </c>
      <c r="AA57" s="6">
        <v>19444.444444444442</v>
      </c>
      <c r="AB57" s="6">
        <v>20416.666666666664</v>
      </c>
      <c r="AC57" s="6">
        <v>20416.666666666664</v>
      </c>
      <c r="AD57" s="6">
        <v>20416.666666666664</v>
      </c>
      <c r="AE57" s="6">
        <v>20416.666666666664</v>
      </c>
      <c r="AF57" s="6">
        <v>20416.666666666664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</row>
    <row r="58" spans="2:93" s="5" customFormat="1">
      <c r="C58" s="131" t="s">
        <v>343</v>
      </c>
      <c r="D58" s="6">
        <v>8333.3333333333339</v>
      </c>
      <c r="E58" s="6">
        <v>8333.3333333333339</v>
      </c>
      <c r="F58" s="6">
        <v>8333.3333333333339</v>
      </c>
      <c r="G58" s="6">
        <v>8333.3333333333339</v>
      </c>
      <c r="H58" s="6">
        <v>8333.3333333333339</v>
      </c>
      <c r="I58" s="6">
        <v>8333.3333333333339</v>
      </c>
      <c r="J58" s="6">
        <v>8333.3333333333339</v>
      </c>
      <c r="K58" s="6">
        <v>8333.3333333333339</v>
      </c>
      <c r="L58" s="6">
        <v>8333.3333333333339</v>
      </c>
      <c r="M58" s="6">
        <v>8333.3333333333339</v>
      </c>
      <c r="N58" s="6">
        <v>8333.3333333333339</v>
      </c>
      <c r="O58" s="6">
        <v>8333.3333333333339</v>
      </c>
      <c r="P58" s="6">
        <v>8750</v>
      </c>
      <c r="Q58" s="6">
        <v>8750</v>
      </c>
      <c r="R58" s="6">
        <v>8750</v>
      </c>
      <c r="S58" s="6">
        <v>8750</v>
      </c>
      <c r="T58" s="6">
        <v>8750</v>
      </c>
      <c r="U58" s="6">
        <v>8750</v>
      </c>
      <c r="V58" s="6">
        <v>8750</v>
      </c>
      <c r="W58" s="6">
        <v>8750</v>
      </c>
      <c r="X58" s="6">
        <v>8750</v>
      </c>
      <c r="Y58" s="6">
        <v>8750</v>
      </c>
      <c r="Z58" s="6">
        <v>8750</v>
      </c>
      <c r="AA58" s="6">
        <v>8750</v>
      </c>
      <c r="AB58" s="6">
        <v>9187.5</v>
      </c>
      <c r="AC58" s="6">
        <v>9187.5</v>
      </c>
      <c r="AD58" s="6">
        <v>9187.5</v>
      </c>
      <c r="AE58" s="6">
        <v>9187.5</v>
      </c>
      <c r="AF58" s="6">
        <v>9187.5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</row>
    <row r="59" spans="2:93">
      <c r="C59" t="s">
        <v>168</v>
      </c>
      <c r="D59">
        <f>YEAR(D49)</f>
        <v>2016</v>
      </c>
      <c r="E59">
        <f t="shared" ref="E59:K59" si="32">D59+1</f>
        <v>2017</v>
      </c>
      <c r="F59">
        <f t="shared" si="32"/>
        <v>2018</v>
      </c>
      <c r="G59">
        <f t="shared" si="32"/>
        <v>2019</v>
      </c>
      <c r="H59">
        <f t="shared" si="32"/>
        <v>2020</v>
      </c>
      <c r="I59">
        <f t="shared" si="32"/>
        <v>2021</v>
      </c>
      <c r="J59">
        <f t="shared" si="32"/>
        <v>2022</v>
      </c>
      <c r="K59">
        <f t="shared" si="32"/>
        <v>2023</v>
      </c>
    </row>
    <row r="60" spans="2:93">
      <c r="C60" t="s">
        <v>237</v>
      </c>
      <c r="D60" s="133">
        <f>SUMIFS(57:57,55:55,D59,56:56,"&lt;="&amp;$D50)</f>
        <v>333333.33333333331</v>
      </c>
      <c r="E60" s="133">
        <f t="shared" ref="E60:K60" si="33">SUMIFS(57:57,55:55,E59,56:56,"&lt;="&amp;$D50)</f>
        <v>202850.87719298244</v>
      </c>
      <c r="F60" s="133">
        <f t="shared" si="33"/>
        <v>0</v>
      </c>
      <c r="G60" s="133">
        <f t="shared" si="33"/>
        <v>0</v>
      </c>
      <c r="H60" s="133">
        <f t="shared" si="33"/>
        <v>0</v>
      </c>
      <c r="I60" s="133">
        <f t="shared" si="33"/>
        <v>0</v>
      </c>
      <c r="J60" s="133">
        <f t="shared" si="33"/>
        <v>0</v>
      </c>
      <c r="K60" s="133">
        <f t="shared" si="33"/>
        <v>0</v>
      </c>
    </row>
    <row r="61" spans="2:93">
      <c r="C61" t="s">
        <v>343</v>
      </c>
      <c r="D61" s="133">
        <f>SUMIFS(58:58,55:55,D59,56:56,"&lt;="&amp;$D50)</f>
        <v>66666.666666666672</v>
      </c>
      <c r="E61" s="133">
        <f t="shared" ref="E61:K61" si="34">SUMIFS(58:58,55:55,E59,56:56,"&lt;="&amp;$D50)</f>
        <v>77083.333333333343</v>
      </c>
      <c r="F61" s="133">
        <f t="shared" si="34"/>
        <v>0</v>
      </c>
      <c r="G61" s="133">
        <f t="shared" si="34"/>
        <v>0</v>
      </c>
      <c r="H61" s="133">
        <f t="shared" si="34"/>
        <v>0</v>
      </c>
      <c r="I61" s="133">
        <f t="shared" si="34"/>
        <v>0</v>
      </c>
      <c r="J61" s="133">
        <f t="shared" si="34"/>
        <v>0</v>
      </c>
      <c r="K61" s="133">
        <f t="shared" si="34"/>
        <v>0</v>
      </c>
    </row>
    <row r="62" spans="2:93">
      <c r="D62" s="85">
        <f>D61/D60</f>
        <v>0.20000000000000004</v>
      </c>
      <c r="E62" s="85">
        <f t="shared" ref="E62:K62" si="35">E61/E60</f>
        <v>0.38000000000000006</v>
      </c>
      <c r="F62" s="85" t="e">
        <f t="shared" si="35"/>
        <v>#DIV/0!</v>
      </c>
      <c r="G62" s="85" t="e">
        <f t="shared" si="35"/>
        <v>#DIV/0!</v>
      </c>
      <c r="H62" s="85" t="e">
        <f t="shared" si="35"/>
        <v>#DIV/0!</v>
      </c>
      <c r="I62" s="85" t="e">
        <f t="shared" si="35"/>
        <v>#DIV/0!</v>
      </c>
      <c r="J62" s="85" t="e">
        <f t="shared" si="35"/>
        <v>#DIV/0!</v>
      </c>
      <c r="K62" s="85" t="e">
        <f t="shared" si="35"/>
        <v>#DIV/0!</v>
      </c>
    </row>
    <row r="63" spans="2:93">
      <c r="B63" t="s">
        <v>160</v>
      </c>
      <c r="C63" t="s">
        <v>168</v>
      </c>
      <c r="D63">
        <f>D59</f>
        <v>2016</v>
      </c>
      <c r="E63">
        <f t="shared" ref="E63:K63" si="36">D63+1</f>
        <v>2017</v>
      </c>
      <c r="F63">
        <f t="shared" si="36"/>
        <v>2018</v>
      </c>
      <c r="G63">
        <f t="shared" si="36"/>
        <v>2019</v>
      </c>
      <c r="H63">
        <f t="shared" si="36"/>
        <v>2020</v>
      </c>
      <c r="I63">
        <f t="shared" si="36"/>
        <v>2021</v>
      </c>
      <c r="J63">
        <f t="shared" si="36"/>
        <v>2022</v>
      </c>
      <c r="K63">
        <f t="shared" si="36"/>
        <v>2023</v>
      </c>
    </row>
    <row r="64" spans="2:93">
      <c r="D64" s="21">
        <f t="shared" ref="D64:K66" si="37">D$60*$C52</f>
        <v>0</v>
      </c>
      <c r="E64" s="21">
        <f t="shared" si="37"/>
        <v>0</v>
      </c>
      <c r="F64" s="21">
        <f t="shared" si="37"/>
        <v>0</v>
      </c>
      <c r="G64" s="21">
        <f t="shared" si="37"/>
        <v>0</v>
      </c>
      <c r="H64" s="21">
        <f t="shared" si="37"/>
        <v>0</v>
      </c>
      <c r="I64" s="21">
        <f t="shared" si="37"/>
        <v>0</v>
      </c>
      <c r="J64" s="21">
        <f t="shared" si="37"/>
        <v>0</v>
      </c>
      <c r="K64" s="21">
        <f t="shared" si="37"/>
        <v>0</v>
      </c>
    </row>
    <row r="65" spans="1:11">
      <c r="D65" s="21">
        <f t="shared" si="37"/>
        <v>99999.999999999985</v>
      </c>
      <c r="E65" s="21">
        <f t="shared" si="37"/>
        <v>60855.263157894733</v>
      </c>
      <c r="F65" s="21">
        <f t="shared" si="37"/>
        <v>0</v>
      </c>
      <c r="G65" s="21">
        <f t="shared" si="37"/>
        <v>0</v>
      </c>
      <c r="H65" s="21">
        <f t="shared" si="37"/>
        <v>0</v>
      </c>
      <c r="I65" s="21">
        <f t="shared" si="37"/>
        <v>0</v>
      </c>
      <c r="J65" s="21">
        <f t="shared" si="37"/>
        <v>0</v>
      </c>
      <c r="K65" s="21">
        <f t="shared" si="37"/>
        <v>0</v>
      </c>
    </row>
    <row r="66" spans="1:11">
      <c r="D66" s="21">
        <f t="shared" si="37"/>
        <v>166666.66666666666</v>
      </c>
      <c r="E66" s="21">
        <f t="shared" si="37"/>
        <v>101425.43859649122</v>
      </c>
      <c r="F66" s="21">
        <f t="shared" si="37"/>
        <v>0</v>
      </c>
      <c r="G66" s="21">
        <f t="shared" si="37"/>
        <v>0</v>
      </c>
      <c r="H66" s="21">
        <f t="shared" si="37"/>
        <v>0</v>
      </c>
      <c r="I66" s="21">
        <f t="shared" si="37"/>
        <v>0</v>
      </c>
      <c r="J66" s="21">
        <f t="shared" si="37"/>
        <v>0</v>
      </c>
      <c r="K66" s="21">
        <f t="shared" si="37"/>
        <v>0</v>
      </c>
    </row>
    <row r="67" spans="1:11">
      <c r="H67" s="21"/>
    </row>
    <row r="68" spans="1:11">
      <c r="D68" s="21">
        <f>MIN(D61,D65)*$D52</f>
        <v>3333.3333333333339</v>
      </c>
      <c r="E68" s="21">
        <f t="shared" ref="E68:K68" si="38">MIN(E61,E65)*$D52</f>
        <v>3042.7631578947367</v>
      </c>
      <c r="F68" s="21">
        <f t="shared" si="38"/>
        <v>0</v>
      </c>
      <c r="G68" s="21">
        <f t="shared" si="38"/>
        <v>0</v>
      </c>
      <c r="H68" s="21">
        <f t="shared" si="38"/>
        <v>0</v>
      </c>
      <c r="I68" s="21">
        <f t="shared" si="38"/>
        <v>0</v>
      </c>
      <c r="J68" s="21">
        <f t="shared" si="38"/>
        <v>0</v>
      </c>
      <c r="K68" s="21">
        <f t="shared" si="38"/>
        <v>0</v>
      </c>
    </row>
    <row r="69" spans="1:11">
      <c r="D69" s="21">
        <f>MAX((D61-D65),0)*$D53</f>
        <v>0</v>
      </c>
      <c r="E69" s="21">
        <f>MAX((E61-E65),0)*$D53</f>
        <v>1622.8070175438611</v>
      </c>
      <c r="F69" s="21">
        <f t="shared" ref="F69:K69" si="39">MAX((F61-F65),0)*$D53</f>
        <v>0</v>
      </c>
      <c r="G69" s="21">
        <f t="shared" si="39"/>
        <v>0</v>
      </c>
      <c r="H69" s="21">
        <f t="shared" si="39"/>
        <v>0</v>
      </c>
      <c r="I69" s="21">
        <f t="shared" si="39"/>
        <v>0</v>
      </c>
      <c r="J69" s="21">
        <f t="shared" si="39"/>
        <v>0</v>
      </c>
      <c r="K69" s="21">
        <f t="shared" si="39"/>
        <v>0</v>
      </c>
    </row>
    <row r="70" spans="1:11">
      <c r="D70" s="21">
        <f>MAX((D61-D66),0)*$D54</f>
        <v>0</v>
      </c>
      <c r="E70" s="21">
        <f t="shared" ref="E70:K70" si="40">MAX((E61-E66),0)*$D54</f>
        <v>0</v>
      </c>
      <c r="F70" s="21">
        <f t="shared" si="40"/>
        <v>0</v>
      </c>
      <c r="G70" s="21">
        <f t="shared" si="40"/>
        <v>0</v>
      </c>
      <c r="H70" s="21">
        <f t="shared" si="40"/>
        <v>0</v>
      </c>
      <c r="I70" s="21">
        <f t="shared" si="40"/>
        <v>0</v>
      </c>
      <c r="J70" s="21">
        <f t="shared" si="40"/>
        <v>0</v>
      </c>
      <c r="K70" s="21">
        <f t="shared" si="40"/>
        <v>0</v>
      </c>
    </row>
    <row r="72" spans="1:11">
      <c r="B72" t="s">
        <v>91</v>
      </c>
      <c r="C72" t="s">
        <v>344</v>
      </c>
      <c r="D72">
        <f>D59</f>
        <v>2016</v>
      </c>
      <c r="E72">
        <f t="shared" ref="E72:K72" si="41">E59</f>
        <v>2017</v>
      </c>
      <c r="F72">
        <f t="shared" si="41"/>
        <v>2018</v>
      </c>
      <c r="G72">
        <f t="shared" si="41"/>
        <v>2019</v>
      </c>
      <c r="H72">
        <f t="shared" si="41"/>
        <v>2020</v>
      </c>
      <c r="I72">
        <f t="shared" si="41"/>
        <v>2021</v>
      </c>
      <c r="J72">
        <f t="shared" si="41"/>
        <v>2022</v>
      </c>
      <c r="K72">
        <f t="shared" si="41"/>
        <v>2023</v>
      </c>
    </row>
    <row r="73" spans="1:11">
      <c r="C73" t="s">
        <v>347</v>
      </c>
      <c r="D73" s="21">
        <f>SUM(D68:D70)</f>
        <v>3333.3333333333339</v>
      </c>
      <c r="E73" s="21">
        <f t="shared" ref="E73:K73" si="42">SUM(E68:E70)</f>
        <v>4665.5701754385973</v>
      </c>
      <c r="F73" s="21">
        <f t="shared" si="42"/>
        <v>0</v>
      </c>
      <c r="G73" s="21">
        <f t="shared" si="42"/>
        <v>0</v>
      </c>
      <c r="H73" s="21">
        <f t="shared" si="42"/>
        <v>0</v>
      </c>
      <c r="I73" s="21">
        <f t="shared" si="42"/>
        <v>0</v>
      </c>
      <c r="J73" s="21">
        <f t="shared" si="42"/>
        <v>0</v>
      </c>
      <c r="K73" s="21">
        <f t="shared" si="42"/>
        <v>0</v>
      </c>
    </row>
    <row r="75" spans="1:11" s="38" customFormat="1">
      <c r="A75" s="38" t="s">
        <v>336</v>
      </c>
    </row>
    <row r="76" spans="1:11">
      <c r="A76" t="s">
        <v>349</v>
      </c>
      <c r="B76" s="2" t="s">
        <v>92</v>
      </c>
      <c r="C76" t="s">
        <v>151</v>
      </c>
      <c r="D76" s="64">
        <v>42491</v>
      </c>
    </row>
    <row r="77" spans="1:11">
      <c r="C77" t="s">
        <v>153</v>
      </c>
      <c r="D77" s="64">
        <v>42979</v>
      </c>
    </row>
    <row r="78" spans="1:11">
      <c r="C78" t="s">
        <v>346</v>
      </c>
      <c r="D78" t="s">
        <v>345</v>
      </c>
    </row>
    <row r="79" spans="1:11">
      <c r="C79" t="s">
        <v>168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</row>
    <row r="80" spans="1:11">
      <c r="C80" t="s">
        <v>339</v>
      </c>
      <c r="D80" s="6">
        <v>66666.666666666672</v>
      </c>
      <c r="E80" s="6">
        <v>1333.3333333329999</v>
      </c>
      <c r="F80" s="6">
        <v>80937.5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>
      <c r="C81" t="s">
        <v>347</v>
      </c>
      <c r="D81" s="6">
        <v>3333.3333333333339</v>
      </c>
      <c r="E81" s="6">
        <v>6254.3859649122796</v>
      </c>
      <c r="F81" s="6">
        <v>5395.8333333333339</v>
      </c>
      <c r="G81" s="6"/>
      <c r="H81" s="6"/>
      <c r="I81" s="6"/>
      <c r="J81" s="6"/>
      <c r="K81" s="6"/>
    </row>
    <row r="83" spans="1:11">
      <c r="B83" t="s">
        <v>91</v>
      </c>
      <c r="C83" t="s">
        <v>168</v>
      </c>
      <c r="D83">
        <f>D79</f>
        <v>2016</v>
      </c>
      <c r="E83">
        <f t="shared" ref="E83:K83" si="43">E79</f>
        <v>2017</v>
      </c>
      <c r="F83">
        <f t="shared" si="43"/>
        <v>2018</v>
      </c>
      <c r="G83">
        <f t="shared" si="43"/>
        <v>2019</v>
      </c>
      <c r="H83">
        <f t="shared" si="43"/>
        <v>2020</v>
      </c>
      <c r="I83">
        <f t="shared" si="43"/>
        <v>2021</v>
      </c>
      <c r="J83">
        <f t="shared" si="43"/>
        <v>2022</v>
      </c>
      <c r="K83">
        <f t="shared" si="43"/>
        <v>2023</v>
      </c>
    </row>
    <row r="84" spans="1:11">
      <c r="C84" t="s">
        <v>159</v>
      </c>
      <c r="D84" s="21">
        <f t="shared" ref="D84:K84" si="44">D80+D81</f>
        <v>70000</v>
      </c>
      <c r="E84" s="21">
        <f t="shared" si="44"/>
        <v>7587.7192982452798</v>
      </c>
      <c r="F84" s="21">
        <f t="shared" si="44"/>
        <v>86333.333333333328</v>
      </c>
      <c r="G84" s="21">
        <f t="shared" si="44"/>
        <v>0</v>
      </c>
      <c r="H84" s="21">
        <f t="shared" si="44"/>
        <v>0</v>
      </c>
      <c r="I84" s="21">
        <f t="shared" si="44"/>
        <v>0</v>
      </c>
      <c r="J84" s="21">
        <f t="shared" si="44"/>
        <v>0</v>
      </c>
      <c r="K84" s="21">
        <f t="shared" si="44"/>
        <v>0</v>
      </c>
    </row>
    <row r="85" spans="1:11">
      <c r="C85" t="s">
        <v>32</v>
      </c>
      <c r="D85" s="21"/>
      <c r="E85" s="21"/>
      <c r="F85" s="21"/>
      <c r="G85" s="21"/>
      <c r="H85" s="21"/>
      <c r="I85" s="21"/>
      <c r="J85" s="21"/>
      <c r="K85" s="21"/>
    </row>
    <row r="86" spans="1:11">
      <c r="C86" t="s">
        <v>159</v>
      </c>
      <c r="D86" s="21"/>
      <c r="E86" s="21"/>
      <c r="F86" s="21"/>
      <c r="G86" s="21"/>
      <c r="H86" s="21"/>
      <c r="I86" s="21"/>
      <c r="J86" s="21"/>
      <c r="K86" s="21"/>
    </row>
    <row r="88" spans="1:11">
      <c r="A88" t="s">
        <v>350</v>
      </c>
      <c r="B88" s="2" t="s">
        <v>92</v>
      </c>
      <c r="C88" t="s">
        <v>151</v>
      </c>
      <c r="D88" s="64">
        <v>42491</v>
      </c>
    </row>
    <row r="89" spans="1:11">
      <c r="C89" t="s">
        <v>153</v>
      </c>
      <c r="D89" s="64">
        <v>42979</v>
      </c>
    </row>
    <row r="90" spans="1:11">
      <c r="C90" t="s">
        <v>346</v>
      </c>
      <c r="D90" t="s">
        <v>345</v>
      </c>
    </row>
    <row r="91" spans="1:11">
      <c r="C91" t="s">
        <v>168</v>
      </c>
      <c r="D91">
        <v>2016</v>
      </c>
      <c r="E91">
        <v>2017</v>
      </c>
      <c r="F91">
        <v>2018</v>
      </c>
      <c r="G91">
        <v>2019</v>
      </c>
      <c r="H91">
        <v>2020</v>
      </c>
      <c r="I91">
        <v>2021</v>
      </c>
      <c r="J91">
        <v>2022</v>
      </c>
      <c r="K91">
        <v>2023</v>
      </c>
    </row>
    <row r="92" spans="1:11">
      <c r="C92" t="s">
        <v>339</v>
      </c>
      <c r="D92" s="6">
        <v>66666.666666666672</v>
      </c>
      <c r="E92" s="6">
        <v>1333.3333333329999</v>
      </c>
      <c r="F92" s="6">
        <v>80937.5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>
      <c r="C93" t="s">
        <v>347</v>
      </c>
      <c r="D93" s="6">
        <v>3333.3333333333339</v>
      </c>
      <c r="E93" s="6">
        <v>6254.3859649122824</v>
      </c>
      <c r="F93" s="6">
        <v>5395.8333333333339</v>
      </c>
      <c r="G93" s="6"/>
      <c r="H93" s="6"/>
      <c r="I93" s="6"/>
      <c r="J93" s="6"/>
      <c r="K93" s="6"/>
    </row>
    <row r="95" spans="1:11">
      <c r="B95" t="s">
        <v>91</v>
      </c>
      <c r="C95" t="s">
        <v>168</v>
      </c>
    </row>
    <row r="96" spans="1:11">
      <c r="C96" t="s">
        <v>159</v>
      </c>
      <c r="D96" s="21">
        <f>MAX(D92:D93)</f>
        <v>66666.666666666672</v>
      </c>
      <c r="E96" s="21">
        <f t="shared" ref="E96:K96" si="45">MAX(E92:E93)</f>
        <v>6254.3859649122824</v>
      </c>
      <c r="F96" s="21">
        <f t="shared" si="45"/>
        <v>80937.5</v>
      </c>
      <c r="G96" s="21">
        <f t="shared" si="45"/>
        <v>0</v>
      </c>
      <c r="H96" s="21">
        <f t="shared" si="45"/>
        <v>0</v>
      </c>
      <c r="I96" s="21">
        <f t="shared" si="45"/>
        <v>0</v>
      </c>
      <c r="J96" s="21">
        <f t="shared" si="45"/>
        <v>0</v>
      </c>
      <c r="K96" s="21">
        <f t="shared" si="45"/>
        <v>0</v>
      </c>
    </row>
    <row r="98" spans="1:93" s="38" customFormat="1">
      <c r="A98" s="38" t="s">
        <v>69</v>
      </c>
      <c r="D98" s="49"/>
    </row>
    <row r="99" spans="1:93">
      <c r="A99" t="s">
        <v>311</v>
      </c>
      <c r="B99" t="s">
        <v>92</v>
      </c>
      <c r="C99" t="s">
        <v>55</v>
      </c>
      <c r="D99" s="64">
        <v>42125</v>
      </c>
    </row>
    <row r="100" spans="1:93">
      <c r="C100" t="s">
        <v>176</v>
      </c>
      <c r="D100" s="64">
        <v>42979</v>
      </c>
    </row>
    <row r="101" spans="1:93">
      <c r="C101" t="s">
        <v>190</v>
      </c>
      <c r="D101" s="4">
        <v>0.06</v>
      </c>
    </row>
    <row r="102" spans="1:93">
      <c r="C102" s="2" t="s">
        <v>122</v>
      </c>
      <c r="D102" s="73">
        <f>D99</f>
        <v>42125</v>
      </c>
      <c r="E102" s="73">
        <f>EDATE(D102,1)</f>
        <v>42156</v>
      </c>
      <c r="F102" s="73">
        <f t="shared" ref="F102:BQ102" si="46">EDATE(E102,1)</f>
        <v>42186</v>
      </c>
      <c r="G102" s="73">
        <f t="shared" si="46"/>
        <v>42217</v>
      </c>
      <c r="H102" s="73">
        <f t="shared" si="46"/>
        <v>42248</v>
      </c>
      <c r="I102" s="73">
        <f t="shared" si="46"/>
        <v>42278</v>
      </c>
      <c r="J102" s="73">
        <f t="shared" si="46"/>
        <v>42309</v>
      </c>
      <c r="K102" s="73">
        <f t="shared" si="46"/>
        <v>42339</v>
      </c>
      <c r="L102" s="73">
        <f t="shared" si="46"/>
        <v>42370</v>
      </c>
      <c r="M102" s="73">
        <f t="shared" si="46"/>
        <v>42401</v>
      </c>
      <c r="N102" s="73">
        <f t="shared" si="46"/>
        <v>42430</v>
      </c>
      <c r="O102" s="73">
        <f t="shared" si="46"/>
        <v>42461</v>
      </c>
      <c r="P102" s="73">
        <f t="shared" si="46"/>
        <v>42491</v>
      </c>
      <c r="Q102" s="73">
        <f t="shared" si="46"/>
        <v>42522</v>
      </c>
      <c r="R102" s="73">
        <f t="shared" si="46"/>
        <v>42552</v>
      </c>
      <c r="S102" s="73">
        <f t="shared" si="46"/>
        <v>42583</v>
      </c>
      <c r="T102" s="73">
        <f t="shared" si="46"/>
        <v>42614</v>
      </c>
      <c r="U102" s="73">
        <f t="shared" si="46"/>
        <v>42644</v>
      </c>
      <c r="V102" s="73">
        <f t="shared" si="46"/>
        <v>42675</v>
      </c>
      <c r="W102" s="73">
        <f t="shared" si="46"/>
        <v>42705</v>
      </c>
      <c r="X102" s="73">
        <f t="shared" si="46"/>
        <v>42736</v>
      </c>
      <c r="Y102" s="73">
        <f t="shared" si="46"/>
        <v>42767</v>
      </c>
      <c r="Z102" s="73">
        <f t="shared" si="46"/>
        <v>42795</v>
      </c>
      <c r="AA102" s="73">
        <f t="shared" si="46"/>
        <v>42826</v>
      </c>
      <c r="AB102" s="73">
        <f t="shared" si="46"/>
        <v>42856</v>
      </c>
      <c r="AC102" s="73">
        <f t="shared" si="46"/>
        <v>42887</v>
      </c>
      <c r="AD102" s="73">
        <f t="shared" si="46"/>
        <v>42917</v>
      </c>
      <c r="AE102" s="73">
        <f t="shared" si="46"/>
        <v>42948</v>
      </c>
      <c r="AF102" s="73">
        <f t="shared" si="46"/>
        <v>42979</v>
      </c>
      <c r="AG102" s="73">
        <f t="shared" si="46"/>
        <v>43009</v>
      </c>
      <c r="AH102" s="73">
        <f t="shared" si="46"/>
        <v>43040</v>
      </c>
      <c r="AI102" s="73">
        <f t="shared" si="46"/>
        <v>43070</v>
      </c>
      <c r="AJ102" s="73">
        <f t="shared" si="46"/>
        <v>43101</v>
      </c>
      <c r="AK102" s="73">
        <f t="shared" si="46"/>
        <v>43132</v>
      </c>
      <c r="AL102" s="73">
        <f t="shared" si="46"/>
        <v>43160</v>
      </c>
      <c r="AM102" s="73">
        <f t="shared" si="46"/>
        <v>43191</v>
      </c>
      <c r="AN102" s="73">
        <f t="shared" si="46"/>
        <v>43221</v>
      </c>
      <c r="AO102" s="73">
        <f t="shared" si="46"/>
        <v>43252</v>
      </c>
      <c r="AP102" s="73">
        <f t="shared" si="46"/>
        <v>43282</v>
      </c>
      <c r="AQ102" s="73">
        <f t="shared" si="46"/>
        <v>43313</v>
      </c>
      <c r="AR102" s="73">
        <f t="shared" si="46"/>
        <v>43344</v>
      </c>
      <c r="AS102" s="73">
        <f t="shared" si="46"/>
        <v>43374</v>
      </c>
      <c r="AT102" s="73">
        <f t="shared" si="46"/>
        <v>43405</v>
      </c>
      <c r="AU102" s="73">
        <f t="shared" si="46"/>
        <v>43435</v>
      </c>
      <c r="AV102" s="73">
        <f t="shared" si="46"/>
        <v>43466</v>
      </c>
      <c r="AW102" s="73">
        <f t="shared" si="46"/>
        <v>43497</v>
      </c>
      <c r="AX102" s="73">
        <f t="shared" si="46"/>
        <v>43525</v>
      </c>
      <c r="AY102" s="73">
        <f t="shared" si="46"/>
        <v>43556</v>
      </c>
      <c r="AZ102" s="73">
        <f t="shared" si="46"/>
        <v>43586</v>
      </c>
      <c r="BA102" s="73">
        <f t="shared" si="46"/>
        <v>43617</v>
      </c>
      <c r="BB102" s="73">
        <f t="shared" si="46"/>
        <v>43647</v>
      </c>
      <c r="BC102" s="73">
        <f t="shared" si="46"/>
        <v>43678</v>
      </c>
      <c r="BD102" s="73">
        <f t="shared" si="46"/>
        <v>43709</v>
      </c>
      <c r="BE102" s="73">
        <f t="shared" si="46"/>
        <v>43739</v>
      </c>
      <c r="BF102" s="73">
        <f t="shared" si="46"/>
        <v>43770</v>
      </c>
      <c r="BG102" s="73">
        <f t="shared" si="46"/>
        <v>43800</v>
      </c>
      <c r="BH102" s="73">
        <f t="shared" si="46"/>
        <v>43831</v>
      </c>
      <c r="BI102" s="73">
        <f t="shared" si="46"/>
        <v>43862</v>
      </c>
      <c r="BJ102" s="73">
        <f t="shared" si="46"/>
        <v>43891</v>
      </c>
      <c r="BK102" s="73">
        <f t="shared" si="46"/>
        <v>43922</v>
      </c>
      <c r="BL102" s="73">
        <f t="shared" si="46"/>
        <v>43952</v>
      </c>
      <c r="BM102" s="73">
        <f t="shared" si="46"/>
        <v>43983</v>
      </c>
      <c r="BN102" s="73">
        <f t="shared" si="46"/>
        <v>44013</v>
      </c>
      <c r="BO102" s="73">
        <f t="shared" si="46"/>
        <v>44044</v>
      </c>
      <c r="BP102" s="73">
        <f t="shared" si="46"/>
        <v>44075</v>
      </c>
      <c r="BQ102" s="73">
        <f t="shared" si="46"/>
        <v>44105</v>
      </c>
      <c r="BR102" s="73">
        <f t="shared" ref="BR102:CO102" si="47">EDATE(BQ102,1)</f>
        <v>44136</v>
      </c>
      <c r="BS102" s="73">
        <f t="shared" si="47"/>
        <v>44166</v>
      </c>
      <c r="BT102" s="73">
        <f t="shared" si="47"/>
        <v>44197</v>
      </c>
      <c r="BU102" s="73">
        <f t="shared" si="47"/>
        <v>44228</v>
      </c>
      <c r="BV102" s="73">
        <f t="shared" si="47"/>
        <v>44256</v>
      </c>
      <c r="BW102" s="73">
        <f t="shared" si="47"/>
        <v>44287</v>
      </c>
      <c r="BX102" s="73">
        <f t="shared" si="47"/>
        <v>44317</v>
      </c>
      <c r="BY102" s="73">
        <f t="shared" si="47"/>
        <v>44348</v>
      </c>
      <c r="BZ102" s="73">
        <f t="shared" si="47"/>
        <v>44378</v>
      </c>
      <c r="CA102" s="73">
        <f t="shared" si="47"/>
        <v>44409</v>
      </c>
      <c r="CB102" s="73">
        <f t="shared" si="47"/>
        <v>44440</v>
      </c>
      <c r="CC102" s="73">
        <f t="shared" si="47"/>
        <v>44470</v>
      </c>
      <c r="CD102" s="73">
        <f t="shared" si="47"/>
        <v>44501</v>
      </c>
      <c r="CE102" s="73">
        <f t="shared" si="47"/>
        <v>44531</v>
      </c>
      <c r="CF102" s="73">
        <f t="shared" si="47"/>
        <v>44562</v>
      </c>
      <c r="CG102" s="73">
        <f t="shared" si="47"/>
        <v>44593</v>
      </c>
      <c r="CH102" s="73">
        <f t="shared" si="47"/>
        <v>44621</v>
      </c>
      <c r="CI102" s="73">
        <f t="shared" si="47"/>
        <v>44652</v>
      </c>
      <c r="CJ102" s="73">
        <f t="shared" si="47"/>
        <v>44682</v>
      </c>
      <c r="CK102" s="73">
        <f t="shared" si="47"/>
        <v>44713</v>
      </c>
      <c r="CL102" s="73">
        <f t="shared" si="47"/>
        <v>44743</v>
      </c>
      <c r="CM102" s="73">
        <f t="shared" si="47"/>
        <v>44774</v>
      </c>
      <c r="CN102" s="73">
        <f t="shared" si="47"/>
        <v>44805</v>
      </c>
      <c r="CO102" s="73">
        <f t="shared" si="47"/>
        <v>44835</v>
      </c>
    </row>
    <row r="103" spans="1:93">
      <c r="C103" t="s">
        <v>237</v>
      </c>
      <c r="D103" s="74">
        <v>24822.720000000001</v>
      </c>
      <c r="E103" s="74">
        <v>24822.720000000001</v>
      </c>
      <c r="F103" s="74">
        <v>24822.720000000001</v>
      </c>
      <c r="G103" s="74">
        <v>24822.720000000001</v>
      </c>
      <c r="H103" s="74">
        <v>24822.720000000001</v>
      </c>
      <c r="I103" s="74">
        <v>24822.720000000001</v>
      </c>
      <c r="J103" s="74">
        <v>24822.720000000001</v>
      </c>
      <c r="K103" s="74">
        <v>24822.720000000001</v>
      </c>
      <c r="L103" s="74">
        <v>24822.720000000001</v>
      </c>
      <c r="M103" s="74">
        <v>24822.720000000001</v>
      </c>
      <c r="N103" s="74">
        <v>24822.720000000001</v>
      </c>
      <c r="O103" s="74">
        <v>24822.720000000001</v>
      </c>
      <c r="P103" s="74">
        <v>26063.856000000003</v>
      </c>
      <c r="Q103" s="74">
        <v>26063.856000000003</v>
      </c>
      <c r="R103" s="74">
        <v>26063.856000000003</v>
      </c>
      <c r="S103" s="74">
        <v>26063.856000000003</v>
      </c>
      <c r="T103" s="74">
        <v>26063.856000000003</v>
      </c>
      <c r="U103" s="74">
        <v>26063.856000000003</v>
      </c>
      <c r="V103" s="74">
        <v>26063.856000000003</v>
      </c>
      <c r="W103" s="74">
        <v>26063.856000000003</v>
      </c>
      <c r="X103" s="74">
        <v>26063.856000000003</v>
      </c>
      <c r="Y103" s="74">
        <v>26063.856000000003</v>
      </c>
      <c r="Z103" s="74">
        <v>26063.856000000003</v>
      </c>
      <c r="AA103" s="74">
        <v>26063.856000000003</v>
      </c>
      <c r="AB103" s="74">
        <v>28670.241600000008</v>
      </c>
      <c r="AC103" s="74">
        <v>28670.241600000008</v>
      </c>
      <c r="AD103" s="74">
        <v>28670.241600000008</v>
      </c>
      <c r="AE103" s="74">
        <v>28670.241600000008</v>
      </c>
      <c r="AF103" s="74">
        <v>28670.241600000008</v>
      </c>
      <c r="AG103" s="74">
        <v>28670.241600000001</v>
      </c>
      <c r="AH103" s="74">
        <v>28670.241600000001</v>
      </c>
      <c r="AI103" s="74">
        <v>28670.241600000001</v>
      </c>
      <c r="AJ103" s="74">
        <v>28670.241600000001</v>
      </c>
      <c r="AK103" s="74">
        <v>28670.241600000001</v>
      </c>
      <c r="AL103" s="74">
        <v>28670.241600000001</v>
      </c>
      <c r="AM103" s="74">
        <v>28670.241600000001</v>
      </c>
      <c r="AN103" s="74">
        <v>28670.241600000001</v>
      </c>
      <c r="AO103" s="74">
        <v>28670.241600000001</v>
      </c>
      <c r="AP103" s="74">
        <v>28670.241600000001</v>
      </c>
      <c r="AQ103" s="74">
        <v>28670.241600000001</v>
      </c>
      <c r="AR103" s="74">
        <v>28670.241600000001</v>
      </c>
      <c r="AS103" s="74">
        <v>28670.241600000001</v>
      </c>
      <c r="AT103" s="74">
        <v>28670.241600000001</v>
      </c>
      <c r="AU103" s="74">
        <v>28670.241600000001</v>
      </c>
      <c r="AV103" s="74">
        <v>28670.241600000001</v>
      </c>
      <c r="AW103" s="74">
        <v>28670.241600000001</v>
      </c>
      <c r="AX103" s="74">
        <v>28670.241600000001</v>
      </c>
      <c r="AY103" s="74">
        <v>28670.241600000001</v>
      </c>
      <c r="AZ103" s="74">
        <v>28670.241600000001</v>
      </c>
      <c r="BA103" s="74">
        <v>28670.241600000001</v>
      </c>
      <c r="BB103" s="74">
        <v>28670.241600000001</v>
      </c>
      <c r="BC103" s="74">
        <v>28670.241600000001</v>
      </c>
      <c r="BD103" s="74">
        <v>28670.241600000001</v>
      </c>
      <c r="BE103" s="74">
        <v>28670.241600000001</v>
      </c>
      <c r="BF103" s="74">
        <v>28670.241600000001</v>
      </c>
      <c r="BG103" s="74">
        <v>28670.241600000001</v>
      </c>
      <c r="BH103" s="74">
        <v>28670.241600000001</v>
      </c>
      <c r="BI103" s="74">
        <v>28670.241600000001</v>
      </c>
      <c r="BJ103" s="74">
        <v>28670.241600000001</v>
      </c>
      <c r="BK103" s="74">
        <v>28670.241600000001</v>
      </c>
      <c r="BL103" s="74">
        <v>28670.241600000001</v>
      </c>
      <c r="BM103" s="74">
        <v>28670.241600000001</v>
      </c>
      <c r="BN103" s="74">
        <v>28670.241600000001</v>
      </c>
      <c r="BO103" s="74">
        <v>28670.241600000001</v>
      </c>
      <c r="BP103" s="74">
        <v>28670.241600000001</v>
      </c>
      <c r="BQ103" s="74">
        <v>28670.241600000001</v>
      </c>
      <c r="BR103" s="74">
        <v>28670.241600000001</v>
      </c>
      <c r="BS103" s="74">
        <v>28670.241600000001</v>
      </c>
      <c r="BT103" s="74">
        <v>28670.241600000001</v>
      </c>
      <c r="BU103" s="74">
        <v>28670.241600000001</v>
      </c>
      <c r="BV103" s="74">
        <v>28670.241600000001</v>
      </c>
      <c r="BW103" s="74">
        <v>28670.241600000001</v>
      </c>
      <c r="BX103" s="74">
        <v>28670.241600000001</v>
      </c>
      <c r="BY103" s="74">
        <v>28670.241600000001</v>
      </c>
      <c r="BZ103" s="74">
        <v>28670.241600000001</v>
      </c>
      <c r="CA103" s="74">
        <v>28670.241600000001</v>
      </c>
      <c r="CB103" s="74">
        <v>28670.241600000001</v>
      </c>
      <c r="CC103" s="74">
        <v>28670.241600000001</v>
      </c>
      <c r="CD103" s="74">
        <v>28670.241600000001</v>
      </c>
      <c r="CE103" s="74">
        <v>28670.241600000001</v>
      </c>
      <c r="CF103" s="74">
        <v>28670.241600000001</v>
      </c>
      <c r="CG103" s="74">
        <v>28670.241600000001</v>
      </c>
      <c r="CH103" s="74">
        <v>28670.241600000001</v>
      </c>
      <c r="CI103" s="74">
        <v>28670.241600000001</v>
      </c>
      <c r="CJ103" s="74">
        <v>28670.241600000001</v>
      </c>
      <c r="CK103" s="74">
        <v>28670.241600000001</v>
      </c>
      <c r="CL103" s="74">
        <v>28670.241600000001</v>
      </c>
      <c r="CM103" s="74">
        <v>28670.241600000001</v>
      </c>
      <c r="CN103" s="74">
        <v>28670.241600000001</v>
      </c>
      <c r="CO103" s="74">
        <v>28670.241600000001</v>
      </c>
    </row>
    <row r="105" spans="1:93">
      <c r="B105" t="s">
        <v>155</v>
      </c>
      <c r="C105" s="2" t="s">
        <v>122</v>
      </c>
      <c r="D105" s="73">
        <f>D102</f>
        <v>42125</v>
      </c>
      <c r="E105" s="73">
        <f>EDATE(D105,1)</f>
        <v>42156</v>
      </c>
      <c r="F105" s="73">
        <f t="shared" ref="F105:BQ105" si="48">EDATE(E105,1)</f>
        <v>42186</v>
      </c>
      <c r="G105" s="73">
        <f t="shared" si="48"/>
        <v>42217</v>
      </c>
      <c r="H105" s="73">
        <f t="shared" si="48"/>
        <v>42248</v>
      </c>
      <c r="I105" s="73">
        <f t="shared" si="48"/>
        <v>42278</v>
      </c>
      <c r="J105" s="73">
        <f t="shared" si="48"/>
        <v>42309</v>
      </c>
      <c r="K105" s="73">
        <f t="shared" si="48"/>
        <v>42339</v>
      </c>
      <c r="L105" s="73">
        <f t="shared" si="48"/>
        <v>42370</v>
      </c>
      <c r="M105" s="73">
        <f t="shared" si="48"/>
        <v>42401</v>
      </c>
      <c r="N105" s="73">
        <f t="shared" si="48"/>
        <v>42430</v>
      </c>
      <c r="O105" s="73">
        <f t="shared" si="48"/>
        <v>42461</v>
      </c>
      <c r="P105" s="73">
        <f t="shared" si="48"/>
        <v>42491</v>
      </c>
      <c r="Q105" s="73">
        <f t="shared" si="48"/>
        <v>42522</v>
      </c>
      <c r="R105" s="73">
        <f t="shared" si="48"/>
        <v>42552</v>
      </c>
      <c r="S105" s="73">
        <f t="shared" si="48"/>
        <v>42583</v>
      </c>
      <c r="T105" s="73">
        <f t="shared" si="48"/>
        <v>42614</v>
      </c>
      <c r="U105" s="73">
        <f t="shared" si="48"/>
        <v>42644</v>
      </c>
      <c r="V105" s="73">
        <f t="shared" si="48"/>
        <v>42675</v>
      </c>
      <c r="W105" s="73">
        <f t="shared" si="48"/>
        <v>42705</v>
      </c>
      <c r="X105" s="73">
        <f t="shared" si="48"/>
        <v>42736</v>
      </c>
      <c r="Y105" s="73">
        <f t="shared" si="48"/>
        <v>42767</v>
      </c>
      <c r="Z105" s="73">
        <f t="shared" si="48"/>
        <v>42795</v>
      </c>
      <c r="AA105" s="73">
        <f t="shared" si="48"/>
        <v>42826</v>
      </c>
      <c r="AB105" s="73">
        <f t="shared" si="48"/>
        <v>42856</v>
      </c>
      <c r="AC105" s="73">
        <f t="shared" si="48"/>
        <v>42887</v>
      </c>
      <c r="AD105" s="73">
        <f t="shared" si="48"/>
        <v>42917</v>
      </c>
      <c r="AE105" s="73">
        <f t="shared" si="48"/>
        <v>42948</v>
      </c>
      <c r="AF105" s="73">
        <f t="shared" si="48"/>
        <v>42979</v>
      </c>
      <c r="AG105" s="73">
        <f t="shared" si="48"/>
        <v>43009</v>
      </c>
      <c r="AH105" s="73">
        <f t="shared" si="48"/>
        <v>43040</v>
      </c>
      <c r="AI105" s="73">
        <f t="shared" si="48"/>
        <v>43070</v>
      </c>
      <c r="AJ105" s="73">
        <f t="shared" si="48"/>
        <v>43101</v>
      </c>
      <c r="AK105" s="73">
        <f t="shared" si="48"/>
        <v>43132</v>
      </c>
      <c r="AL105" s="73">
        <f t="shared" si="48"/>
        <v>43160</v>
      </c>
      <c r="AM105" s="73">
        <f t="shared" si="48"/>
        <v>43191</v>
      </c>
      <c r="AN105" s="73">
        <f t="shared" si="48"/>
        <v>43221</v>
      </c>
      <c r="AO105" s="73">
        <f t="shared" si="48"/>
        <v>43252</v>
      </c>
      <c r="AP105" s="73">
        <f t="shared" si="48"/>
        <v>43282</v>
      </c>
      <c r="AQ105" s="73">
        <f t="shared" si="48"/>
        <v>43313</v>
      </c>
      <c r="AR105" s="73">
        <f t="shared" si="48"/>
        <v>43344</v>
      </c>
      <c r="AS105" s="73">
        <f t="shared" si="48"/>
        <v>43374</v>
      </c>
      <c r="AT105" s="73">
        <f t="shared" si="48"/>
        <v>43405</v>
      </c>
      <c r="AU105" s="73">
        <f t="shared" si="48"/>
        <v>43435</v>
      </c>
      <c r="AV105" s="73">
        <f t="shared" si="48"/>
        <v>43466</v>
      </c>
      <c r="AW105" s="73">
        <f t="shared" si="48"/>
        <v>43497</v>
      </c>
      <c r="AX105" s="73">
        <f t="shared" si="48"/>
        <v>43525</v>
      </c>
      <c r="AY105" s="73">
        <f t="shared" si="48"/>
        <v>43556</v>
      </c>
      <c r="AZ105" s="73">
        <f t="shared" si="48"/>
        <v>43586</v>
      </c>
      <c r="BA105" s="73">
        <f t="shared" si="48"/>
        <v>43617</v>
      </c>
      <c r="BB105" s="73">
        <f t="shared" si="48"/>
        <v>43647</v>
      </c>
      <c r="BC105" s="73">
        <f t="shared" si="48"/>
        <v>43678</v>
      </c>
      <c r="BD105" s="73">
        <f t="shared" si="48"/>
        <v>43709</v>
      </c>
      <c r="BE105" s="73">
        <f t="shared" si="48"/>
        <v>43739</v>
      </c>
      <c r="BF105" s="73">
        <f t="shared" si="48"/>
        <v>43770</v>
      </c>
      <c r="BG105" s="73">
        <f t="shared" si="48"/>
        <v>43800</v>
      </c>
      <c r="BH105" s="73">
        <f t="shared" si="48"/>
        <v>43831</v>
      </c>
      <c r="BI105" s="73">
        <f t="shared" si="48"/>
        <v>43862</v>
      </c>
      <c r="BJ105" s="73">
        <f t="shared" si="48"/>
        <v>43891</v>
      </c>
      <c r="BK105" s="73">
        <f t="shared" si="48"/>
        <v>43922</v>
      </c>
      <c r="BL105" s="73">
        <f t="shared" si="48"/>
        <v>43952</v>
      </c>
      <c r="BM105" s="73">
        <f t="shared" si="48"/>
        <v>43983</v>
      </c>
      <c r="BN105" s="73">
        <f t="shared" si="48"/>
        <v>44013</v>
      </c>
      <c r="BO105" s="73">
        <f t="shared" si="48"/>
        <v>44044</v>
      </c>
      <c r="BP105" s="73">
        <f t="shared" si="48"/>
        <v>44075</v>
      </c>
      <c r="BQ105" s="73">
        <f t="shared" si="48"/>
        <v>44105</v>
      </c>
      <c r="BR105" s="73">
        <f t="shared" ref="BR105:CO105" si="49">EDATE(BQ105,1)</f>
        <v>44136</v>
      </c>
      <c r="BS105" s="73">
        <f t="shared" si="49"/>
        <v>44166</v>
      </c>
      <c r="BT105" s="73">
        <f t="shared" si="49"/>
        <v>44197</v>
      </c>
      <c r="BU105" s="73">
        <f t="shared" si="49"/>
        <v>44228</v>
      </c>
      <c r="BV105" s="73">
        <f t="shared" si="49"/>
        <v>44256</v>
      </c>
      <c r="BW105" s="73">
        <f t="shared" si="49"/>
        <v>44287</v>
      </c>
      <c r="BX105" s="73">
        <f t="shared" si="49"/>
        <v>44317</v>
      </c>
      <c r="BY105" s="73">
        <f t="shared" si="49"/>
        <v>44348</v>
      </c>
      <c r="BZ105" s="73">
        <f t="shared" si="49"/>
        <v>44378</v>
      </c>
      <c r="CA105" s="73">
        <f t="shared" si="49"/>
        <v>44409</v>
      </c>
      <c r="CB105" s="73">
        <f t="shared" si="49"/>
        <v>44440</v>
      </c>
      <c r="CC105" s="73">
        <f t="shared" si="49"/>
        <v>44470</v>
      </c>
      <c r="CD105" s="73">
        <f t="shared" si="49"/>
        <v>44501</v>
      </c>
      <c r="CE105" s="73">
        <f t="shared" si="49"/>
        <v>44531</v>
      </c>
      <c r="CF105" s="73">
        <f t="shared" si="49"/>
        <v>44562</v>
      </c>
      <c r="CG105" s="73">
        <f t="shared" si="49"/>
        <v>44593</v>
      </c>
      <c r="CH105" s="73">
        <f t="shared" si="49"/>
        <v>44621</v>
      </c>
      <c r="CI105" s="73">
        <f t="shared" si="49"/>
        <v>44652</v>
      </c>
      <c r="CJ105" s="73">
        <f t="shared" si="49"/>
        <v>44682</v>
      </c>
      <c r="CK105" s="73">
        <f t="shared" si="49"/>
        <v>44713</v>
      </c>
      <c r="CL105" s="73">
        <f t="shared" si="49"/>
        <v>44743</v>
      </c>
      <c r="CM105" s="73">
        <f t="shared" si="49"/>
        <v>44774</v>
      </c>
      <c r="CN105" s="73">
        <f t="shared" si="49"/>
        <v>44805</v>
      </c>
      <c r="CO105" s="73">
        <f t="shared" si="49"/>
        <v>44835</v>
      </c>
    </row>
    <row r="106" spans="1:93">
      <c r="C106" t="s">
        <v>193</v>
      </c>
      <c r="D106" s="87">
        <f ca="1">IF(YEAR(D105)=YEAR($D$99),IF(MONTH(D105)=12,SUM(OFFSET(D103,0,(MONTH($D$99)-12)):D103),0),0)</f>
        <v>0</v>
      </c>
      <c r="E106" s="87">
        <f ca="1">IF(YEAR(E105)=YEAR($D$99),IF(MONTH(E105)=12,SUM(OFFSET(E103,0,(MONTH($D$99)-12)):E103),0),0)</f>
        <v>0</v>
      </c>
      <c r="F106" s="87">
        <f ca="1">IF(YEAR(F105)=YEAR($D$99),IF(MONTH(F105)=12,SUM(OFFSET(F103,0,(MONTH($D$99)-12)):F103),0),0)</f>
        <v>0</v>
      </c>
      <c r="G106" s="87">
        <f ca="1">IF(YEAR(G105)=YEAR($D$99),IF(MONTH(G105)=12,SUM(OFFSET(G103,0,(MONTH($D$99)-12)):G103),0),0)</f>
        <v>0</v>
      </c>
      <c r="H106" s="87">
        <f ca="1">IF(YEAR(H105)=YEAR($D$99),IF(MONTH(H105)=12,SUM(OFFSET(H103,0,(MONTH($D$99)-12)):H103),0),0)</f>
        <v>0</v>
      </c>
      <c r="I106" s="87">
        <f ca="1">IF(YEAR(I105)=YEAR($D$99),IF(MONTH(I105)=12,SUM(OFFSET(I103,0,(MONTH($D$99)-12)):I103),0),0)</f>
        <v>0</v>
      </c>
      <c r="J106" s="87">
        <f ca="1">IF(YEAR(J105)=YEAR($D$99),IF(MONTH(J105)=12,SUM(OFFSET(J103,0,(MONTH($D$99)-12)):J103),0),0)</f>
        <v>0</v>
      </c>
      <c r="K106" s="87">
        <f ca="1">IF(YEAR(K105)=YEAR($D$99),IF(MONTH(K105)=12,SUM(OFFSET(K103,0,(MONTH($D$99)-12)):K103),0),0)</f>
        <v>198581.76000000001</v>
      </c>
      <c r="L106" s="87">
        <f ca="1">IF(YEAR(L105)=YEAR($D$99),IF(MONTH(L105)=12,SUM(OFFSET(L103,0,(MONTH($D$99)-12)):L103),0),0)</f>
        <v>0</v>
      </c>
      <c r="M106" s="87">
        <f ca="1">IF(YEAR(M105)=YEAR($D$99),IF(MONTH(M105)=12,SUM(OFFSET(M103,0,(MONTH($D$99)-12)):M103),0),0)</f>
        <v>0</v>
      </c>
      <c r="N106" s="87">
        <f ca="1">IF(YEAR(N105)=YEAR($D$99),IF(MONTH(N105)=12,SUM(OFFSET(N103,0,(MONTH($D$99)-12)):N103),0),0)</f>
        <v>0</v>
      </c>
      <c r="O106" s="87">
        <f ca="1">IF(YEAR(O105)=YEAR($D$99),IF(MONTH(O105)=12,SUM(OFFSET(O103,0,(MONTH($D$99)-12)):O103),0),0)</f>
        <v>0</v>
      </c>
      <c r="P106" s="87">
        <f ca="1">IF(YEAR(P105)=YEAR($D$99),IF(MONTH(P105)=12,SUM(OFFSET(P103,0,(MONTH($D$99)-12)):P103),0),0)</f>
        <v>0</v>
      </c>
      <c r="Q106" s="87">
        <f ca="1">IF(YEAR(Q105)=YEAR($D$99),IF(MONTH(Q105)=12,SUM(OFFSET(Q103,0,(MONTH($D$99)-12)):Q103),0),0)</f>
        <v>0</v>
      </c>
      <c r="R106" s="87">
        <f ca="1">IF(YEAR(R105)=YEAR($D$99),IF(MONTH(R105)=12,SUM(OFFSET(R103,0,(MONTH($D$99)-12)):R103),0),0)</f>
        <v>0</v>
      </c>
      <c r="S106" s="87">
        <f ca="1">IF(YEAR(S105)=YEAR($D$99),IF(MONTH(S105)=12,SUM(OFFSET(S103,0,(MONTH($D$99)-12)):S103),0),0)</f>
        <v>0</v>
      </c>
      <c r="T106" s="87">
        <f ca="1">IF(YEAR(T105)=YEAR($D$99),IF(MONTH(T105)=12,SUM(OFFSET(T103,0,(MONTH($D$99)-12)):T103),0),0)</f>
        <v>0</v>
      </c>
      <c r="U106" s="87">
        <f ca="1">IF(YEAR(U105)=YEAR($D$99),IF(MONTH(U105)=12,SUM(OFFSET(U103,0,(MONTH($D$99)-12)):U103),0),0)</f>
        <v>0</v>
      </c>
      <c r="V106" s="87">
        <f ca="1">IF(YEAR(V105)=YEAR($D$99),IF(MONTH(V105)=12,SUM(OFFSET(V103,0,(MONTH($D$99)-12)):V103),0),0)</f>
        <v>0</v>
      </c>
      <c r="W106" s="87">
        <f ca="1">IF(YEAR(W105)=YEAR($D$99),IF(MONTH(W105)=12,SUM(OFFSET(W103,0,(MONTH($D$99)-12)):W103),0),0)</f>
        <v>0</v>
      </c>
      <c r="X106" s="87">
        <f ca="1">IF(YEAR(X105)=YEAR($D$99),IF(MONTH(X105)=12,SUM(OFFSET(X103,0,(MONTH($D$99)-12)):X103),0),0)</f>
        <v>0</v>
      </c>
      <c r="Y106" s="87">
        <f ca="1">IF(YEAR(Y105)=YEAR($D$99),IF(MONTH(Y105)=12,SUM(OFFSET(Y103,0,(MONTH($D$99)-12)):Y103),0),0)</f>
        <v>0</v>
      </c>
      <c r="Z106" s="87">
        <f ca="1">IF(YEAR(Z105)=YEAR($D$99),IF(MONTH(Z105)=12,SUM(OFFSET(Z103,0,(MONTH($D$99)-12)):Z103),0),0)</f>
        <v>0</v>
      </c>
      <c r="AA106" s="87">
        <f ca="1">IF(YEAR(AA105)=YEAR($D$99),IF(MONTH(AA105)=12,SUM(OFFSET(AA103,0,(MONTH($D$99)-12)):AA103),0),0)</f>
        <v>0</v>
      </c>
      <c r="AB106" s="87">
        <f ca="1">IF(YEAR(AB105)=YEAR($D$99),IF(MONTH(AB105)=12,SUM(OFFSET(AB103,0,(MONTH($D$99)-12)):AB103),0),0)</f>
        <v>0</v>
      </c>
      <c r="AC106" s="87">
        <f ca="1">IF(YEAR(AC105)=YEAR($D$99),IF(MONTH(AC105)=12,SUM(OFFSET(AC103,0,(MONTH($D$99)-12)):AC103),0),0)</f>
        <v>0</v>
      </c>
      <c r="AD106" s="87">
        <f ca="1">IF(YEAR(AD105)=YEAR($D$99),IF(MONTH(AD105)=12,SUM(OFFSET(AD103,0,(MONTH($D$99)-12)):AD103),0),0)</f>
        <v>0</v>
      </c>
      <c r="AE106" s="87">
        <f ca="1">IF(YEAR(AE105)=YEAR($D$99),IF(MONTH(AE105)=12,SUM(OFFSET(AE103,0,(MONTH($D$99)-12)):AE103),0),0)</f>
        <v>0</v>
      </c>
      <c r="AF106" s="87">
        <f ca="1">IF(YEAR(AF105)=YEAR($D$99),IF(MONTH(AF105)=12,SUM(OFFSET(AF103,0,(MONTH($D$99)-12)):AF103),0),0)</f>
        <v>0</v>
      </c>
      <c r="AG106" s="87">
        <f ca="1">IF(YEAR(AG105)=YEAR($D$99),IF(MONTH(AG105)=12,SUM(OFFSET(AG103,0,(MONTH($D$99)-12)):AG103),0),0)</f>
        <v>0</v>
      </c>
      <c r="AH106" s="87">
        <f ca="1">IF(YEAR(AH105)=YEAR($D$99),IF(MONTH(AH105)=12,SUM(OFFSET(AH103,0,(MONTH($D$99)-12)):AH103),0),0)</f>
        <v>0</v>
      </c>
      <c r="AI106" s="87">
        <f ca="1">IF(YEAR(AI105)=YEAR($D$99),IF(MONTH(AI105)=12,SUM(OFFSET(AI103,0,(MONTH($D$99)-12)):AI103),0),0)</f>
        <v>0</v>
      </c>
      <c r="AJ106" s="87">
        <f ca="1">IF(YEAR(AJ105)=YEAR($D$99),IF(MONTH(AJ105)=12,SUM(OFFSET(AJ103,0,(MONTH($D$99)-12)):AJ103),0),0)</f>
        <v>0</v>
      </c>
      <c r="AK106" s="87">
        <f ca="1">IF(YEAR(AK105)=YEAR($D$99),IF(MONTH(AK105)=12,SUM(OFFSET(AK103,0,(MONTH($D$99)-12)):AK103),0),0)</f>
        <v>0</v>
      </c>
      <c r="AL106" s="87">
        <f ca="1">IF(YEAR(AL105)=YEAR($D$99),IF(MONTH(AL105)=12,SUM(OFFSET(AL103,0,(MONTH($D$99)-12)):AL103),0),0)</f>
        <v>0</v>
      </c>
      <c r="AM106" s="87">
        <f ca="1">IF(YEAR(AM105)=YEAR($D$99),IF(MONTH(AM105)=12,SUM(OFFSET(AM103,0,(MONTH($D$99)-12)):AM103),0),0)</f>
        <v>0</v>
      </c>
      <c r="AN106" s="87">
        <f ca="1">IF(YEAR(AN105)=YEAR($D$99),IF(MONTH(AN105)=12,SUM(OFFSET(AN103,0,(MONTH($D$99)-12)):AN103),0),0)</f>
        <v>0</v>
      </c>
      <c r="AO106" s="87">
        <f ca="1">IF(YEAR(AO105)=YEAR($D$99),IF(MONTH(AO105)=12,SUM(OFFSET(AO103,0,(MONTH($D$99)-12)):AO103),0),0)</f>
        <v>0</v>
      </c>
      <c r="AP106" s="87">
        <f ca="1">IF(YEAR(AP105)=YEAR($D$99),IF(MONTH(AP105)=12,SUM(OFFSET(AP103,0,(MONTH($D$99)-12)):AP103),0),0)</f>
        <v>0</v>
      </c>
      <c r="AQ106" s="87">
        <f ca="1">IF(YEAR(AQ105)=YEAR($D$99),IF(MONTH(AQ105)=12,SUM(OFFSET(AQ103,0,(MONTH($D$99)-12)):AQ103),0),0)</f>
        <v>0</v>
      </c>
      <c r="AR106" s="87">
        <f ca="1">IF(YEAR(AR105)=YEAR($D$99),IF(MONTH(AR105)=12,SUM(OFFSET(AR103,0,(MONTH($D$99)-12)):AR103),0),0)</f>
        <v>0</v>
      </c>
      <c r="AS106" s="87">
        <f ca="1">IF(YEAR(AS105)=YEAR($D$99),IF(MONTH(AS105)=12,SUM(OFFSET(AS103,0,(MONTH($D$99)-12)):AS103),0),0)</f>
        <v>0</v>
      </c>
      <c r="AT106" s="87">
        <f ca="1">IF(YEAR(AT105)=YEAR($D$99),IF(MONTH(AT105)=12,SUM(OFFSET(AT103,0,(MONTH($D$99)-12)):AT103),0),0)</f>
        <v>0</v>
      </c>
      <c r="AU106" s="87">
        <f ca="1">IF(YEAR(AU105)=YEAR($D$99),IF(MONTH(AU105)=12,SUM(OFFSET(AU103,0,(MONTH($D$99)-12)):AU103),0),0)</f>
        <v>0</v>
      </c>
      <c r="AV106" s="87">
        <f ca="1">IF(YEAR(AV105)=YEAR($D$99),IF(MONTH(AV105)=12,SUM(OFFSET(AV103,0,(MONTH($D$99)-12)):AV103),0),0)</f>
        <v>0</v>
      </c>
      <c r="AW106" s="87">
        <f ca="1">IF(YEAR(AW105)=YEAR($D$99),IF(MONTH(AW105)=12,SUM(OFFSET(AW103,0,(MONTH($D$99)-12)):AW103),0),0)</f>
        <v>0</v>
      </c>
      <c r="AX106" s="87">
        <f ca="1">IF(YEAR(AX105)=YEAR($D$99),IF(MONTH(AX105)=12,SUM(OFFSET(AX103,0,(MONTH($D$99)-12)):AX103),0),0)</f>
        <v>0</v>
      </c>
      <c r="AY106" s="87">
        <f ca="1">IF(YEAR(AY105)=YEAR($D$99),IF(MONTH(AY105)=12,SUM(OFFSET(AY103,0,(MONTH($D$99)-12)):AY103),0),0)</f>
        <v>0</v>
      </c>
      <c r="AZ106" s="87">
        <f ca="1">IF(YEAR(AZ105)=YEAR($D$99),IF(MONTH(AZ105)=12,SUM(OFFSET(AZ103,0,(MONTH($D$99)-12)):AZ103),0),0)</f>
        <v>0</v>
      </c>
      <c r="BA106" s="87">
        <f ca="1">IF(YEAR(BA105)=YEAR($D$99),IF(MONTH(BA105)=12,SUM(OFFSET(BA103,0,(MONTH($D$99)-12)):BA103),0),0)</f>
        <v>0</v>
      </c>
      <c r="BB106" s="87">
        <f ca="1">IF(YEAR(BB105)=YEAR($D$99),IF(MONTH(BB105)=12,SUM(OFFSET(BB103,0,(MONTH($D$99)-12)):BB103),0),0)</f>
        <v>0</v>
      </c>
      <c r="BC106" s="87">
        <f ca="1">IF(YEAR(BC105)=YEAR($D$99),IF(MONTH(BC105)=12,SUM(OFFSET(BC103,0,(MONTH($D$99)-12)):BC103),0),0)</f>
        <v>0</v>
      </c>
      <c r="BD106" s="87">
        <f ca="1">IF(YEAR(BD105)=YEAR($D$99),IF(MONTH(BD105)=12,SUM(OFFSET(BD103,0,(MONTH($D$99)-12)):BD103),0),0)</f>
        <v>0</v>
      </c>
      <c r="BE106" s="87">
        <f ca="1">IF(YEAR(BE105)=YEAR($D$99),IF(MONTH(BE105)=12,SUM(OFFSET(BE103,0,(MONTH($D$99)-12)):BE103),0),0)</f>
        <v>0</v>
      </c>
      <c r="BF106" s="87">
        <f ca="1">IF(YEAR(BF105)=YEAR($D$99),IF(MONTH(BF105)=12,SUM(OFFSET(BF103,0,(MONTH($D$99)-12)):BF103),0),0)</f>
        <v>0</v>
      </c>
      <c r="BG106" s="87">
        <f ca="1">IF(YEAR(BG105)=YEAR($D$99),IF(MONTH(BG105)=12,SUM(OFFSET(BG103,0,(MONTH($D$99)-12)):BG103),0),0)</f>
        <v>0</v>
      </c>
      <c r="BH106" s="87">
        <f ca="1">IF(YEAR(BH105)=YEAR($D$99),IF(MONTH(BH105)=12,SUM(OFFSET(BH103,0,(MONTH($D$99)-12)):BH103),0),0)</f>
        <v>0</v>
      </c>
      <c r="BI106" s="87">
        <f ca="1">IF(YEAR(BI105)=YEAR($D$99),IF(MONTH(BI105)=12,SUM(OFFSET(BI103,0,(MONTH($D$99)-12)):BI103),0),0)</f>
        <v>0</v>
      </c>
      <c r="BJ106" s="87">
        <f ca="1">IF(YEAR(BJ105)=YEAR($D$99),IF(MONTH(BJ105)=12,SUM(OFFSET(BJ103,0,(MONTH($D$99)-12)):BJ103),0),0)</f>
        <v>0</v>
      </c>
      <c r="BK106" s="87">
        <f ca="1">IF(YEAR(BK105)=YEAR($D$99),IF(MONTH(BK105)=12,SUM(OFFSET(BK103,0,(MONTH($D$99)-12)):BK103),0),0)</f>
        <v>0</v>
      </c>
      <c r="BL106" s="87">
        <f ca="1">IF(YEAR(BL105)=YEAR($D$99),IF(MONTH(BL105)=12,SUM(OFFSET(BL103,0,(MONTH($D$99)-12)):BL103),0),0)</f>
        <v>0</v>
      </c>
      <c r="BM106" s="87">
        <f ca="1">IF(YEAR(BM105)=YEAR($D$99),IF(MONTH(BM105)=12,SUM(OFFSET(BM103,0,(MONTH($D$99)-12)):BM103),0),0)</f>
        <v>0</v>
      </c>
      <c r="BN106" s="87">
        <f ca="1">IF(YEAR(BN105)=YEAR($D$99),IF(MONTH(BN105)=12,SUM(OFFSET(BN103,0,(MONTH($D$99)-12)):BN103),0),0)</f>
        <v>0</v>
      </c>
      <c r="BO106" s="87">
        <f ca="1">IF(YEAR(BO105)=YEAR($D$99),IF(MONTH(BO105)=12,SUM(OFFSET(BO103,0,(MONTH($D$99)-12)):BO103),0),0)</f>
        <v>0</v>
      </c>
      <c r="BP106" s="87">
        <f ca="1">IF(YEAR(BP105)=YEAR($D$99),IF(MONTH(BP105)=12,SUM(OFFSET(BP103,0,(MONTH($D$99)-12)):BP103),0),0)</f>
        <v>0</v>
      </c>
      <c r="BQ106" s="87">
        <f ca="1">IF(YEAR(BQ105)=YEAR($D$99),IF(MONTH(BQ105)=12,SUM(OFFSET(BQ103,0,(MONTH($D$99)-12)):BQ103),0),0)</f>
        <v>0</v>
      </c>
      <c r="BR106" s="87">
        <f ca="1">IF(YEAR(BR105)=YEAR($D$99),IF(MONTH(BR105)=12,SUM(OFFSET(BR103,0,(MONTH($D$99)-12)):BR103),0),0)</f>
        <v>0</v>
      </c>
      <c r="BS106" s="87">
        <f ca="1">IF(YEAR(BS105)=YEAR($D$99),IF(MONTH(BS105)=12,SUM(OFFSET(BS103,0,(MONTH($D$99)-12)):BS103),0),0)</f>
        <v>0</v>
      </c>
      <c r="BT106" s="87">
        <f ca="1">IF(YEAR(BT105)=YEAR($D$99),IF(MONTH(BT105)=12,SUM(OFFSET(BT103,0,(MONTH($D$99)-12)):BT103),0),0)</f>
        <v>0</v>
      </c>
      <c r="BU106" s="87">
        <f ca="1">IF(YEAR(BU105)=YEAR($D$99),IF(MONTH(BU105)=12,SUM(OFFSET(BU103,0,(MONTH($D$99)-12)):BU103),0),0)</f>
        <v>0</v>
      </c>
      <c r="BV106" s="87">
        <f ca="1">IF(YEAR(BV105)=YEAR($D$99),IF(MONTH(BV105)=12,SUM(OFFSET(BV103,0,(MONTH($D$99)-12)):BV103),0),0)</f>
        <v>0</v>
      </c>
      <c r="BW106" s="87">
        <f ca="1">IF(YEAR(BW105)=YEAR($D$99),IF(MONTH(BW105)=12,SUM(OFFSET(BW103,0,(MONTH($D$99)-12)):BW103),0),0)</f>
        <v>0</v>
      </c>
      <c r="BX106" s="87">
        <f ca="1">IF(YEAR(BX105)=YEAR($D$99),IF(MONTH(BX105)=12,SUM(OFFSET(BX103,0,(MONTH($D$99)-12)):BX103),0),0)</f>
        <v>0</v>
      </c>
      <c r="BY106" s="87">
        <f ca="1">IF(YEAR(BY105)=YEAR($D$99),IF(MONTH(BY105)=12,SUM(OFFSET(BY103,0,(MONTH($D$99)-12)):BY103),0),0)</f>
        <v>0</v>
      </c>
      <c r="BZ106" s="87">
        <f ca="1">IF(YEAR(BZ105)=YEAR($D$99),IF(MONTH(BZ105)=12,SUM(OFFSET(BZ103,0,(MONTH($D$99)-12)):BZ103),0),0)</f>
        <v>0</v>
      </c>
      <c r="CA106" s="87">
        <f ca="1">IF(YEAR(CA105)=YEAR($D$99),IF(MONTH(CA105)=12,SUM(OFFSET(CA103,0,(MONTH($D$99)-12)):CA103),0),0)</f>
        <v>0</v>
      </c>
      <c r="CB106" s="87">
        <f ca="1">IF(YEAR(CB105)=YEAR($D$99),IF(MONTH(CB105)=12,SUM(OFFSET(CB103,0,(MONTH($D$99)-12)):CB103),0),0)</f>
        <v>0</v>
      </c>
      <c r="CC106" s="87">
        <f ca="1">IF(YEAR(CC105)=YEAR($D$99),IF(MONTH(CC105)=12,SUM(OFFSET(CC103,0,(MONTH($D$99)-12)):CC103),0),0)</f>
        <v>0</v>
      </c>
      <c r="CD106" s="87">
        <f ca="1">IF(YEAR(CD105)=YEAR($D$99),IF(MONTH(CD105)=12,SUM(OFFSET(CD103,0,(MONTH($D$99)-12)):CD103),0),0)</f>
        <v>0</v>
      </c>
      <c r="CE106" s="87">
        <f ca="1">IF(YEAR(CE105)=YEAR($D$99),IF(MONTH(CE105)=12,SUM(OFFSET(CE103,0,(MONTH($D$99)-12)):CE103),0),0)</f>
        <v>0</v>
      </c>
      <c r="CF106" s="87">
        <f ca="1">IF(YEAR(CF105)=YEAR($D$99),IF(MONTH(CF105)=12,SUM(OFFSET(CF103,0,(MONTH($D$99)-12)):CF103),0),0)</f>
        <v>0</v>
      </c>
      <c r="CG106" s="87">
        <f ca="1">IF(YEAR(CG105)=YEAR($D$99),IF(MONTH(CG105)=12,SUM(OFFSET(CG103,0,(MONTH($D$99)-12)):CG103),0),0)</f>
        <v>0</v>
      </c>
      <c r="CH106" s="87">
        <f ca="1">IF(YEAR(CH105)=YEAR($D$99),IF(MONTH(CH105)=12,SUM(OFFSET(CH103,0,(MONTH($D$99)-12)):CH103),0),0)</f>
        <v>0</v>
      </c>
      <c r="CI106" s="87">
        <f ca="1">IF(YEAR(CI105)=YEAR($D$99),IF(MONTH(CI105)=12,SUM(OFFSET(CI103,0,(MONTH($D$99)-12)):CI103),0),0)</f>
        <v>0</v>
      </c>
      <c r="CJ106" s="87">
        <f ca="1">IF(YEAR(CJ105)=YEAR($D$99),IF(MONTH(CJ105)=12,SUM(OFFSET(CJ103,0,(MONTH($D$99)-12)):CJ103),0),0)</f>
        <v>0</v>
      </c>
      <c r="CK106" s="87">
        <f ca="1">IF(YEAR(CK105)=YEAR($D$99),IF(MONTH(CK105)=12,SUM(OFFSET(CK103,0,(MONTH($D$99)-12)):CK103),0),0)</f>
        <v>0</v>
      </c>
      <c r="CL106" s="87">
        <f ca="1">IF(YEAR(CL105)=YEAR($D$99),IF(MONTH(CL105)=12,SUM(OFFSET(CL103,0,(MONTH($D$99)-12)):CL103),0),0)</f>
        <v>0</v>
      </c>
      <c r="CM106" s="87">
        <f ca="1">IF(YEAR(CM105)=YEAR($D$99),IF(MONTH(CM105)=12,SUM(OFFSET(CM103,0,(MONTH($D$99)-12)):CM103),0),0)</f>
        <v>0</v>
      </c>
      <c r="CN106" s="87">
        <f ca="1">IF(YEAR(CN105)=YEAR($D$99),IF(MONTH(CN105)=12,SUM(OFFSET(CN103,0,(MONTH($D$99)-12)):CN103),0),0)</f>
        <v>0</v>
      </c>
      <c r="CO106" s="87">
        <f ca="1">IF(YEAR(CO105)=YEAR($D$99),IF(MONTH(CO105)=12,SUM(OFFSET(CO103,0,(MONTH($D$99)-12)):CO103),0),0)</f>
        <v>0</v>
      </c>
    </row>
    <row r="107" spans="1:93">
      <c r="C107" t="s">
        <v>194</v>
      </c>
      <c r="D107" s="87">
        <f ca="1">IF(D105=$D$100,SUM(OFFSET(D103,0,-(MONTH($D$100)-1)):D103),0)</f>
        <v>0</v>
      </c>
      <c r="E107" s="87">
        <f ca="1">IF(E105=$D$100,SUM(OFFSET(E103,0,-(MONTH($D$100)-1)):E103),0)</f>
        <v>0</v>
      </c>
      <c r="F107" s="87">
        <f ca="1">IF(F105=$D$100,SUM(OFFSET(F103,0,-(MONTH($D$100)-1)):F103),0)</f>
        <v>0</v>
      </c>
      <c r="G107" s="87">
        <f ca="1">IF(G105=$D$100,SUM(OFFSET(G103,0,-(MONTH($D$100)-1)):G103),0)</f>
        <v>0</v>
      </c>
      <c r="H107" s="87">
        <f ca="1">IF(H105=$D$100,SUM(OFFSET(H103,0,-(MONTH($D$100)-1)):H103),0)</f>
        <v>0</v>
      </c>
      <c r="I107" s="87">
        <f ca="1">IF(I105=$D$100,SUM(OFFSET(I103,0,-(MONTH($D$100)-1)):I103),0)</f>
        <v>0</v>
      </c>
      <c r="J107" s="87">
        <f ca="1">IF(J105=$D$100,SUM(OFFSET(J103,0,-(MONTH($D$100)-1)):J103),0)</f>
        <v>0</v>
      </c>
      <c r="K107" s="87">
        <f ca="1">IF(K105=$D$100,SUM(OFFSET(K103,0,-(MONTH($D$100)-1)):K103),0)</f>
        <v>0</v>
      </c>
      <c r="L107" s="87">
        <f ca="1">IF(L105=$D$100,SUM(OFFSET(L103,0,-(MONTH($D$100)-1)):L103),0)</f>
        <v>0</v>
      </c>
      <c r="M107" s="87">
        <f ca="1">IF(M105=$D$100,SUM(OFFSET(M103,0,-(MONTH($D$100)-1)):M103),0)</f>
        <v>0</v>
      </c>
      <c r="N107" s="87">
        <f ca="1">IF(N105=$D$100,SUM(OFFSET(N103,0,-(MONTH($D$100)-1)):N103),0)</f>
        <v>0</v>
      </c>
      <c r="O107" s="87">
        <f ca="1">IF(O105=$D$100,SUM(OFFSET(O103,0,-(MONTH($D$100)-1)):O103),0)</f>
        <v>0</v>
      </c>
      <c r="P107" s="87">
        <f ca="1">IF(P105=$D$100,SUM(OFFSET(P103,0,-(MONTH($D$100)-1)):P103),0)</f>
        <v>0</v>
      </c>
      <c r="Q107" s="87">
        <f ca="1">IF(Q105=$D$100,SUM(OFFSET(Q103,0,-(MONTH($D$100)-1)):Q103),0)</f>
        <v>0</v>
      </c>
      <c r="R107" s="87">
        <f ca="1">IF(R105=$D$100,SUM(OFFSET(R103,0,-(MONTH($D$100)-1)):R103),0)</f>
        <v>0</v>
      </c>
      <c r="S107" s="87">
        <f ca="1">IF(S105=$D$100,SUM(OFFSET(S103,0,-(MONTH($D$100)-1)):S103),0)</f>
        <v>0</v>
      </c>
      <c r="T107" s="87">
        <f ca="1">IF(T105=$D$100,SUM(OFFSET(T103,0,-(MONTH($D$100)-1)):T103),0)</f>
        <v>0</v>
      </c>
      <c r="U107" s="87">
        <f ca="1">IF(U105=$D$100,SUM(OFFSET(U103,0,-(MONTH($D$100)-1)):U103),0)</f>
        <v>0</v>
      </c>
      <c r="V107" s="87">
        <f ca="1">IF(V105=$D$100,SUM(OFFSET(V103,0,-(MONTH($D$100)-1)):V103),0)</f>
        <v>0</v>
      </c>
      <c r="W107" s="87">
        <f ca="1">IF(W105=$D$100,SUM(OFFSET(W103,0,-(MONTH($D$100)-1)):W103),0)</f>
        <v>0</v>
      </c>
      <c r="X107" s="87">
        <f ca="1">IF(X105=$D$100,SUM(OFFSET(X103,0,-(MONTH($D$100)-1)):X103),0)</f>
        <v>0</v>
      </c>
      <c r="Y107" s="87">
        <f ca="1">IF(Y105=$D$100,SUM(OFFSET(Y103,0,-(MONTH($D$100)-1)):Y103),0)</f>
        <v>0</v>
      </c>
      <c r="Z107" s="87">
        <f ca="1">IF(Z105=$D$100,SUM(OFFSET(Z103,0,-(MONTH($D$100)-1)):Z103),0)</f>
        <v>0</v>
      </c>
      <c r="AA107" s="87">
        <f ca="1">IF(AA105=$D$100,SUM(OFFSET(AA103,0,-(MONTH($D$100)-1)):AA103),0)</f>
        <v>0</v>
      </c>
      <c r="AB107" s="87">
        <f ca="1">IF(AB105=$D$100,SUM(OFFSET(AB103,0,-(MONTH($D$100)-1)):AB103),0)</f>
        <v>0</v>
      </c>
      <c r="AC107" s="87">
        <f ca="1">IF(AC105=$D$100,SUM(OFFSET(AC103,0,-(MONTH($D$100)-1)):AC103),0)</f>
        <v>0</v>
      </c>
      <c r="AD107" s="87">
        <f ca="1">IF(AD105=$D$100,SUM(OFFSET(AD103,0,-(MONTH($D$100)-1)):AD103),0)</f>
        <v>0</v>
      </c>
      <c r="AE107" s="87">
        <f ca="1">IF(AE105=$D$100,SUM(OFFSET(AE103,0,-(MONTH($D$100)-1)):AE103),0)</f>
        <v>0</v>
      </c>
      <c r="AF107" s="87">
        <f ca="1">IF(AF105=$D$100,SUM(OFFSET(AF103,0,-(MONTH($D$100)-1)):AF103),0)</f>
        <v>247606.63200000004</v>
      </c>
      <c r="AG107" s="87">
        <f ca="1">IF(AG105=$D$100,SUM(OFFSET(AG103,0,-(MONTH($D$100)-1)):AG103),0)</f>
        <v>0</v>
      </c>
      <c r="AH107" s="87">
        <f ca="1">IF(AH105=$D$100,SUM(OFFSET(AH103,0,-(MONTH($D$100)-1)):AH103),0)</f>
        <v>0</v>
      </c>
      <c r="AI107" s="87">
        <f ca="1">IF(AI105=$D$100,SUM(OFFSET(AI103,0,-(MONTH($D$100)-1)):AI103),0)</f>
        <v>0</v>
      </c>
      <c r="AJ107" s="87">
        <f ca="1">IF(AJ105=$D$100,SUM(OFFSET(AJ103,0,-(MONTH($D$100)-1)):AJ103),0)</f>
        <v>0</v>
      </c>
      <c r="AK107" s="87">
        <f ca="1">IF(AK105=$D$100,SUM(OFFSET(AK103,0,-(MONTH($D$100)-1)):AK103),0)</f>
        <v>0</v>
      </c>
      <c r="AL107" s="87">
        <f ca="1">IF(AL105=$D$100,SUM(OFFSET(AL103,0,-(MONTH($D$100)-1)):AL103),0)</f>
        <v>0</v>
      </c>
      <c r="AM107" s="87">
        <f ca="1">IF(AM105=$D$100,SUM(OFFSET(AM103,0,-(MONTH($D$100)-1)):AM103),0)</f>
        <v>0</v>
      </c>
      <c r="AN107" s="87">
        <f ca="1">IF(AN105=$D$100,SUM(OFFSET(AN103,0,-(MONTH($D$100)-1)):AN103),0)</f>
        <v>0</v>
      </c>
      <c r="AO107" s="87">
        <f ca="1">IF(AO105=$D$100,SUM(OFFSET(AO103,0,-(MONTH($D$100)-1)):AO103),0)</f>
        <v>0</v>
      </c>
      <c r="AP107" s="87">
        <f ca="1">IF(AP105=$D$100,SUM(OFFSET(AP103,0,-(MONTH($D$100)-1)):AP103),0)</f>
        <v>0</v>
      </c>
      <c r="AQ107" s="87">
        <f ca="1">IF(AQ105=$D$100,SUM(OFFSET(AQ103,0,-(MONTH($D$100)-1)):AQ103),0)</f>
        <v>0</v>
      </c>
      <c r="AR107" s="87">
        <f ca="1">IF(AR105=$D$100,SUM(OFFSET(AR103,0,-(MONTH($D$100)-1)):AR103),0)</f>
        <v>0</v>
      </c>
      <c r="AS107" s="87">
        <f ca="1">IF(AS105=$D$100,SUM(OFFSET(AS103,0,-(MONTH($D$100)-1)):AS103),0)</f>
        <v>0</v>
      </c>
      <c r="AT107" s="87">
        <f ca="1">IF(AT105=$D$100,SUM(OFFSET(AT103,0,-(MONTH($D$100)-1)):AT103),0)</f>
        <v>0</v>
      </c>
      <c r="AU107" s="87">
        <f ca="1">IF(AU105=$D$100,SUM(OFFSET(AU103,0,-(MONTH($D$100)-1)):AU103),0)</f>
        <v>0</v>
      </c>
      <c r="AV107" s="87">
        <f ca="1">IF(AV105=$D$100,SUM(OFFSET(AV103,0,-(MONTH($D$100)-1)):AV103),0)</f>
        <v>0</v>
      </c>
      <c r="AW107" s="87">
        <f ca="1">IF(AW105=$D$100,SUM(OFFSET(AW103,0,-(MONTH($D$100)-1)):AW103),0)</f>
        <v>0</v>
      </c>
      <c r="AX107" s="87">
        <f ca="1">IF(AX105=$D$100,SUM(OFFSET(AX103,0,-(MONTH($D$100)-1)):AX103),0)</f>
        <v>0</v>
      </c>
      <c r="AY107" s="87">
        <f ca="1">IF(AY105=$D$100,SUM(OFFSET(AY103,0,-(MONTH($D$100)-1)):AY103),0)</f>
        <v>0</v>
      </c>
      <c r="AZ107" s="87">
        <f ca="1">IF(AZ105=$D$100,SUM(OFFSET(AZ103,0,-(MONTH($D$100)-1)):AZ103),0)</f>
        <v>0</v>
      </c>
      <c r="BA107" s="87">
        <f ca="1">IF(BA105=$D$100,SUM(OFFSET(BA103,0,-(MONTH($D$100)-1)):BA103),0)</f>
        <v>0</v>
      </c>
      <c r="BB107" s="87">
        <f ca="1">IF(BB105=$D$100,SUM(OFFSET(BB103,0,-(MONTH($D$100)-1)):BB103),0)</f>
        <v>0</v>
      </c>
      <c r="BC107" s="87">
        <f ca="1">IF(BC105=$D$100,SUM(OFFSET(BC103,0,-(MONTH($D$100)-1)):BC103),0)</f>
        <v>0</v>
      </c>
      <c r="BD107" s="87">
        <f ca="1">IF(BD105=$D$100,SUM(OFFSET(BD103,0,-(MONTH($D$100)-1)):BD103),0)</f>
        <v>0</v>
      </c>
      <c r="BE107" s="87">
        <f ca="1">IF(BE105=$D$100,SUM(OFFSET(BE103,0,-(MONTH($D$100)-1)):BE103),0)</f>
        <v>0</v>
      </c>
      <c r="BF107" s="87">
        <f ca="1">IF(BF105=$D$100,SUM(OFFSET(BF103,0,-(MONTH($D$100)-1)):BF103),0)</f>
        <v>0</v>
      </c>
      <c r="BG107" s="87">
        <f ca="1">IF(BG105=$D$100,SUM(OFFSET(BG103,0,-(MONTH($D$100)-1)):BG103),0)</f>
        <v>0</v>
      </c>
      <c r="BH107" s="87">
        <f ca="1">IF(BH105=$D$100,SUM(OFFSET(BH103,0,-(MONTH($D$100)-1)):BH103),0)</f>
        <v>0</v>
      </c>
      <c r="BI107" s="87">
        <f ca="1">IF(BI105=$D$100,SUM(OFFSET(BI103,0,-(MONTH($D$100)-1)):BI103),0)</f>
        <v>0</v>
      </c>
      <c r="BJ107" s="87">
        <f ca="1">IF(BJ105=$D$100,SUM(OFFSET(BJ103,0,-(MONTH($D$100)-1)):BJ103),0)</f>
        <v>0</v>
      </c>
      <c r="BK107" s="87">
        <f ca="1">IF(BK105=$D$100,SUM(OFFSET(BK103,0,-(MONTH($D$100)-1)):BK103),0)</f>
        <v>0</v>
      </c>
      <c r="BL107" s="87">
        <f ca="1">IF(BL105=$D$100,SUM(OFFSET(BL103,0,-(MONTH($D$100)-1)):BL103),0)</f>
        <v>0</v>
      </c>
      <c r="BM107" s="87">
        <f ca="1">IF(BM105=$D$100,SUM(OFFSET(BM103,0,-(MONTH($D$100)-1)):BM103),0)</f>
        <v>0</v>
      </c>
      <c r="BN107" s="87">
        <f ca="1">IF(BN105=$D$100,SUM(OFFSET(BN103,0,-(MONTH($D$100)-1)):BN103),0)</f>
        <v>0</v>
      </c>
      <c r="BO107" s="87">
        <f ca="1">IF(BO105=$D$100,SUM(OFFSET(BO103,0,-(MONTH($D$100)-1)):BO103),0)</f>
        <v>0</v>
      </c>
      <c r="BP107" s="87">
        <f ca="1">IF(BP105=$D$100,SUM(OFFSET(BP103,0,-(MONTH($D$100)-1)):BP103),0)</f>
        <v>0</v>
      </c>
      <c r="BQ107" s="87">
        <f ca="1">IF(BQ105=$D$100,SUM(OFFSET(BQ103,0,-(MONTH($D$100)-1)):BQ103),0)</f>
        <v>0</v>
      </c>
      <c r="BR107" s="87">
        <f ca="1">IF(BR105=$D$100,SUM(OFFSET(BR103,0,-(MONTH($D$100)-1)):BR103),0)</f>
        <v>0</v>
      </c>
      <c r="BS107" s="87">
        <f ca="1">IF(BS105=$D$100,SUM(OFFSET(BS103,0,-(MONTH($D$100)-1)):BS103),0)</f>
        <v>0</v>
      </c>
      <c r="BT107" s="87">
        <f ca="1">IF(BT105=$D$100,SUM(OFFSET(BT103,0,-(MONTH($D$100)-1)):BT103),0)</f>
        <v>0</v>
      </c>
      <c r="BU107" s="87">
        <f ca="1">IF(BU105=$D$100,SUM(OFFSET(BU103,0,-(MONTH($D$100)-1)):BU103),0)</f>
        <v>0</v>
      </c>
      <c r="BV107" s="87">
        <f ca="1">IF(BV105=$D$100,SUM(OFFSET(BV103,0,-(MONTH($D$100)-1)):BV103),0)</f>
        <v>0</v>
      </c>
      <c r="BW107" s="87">
        <f ca="1">IF(BW105=$D$100,SUM(OFFSET(BW103,0,-(MONTH($D$100)-1)):BW103),0)</f>
        <v>0</v>
      </c>
      <c r="BX107" s="87">
        <f ca="1">IF(BX105=$D$100,SUM(OFFSET(BX103,0,-(MONTH($D$100)-1)):BX103),0)</f>
        <v>0</v>
      </c>
      <c r="BY107" s="87">
        <f ca="1">IF(BY105=$D$100,SUM(OFFSET(BY103,0,-(MONTH($D$100)-1)):BY103),0)</f>
        <v>0</v>
      </c>
      <c r="BZ107" s="87">
        <f ca="1">IF(BZ105=$D$100,SUM(OFFSET(BZ103,0,-(MONTH($D$100)-1)):BZ103),0)</f>
        <v>0</v>
      </c>
      <c r="CA107" s="87">
        <f ca="1">IF(CA105=$D$100,SUM(OFFSET(CA103,0,-(MONTH($D$100)-1)):CA103),0)</f>
        <v>0</v>
      </c>
      <c r="CB107" s="87">
        <f ca="1">IF(CB105=$D$100,SUM(OFFSET(CB103,0,-(MONTH($D$100)-1)):CB103),0)</f>
        <v>0</v>
      </c>
      <c r="CC107" s="87">
        <f ca="1">IF(CC105=$D$100,SUM(OFFSET(CC103,0,-(MONTH($D$100)-1)):CC103),0)</f>
        <v>0</v>
      </c>
      <c r="CD107" s="87">
        <f ca="1">IF(CD105=$D$100,SUM(OFFSET(CD103,0,-(MONTH($D$100)-1)):CD103),0)</f>
        <v>0</v>
      </c>
      <c r="CE107" s="87">
        <f ca="1">IF(CE105=$D$100,SUM(OFFSET(CE103,0,-(MONTH($D$100)-1)):CE103),0)</f>
        <v>0</v>
      </c>
      <c r="CF107" s="87">
        <f ca="1">IF(CF105=$D$100,SUM(OFFSET(CF103,0,-(MONTH($D$100)-1)):CF103),0)</f>
        <v>0</v>
      </c>
      <c r="CG107" s="87">
        <f ca="1">IF(CG105=$D$100,SUM(OFFSET(CG103,0,-(MONTH($D$100)-1)):CG103),0)</f>
        <v>0</v>
      </c>
      <c r="CH107" s="87">
        <f ca="1">IF(CH105=$D$100,SUM(OFFSET(CH103,0,-(MONTH($D$100)-1)):CH103),0)</f>
        <v>0</v>
      </c>
      <c r="CI107" s="87">
        <f ca="1">IF(CI105=$D$100,SUM(OFFSET(CI103,0,-(MONTH($D$100)-1)):CI103),0)</f>
        <v>0</v>
      </c>
      <c r="CJ107" s="87">
        <f ca="1">IF(CJ105=$D$100,SUM(OFFSET(CJ103,0,-(MONTH($D$100)-1)):CJ103),0)</f>
        <v>0</v>
      </c>
      <c r="CK107" s="87">
        <f ca="1">IF(CK105=$D$100,SUM(OFFSET(CK103,0,-(MONTH($D$100)-1)):CK103),0)</f>
        <v>0</v>
      </c>
      <c r="CL107" s="87">
        <f ca="1">IF(CL105=$D$100,SUM(OFFSET(CL103,0,-(MONTH($D$100)-1)):CL103),0)</f>
        <v>0</v>
      </c>
      <c r="CM107" s="87">
        <f ca="1">IF(CM105=$D$100,SUM(OFFSET(CM103,0,-(MONTH($D$100)-1)):CM103),0)</f>
        <v>0</v>
      </c>
      <c r="CN107" s="87">
        <f ca="1">IF(CN105=$D$100,SUM(OFFSET(CN103,0,-(MONTH($D$100)-1)):CN103),0)</f>
        <v>0</v>
      </c>
      <c r="CO107" s="87">
        <f ca="1">IF(CO105=$D$100,SUM(OFFSET(CO103,0,-(MONTH($D$100)-1)):CO103),0)</f>
        <v>0</v>
      </c>
    </row>
    <row r="108" spans="1:93">
      <c r="C108" t="s">
        <v>195</v>
      </c>
      <c r="D108" s="20">
        <f ca="1">IF(D105=EDATE($D$100,12),SUM(OFFSET(D103,0,-11):D103),0)</f>
        <v>0</v>
      </c>
      <c r="E108" s="20">
        <f ca="1">IF(E105=EDATE($D$100,12),SUM(OFFSET(E103,0,-11):E103),0)</f>
        <v>0</v>
      </c>
      <c r="F108" s="20">
        <f ca="1">IF(F105=EDATE($D$100,12),SUM(OFFSET(F103,0,-11):F103),0)</f>
        <v>0</v>
      </c>
      <c r="G108" s="20">
        <f ca="1">IF(G105=EDATE($D$100,12),SUM(OFFSET(G103,0,-11):G103),0)</f>
        <v>0</v>
      </c>
      <c r="H108" s="20">
        <f ca="1">IF(H105=EDATE($D$100,12),SUM(OFFSET(H103,0,-11):H103),0)</f>
        <v>0</v>
      </c>
      <c r="I108" s="20">
        <f ca="1">IF(I105=EDATE($D$100,12),SUM(OFFSET(I103,0,-11):I103),0)</f>
        <v>0</v>
      </c>
      <c r="J108" s="20">
        <f ca="1">IF(J105=EDATE($D$100,12),SUM(OFFSET(J103,0,-11):J103),0)</f>
        <v>0</v>
      </c>
      <c r="K108" s="20">
        <f ca="1">IF(K105=EDATE($D$100,12),SUM(OFFSET(K103,0,-11):K103),0)</f>
        <v>0</v>
      </c>
      <c r="L108" s="20">
        <f ca="1">IF(L105=EDATE($D$100,12),SUM(OFFSET(L103,0,-11):L103),0)</f>
        <v>0</v>
      </c>
      <c r="M108" s="20">
        <f ca="1">IF(M105=EDATE($D$100,12),SUM(OFFSET(M103,0,-11):M103),0)</f>
        <v>0</v>
      </c>
      <c r="N108" s="20">
        <f ca="1">IF(N105=EDATE($D$100,12),SUM(OFFSET(N103,0,-11):N103),0)</f>
        <v>0</v>
      </c>
      <c r="O108" s="20">
        <f ca="1">IF(O105=EDATE($D$100,12),SUM(OFFSET(O103,0,-11):O103),0)</f>
        <v>0</v>
      </c>
      <c r="P108" s="20">
        <f ca="1">IF(P105=EDATE($D$100,12),SUM(OFFSET(P103,0,-11):P103),0)</f>
        <v>0</v>
      </c>
      <c r="Q108" s="20">
        <f ca="1">IF(Q105=EDATE($D$100,12),SUM(OFFSET(Q103,0,-11):Q103),0)</f>
        <v>0</v>
      </c>
      <c r="R108" s="20">
        <f ca="1">IF(R105=EDATE($D$100,12),SUM(OFFSET(R103,0,-11):R103),0)</f>
        <v>0</v>
      </c>
      <c r="S108" s="20">
        <f ca="1">IF(S105=EDATE($D$100,12),SUM(OFFSET(S103,0,-11):S103),0)</f>
        <v>0</v>
      </c>
      <c r="T108" s="20">
        <f ca="1">IF(T105=EDATE($D$100,12),SUM(OFFSET(T103,0,-11):T103),0)</f>
        <v>0</v>
      </c>
      <c r="U108" s="20">
        <f ca="1">IF(U105=EDATE($D$100,12),SUM(OFFSET(U103,0,-11):U103),0)</f>
        <v>0</v>
      </c>
      <c r="V108" s="20">
        <f ca="1">IF(V105=EDATE($D$100,12),SUM(OFFSET(V103,0,-11):V103),0)</f>
        <v>0</v>
      </c>
      <c r="W108" s="20">
        <f ca="1">IF(W105=EDATE($D$100,12),SUM(OFFSET(W103,0,-11):W103),0)</f>
        <v>0</v>
      </c>
      <c r="X108" s="20">
        <f ca="1">IF(X105=EDATE($D$100,12),SUM(OFFSET(X103,0,-11):X103),0)</f>
        <v>0</v>
      </c>
      <c r="Y108" s="20">
        <f ca="1">IF(Y105=EDATE($D$100,12),SUM(OFFSET(Y103,0,-11):Y103),0)</f>
        <v>0</v>
      </c>
      <c r="Z108" s="20">
        <f ca="1">IF(Z105=EDATE($D$100,12),SUM(OFFSET(Z103,0,-11):Z103),0)</f>
        <v>0</v>
      </c>
      <c r="AA108" s="20">
        <f ca="1">IF(AA105=EDATE($D$100,12),SUM(OFFSET(AA103,0,-11):AA103),0)</f>
        <v>0</v>
      </c>
      <c r="AB108" s="20">
        <f ca="1">IF(AB105=EDATE($D$100,12),SUM(OFFSET(AB103,0,-11):AB103),0)</f>
        <v>0</v>
      </c>
      <c r="AC108" s="20">
        <f ca="1">IF(AC105=EDATE($D$100,12),SUM(OFFSET(AC103,0,-11):AC103),0)</f>
        <v>0</v>
      </c>
      <c r="AD108" s="20">
        <f ca="1">IF(AD105=EDATE($D$100,12),SUM(OFFSET(AD103,0,-11):AD103),0)</f>
        <v>0</v>
      </c>
      <c r="AE108" s="20">
        <f ca="1">IF(AE105=EDATE($D$100,12),SUM(OFFSET(AE103,0,-11):AE103),0)</f>
        <v>0</v>
      </c>
      <c r="AF108" s="20">
        <f ca="1">IF(AF105=EDATE($D$100,12),SUM(OFFSET(AF103,0,-11):AF103),0)</f>
        <v>0</v>
      </c>
      <c r="AG108" s="20">
        <f ca="1">IF(AG105=EDATE($D$100,12),SUM(OFFSET(AG103,0,-11):AG103),0)</f>
        <v>0</v>
      </c>
      <c r="AH108" s="20">
        <f ca="1">IF(AH105=EDATE($D$100,12),SUM(OFFSET(AH103,0,-11):AH103),0)</f>
        <v>0</v>
      </c>
      <c r="AI108" s="20">
        <f ca="1">IF(AI105=EDATE($D$100,12),SUM(OFFSET(AI103,0,-11):AI103),0)</f>
        <v>0</v>
      </c>
      <c r="AJ108" s="20">
        <f ca="1">IF(AJ105=EDATE($D$100,12),SUM(OFFSET(AJ103,0,-11):AJ103),0)</f>
        <v>0</v>
      </c>
      <c r="AK108" s="20">
        <f ca="1">IF(AK105=EDATE($D$100,12),SUM(OFFSET(AK103,0,-11):AK103),0)</f>
        <v>0</v>
      </c>
      <c r="AL108" s="20">
        <f ca="1">IF(AL105=EDATE($D$100,12),SUM(OFFSET(AL103,0,-11):AL103),0)</f>
        <v>0</v>
      </c>
      <c r="AM108" s="20">
        <f ca="1">IF(AM105=EDATE($D$100,12),SUM(OFFSET(AM103,0,-11):AM103),0)</f>
        <v>0</v>
      </c>
      <c r="AN108" s="20">
        <f ca="1">IF(AN105=EDATE($D$100,12),SUM(OFFSET(AN103,0,-11):AN103),0)</f>
        <v>0</v>
      </c>
      <c r="AO108" s="20">
        <f ca="1">IF(AO105=EDATE($D$100,12),SUM(OFFSET(AO103,0,-11):AO103),0)</f>
        <v>0</v>
      </c>
      <c r="AP108" s="20">
        <f ca="1">IF(AP105=EDATE($D$100,12),SUM(OFFSET(AP103,0,-11):AP103),0)</f>
        <v>0</v>
      </c>
      <c r="AQ108" s="20">
        <f ca="1">IF(AQ105=EDATE($D$100,12),SUM(OFFSET(AQ103,0,-11):AQ103),0)</f>
        <v>0</v>
      </c>
      <c r="AR108" s="20">
        <f ca="1">IF(AR105=EDATE($D$100,12),SUM(OFFSET(AR103,0,-11):AR103),0)</f>
        <v>344042.89920000004</v>
      </c>
      <c r="AS108" s="20">
        <f ca="1">IF(AS105=EDATE($D$100,12),SUM(OFFSET(AS103,0,-11):AS103),0)</f>
        <v>0</v>
      </c>
      <c r="AT108" s="20">
        <f ca="1">IF(AT105=EDATE($D$100,12),SUM(OFFSET(AT103,0,-11):AT103),0)</f>
        <v>0</v>
      </c>
      <c r="AU108" s="20">
        <f ca="1">IF(AU105=EDATE($D$100,12),SUM(OFFSET(AU103,0,-11):AU103),0)</f>
        <v>0</v>
      </c>
      <c r="AV108" s="20">
        <f ca="1">IF(AV105=EDATE($D$100,12),SUM(OFFSET(AV103,0,-11):AV103),0)</f>
        <v>0</v>
      </c>
      <c r="AW108" s="20">
        <f ca="1">IF(AW105=EDATE($D$100,12),SUM(OFFSET(AW103,0,-11):AW103),0)</f>
        <v>0</v>
      </c>
      <c r="AX108" s="20">
        <f ca="1">IF(AX105=EDATE($D$100,12),SUM(OFFSET(AX103,0,-11):AX103),0)</f>
        <v>0</v>
      </c>
      <c r="AY108" s="20">
        <f ca="1">IF(AY105=EDATE($D$100,12),SUM(OFFSET(AY103,0,-11):AY103),0)</f>
        <v>0</v>
      </c>
      <c r="AZ108" s="20">
        <f ca="1">IF(AZ105=EDATE($D$100,12),SUM(OFFSET(AZ103,0,-11):AZ103),0)</f>
        <v>0</v>
      </c>
      <c r="BA108" s="20">
        <f ca="1">IF(BA105=EDATE($D$100,12),SUM(OFFSET(BA103,0,-11):BA103),0)</f>
        <v>0</v>
      </c>
      <c r="BB108" s="20">
        <f ca="1">IF(BB105=EDATE($D$100,12),SUM(OFFSET(BB103,0,-11):BB103),0)</f>
        <v>0</v>
      </c>
      <c r="BC108" s="20">
        <f ca="1">IF(BC105=EDATE($D$100,12),SUM(OFFSET(BC103,0,-11):BC103),0)</f>
        <v>0</v>
      </c>
      <c r="BD108" s="20">
        <f ca="1">IF(BD105=EDATE($D$100,12),SUM(OFFSET(BD103,0,-11):BD103),0)</f>
        <v>0</v>
      </c>
      <c r="BE108" s="20">
        <f ca="1">IF(BE105=EDATE($D$100,12),SUM(OFFSET(BE103,0,-11):BE103),0)</f>
        <v>0</v>
      </c>
      <c r="BF108" s="20">
        <f ca="1">IF(BF105=EDATE($D$100,12),SUM(OFFSET(BF103,0,-11):BF103),0)</f>
        <v>0</v>
      </c>
      <c r="BG108" s="20">
        <f ca="1">IF(BG105=EDATE($D$100,12),SUM(OFFSET(BG103,0,-11):BG103),0)</f>
        <v>0</v>
      </c>
      <c r="BH108" s="20">
        <f ca="1">IF(BH105=EDATE($D$100,12),SUM(OFFSET(BH103,0,-11):BH103),0)</f>
        <v>0</v>
      </c>
      <c r="BI108" s="20">
        <f ca="1">IF(BI105=EDATE($D$100,12),SUM(OFFSET(BI103,0,-11):BI103),0)</f>
        <v>0</v>
      </c>
      <c r="BJ108" s="20">
        <f ca="1">IF(BJ105=EDATE($D$100,12),SUM(OFFSET(BJ103,0,-11):BJ103),0)</f>
        <v>0</v>
      </c>
      <c r="BK108" s="20">
        <f ca="1">IF(BK105=EDATE($D$100,12),SUM(OFFSET(BK103,0,-11):BK103),0)</f>
        <v>0</v>
      </c>
      <c r="BL108" s="20">
        <f ca="1">IF(BL105=EDATE($D$100,12),SUM(OFFSET(BL103,0,-11):BL103),0)</f>
        <v>0</v>
      </c>
      <c r="BM108" s="20">
        <f ca="1">IF(BM105=EDATE($D$100,12),SUM(OFFSET(BM103,0,-11):BM103),0)</f>
        <v>0</v>
      </c>
      <c r="BN108" s="20">
        <f ca="1">IF(BN105=EDATE($D$100,12),SUM(OFFSET(BN103,0,-11):BN103),0)</f>
        <v>0</v>
      </c>
      <c r="BO108" s="20">
        <f ca="1">IF(BO105=EDATE($D$100,12),SUM(OFFSET(BO103,0,-11):BO103),0)</f>
        <v>0</v>
      </c>
      <c r="BP108" s="20">
        <f ca="1">IF(BP105=EDATE($D$100,12),SUM(OFFSET(BP103,0,-11):BP103),0)</f>
        <v>0</v>
      </c>
      <c r="BQ108" s="20">
        <f ca="1">IF(BQ105=EDATE($D$100,12),SUM(OFFSET(BQ103,0,-11):BQ103),0)</f>
        <v>0</v>
      </c>
      <c r="BR108" s="20">
        <f ca="1">IF(BR105=EDATE($D$100,12),SUM(OFFSET(BR103,0,-11):BR103),0)</f>
        <v>0</v>
      </c>
      <c r="BS108" s="20">
        <f ca="1">IF(BS105=EDATE($D$100,12),SUM(OFFSET(BS103,0,-11):BS103),0)</f>
        <v>0</v>
      </c>
      <c r="BT108" s="20">
        <f ca="1">IF(BT105=EDATE($D$100,12),SUM(OFFSET(BT103,0,-11):BT103),0)</f>
        <v>0</v>
      </c>
      <c r="BU108" s="20">
        <f ca="1">IF(BU105=EDATE($D$100,12),SUM(OFFSET(BU103,0,-11):BU103),0)</f>
        <v>0</v>
      </c>
      <c r="BV108" s="20">
        <f ca="1">IF(BV105=EDATE($D$100,12),SUM(OFFSET(BV103,0,-11):BV103),0)</f>
        <v>0</v>
      </c>
      <c r="BW108" s="20">
        <f ca="1">IF(BW105=EDATE($D$100,12),SUM(OFFSET(BW103,0,-11):BW103),0)</f>
        <v>0</v>
      </c>
      <c r="BX108" s="20">
        <f ca="1">IF(BX105=EDATE($D$100,12),SUM(OFFSET(BX103,0,-11):BX103),0)</f>
        <v>0</v>
      </c>
      <c r="BY108" s="20">
        <f ca="1">IF(BY105=EDATE($D$100,12),SUM(OFFSET(BY103,0,-11):BY103),0)</f>
        <v>0</v>
      </c>
      <c r="BZ108" s="20">
        <f ca="1">IF(BZ105=EDATE($D$100,12),SUM(OFFSET(BZ103,0,-11):BZ103),0)</f>
        <v>0</v>
      </c>
      <c r="CA108" s="20">
        <f ca="1">IF(CA105=EDATE($D$100,12),SUM(OFFSET(CA103,0,-11):CA103),0)</f>
        <v>0</v>
      </c>
      <c r="CB108" s="20">
        <f ca="1">IF(CB105=EDATE($D$100,12),SUM(OFFSET(CB103,0,-11):CB103),0)</f>
        <v>0</v>
      </c>
      <c r="CC108" s="20">
        <f ca="1">IF(CC105=EDATE($D$100,12),SUM(OFFSET(CC103,0,-11):CC103),0)</f>
        <v>0</v>
      </c>
      <c r="CD108" s="20">
        <f ca="1">IF(CD105=EDATE($D$100,12),SUM(OFFSET(CD103,0,-11):CD103),0)</f>
        <v>0</v>
      </c>
      <c r="CE108" s="20">
        <f ca="1">IF(CE105=EDATE($D$100,12),SUM(OFFSET(CE103,0,-11):CE103),0)</f>
        <v>0</v>
      </c>
      <c r="CF108" s="20">
        <f ca="1">IF(CF105=EDATE($D$100,12),SUM(OFFSET(CF103,0,-11):CF103),0)</f>
        <v>0</v>
      </c>
      <c r="CG108" s="20">
        <f ca="1">IF(CG105=EDATE($D$100,12),SUM(OFFSET(CG103,0,-11):CG103),0)</f>
        <v>0</v>
      </c>
      <c r="CH108" s="20">
        <f ca="1">IF(CH105=EDATE($D$100,12),SUM(OFFSET(CH103,0,-11):CH103),0)</f>
        <v>0</v>
      </c>
      <c r="CI108" s="20">
        <f ca="1">IF(CI105=EDATE($D$100,12),SUM(OFFSET(CI103,0,-11):CI103),0)</f>
        <v>0</v>
      </c>
      <c r="CJ108" s="20">
        <f ca="1">IF(CJ105=EDATE($D$100,12),SUM(OFFSET(CJ103,0,-11):CJ103),0)</f>
        <v>0</v>
      </c>
      <c r="CK108" s="20">
        <f ca="1">IF(CK105=EDATE($D$100,12),SUM(OFFSET(CK103,0,-11):CK103),0)</f>
        <v>0</v>
      </c>
      <c r="CL108" s="20">
        <f ca="1">IF(CL105=EDATE($D$100,12),SUM(OFFSET(CL103,0,-11):CL103),0)</f>
        <v>0</v>
      </c>
      <c r="CM108" s="20">
        <f ca="1">IF(CM105=EDATE($D$100,12),SUM(OFFSET(CM103,0,-11):CM103),0)</f>
        <v>0</v>
      </c>
      <c r="CN108" s="20">
        <f ca="1">IF(CN105=EDATE($D$100,12),SUM(OFFSET(CN103,0,-11):CN103),0)</f>
        <v>0</v>
      </c>
      <c r="CO108" s="20">
        <f ca="1">IF(CO105=EDATE($D$100,12),SUM(OFFSET(CO103,0,-11):CO103),0)</f>
        <v>0</v>
      </c>
    </row>
    <row r="109" spans="1:93">
      <c r="C109" t="s">
        <v>196</v>
      </c>
      <c r="D109" s="87">
        <f ca="1">IF(AND(YEAR(D105)&gt;YEAR($D$99),YEAR(D105)&lt;YEAR($D$100)),IF(MONTH(D105)=12,SUM(OFFSET(D103,0,-11):D103),0),0)</f>
        <v>0</v>
      </c>
      <c r="E109" s="87">
        <f ca="1">IF(AND(YEAR(E105)&gt;YEAR($D$99),YEAR(E105)&lt;YEAR($D$100)),IF(MONTH(E105)=12,SUM(OFFSET(E103,0,-11):E103),0),0)</f>
        <v>0</v>
      </c>
      <c r="F109" s="87">
        <f ca="1">IF(AND(YEAR(F105)&gt;YEAR($D$99),YEAR(F105)&lt;YEAR($D$100)),IF(MONTH(F105)=12,SUM(OFFSET(F103,0,-11):F103),0),0)</f>
        <v>0</v>
      </c>
      <c r="G109" s="87">
        <f ca="1">IF(AND(YEAR(G105)&gt;YEAR($D$99),YEAR(G105)&lt;YEAR($D$100)),IF(MONTH(G105)=12,SUM(OFFSET(G103,0,-11):G103),0),0)</f>
        <v>0</v>
      </c>
      <c r="H109" s="87">
        <f ca="1">IF(AND(YEAR(H105)&gt;YEAR($D$99),YEAR(H105)&lt;YEAR($D$100)),IF(MONTH(H105)=12,SUM(OFFSET(H103,0,-11):H103),0),0)</f>
        <v>0</v>
      </c>
      <c r="I109" s="87">
        <f ca="1">IF(AND(YEAR(I105)&gt;YEAR($D$99),YEAR(I105)&lt;YEAR($D$100)),IF(MONTH(I105)=12,SUM(OFFSET(I103,0,-11):I103),0),0)</f>
        <v>0</v>
      </c>
      <c r="J109" s="87">
        <f ca="1">IF(AND(YEAR(J105)&gt;YEAR($D$99),YEAR(J105)&lt;YEAR($D$100)),IF(MONTH(J105)=12,SUM(OFFSET(J103,0,-11):J103),0),0)</f>
        <v>0</v>
      </c>
      <c r="K109" s="87">
        <f ca="1">IF(AND(YEAR(K105)&gt;YEAR($D$99),YEAR(K105)&lt;YEAR($D$100)),IF(MONTH(K105)=12,SUM(OFFSET(K103,0,-11):K103),0),0)</f>
        <v>0</v>
      </c>
      <c r="L109" s="87">
        <f ca="1">IF(AND(YEAR(L105)&gt;YEAR($D$99),YEAR(L105)&lt;YEAR($D$100)),IF(MONTH(L105)=12,SUM(OFFSET(L103,0,-11):L103),0),0)</f>
        <v>0</v>
      </c>
      <c r="M109" s="87">
        <f ca="1">IF(AND(YEAR(M105)&gt;YEAR($D$99),YEAR(M105)&lt;YEAR($D$100)),IF(MONTH(M105)=12,SUM(OFFSET(M103,0,-11):M103),0),0)</f>
        <v>0</v>
      </c>
      <c r="N109" s="87">
        <f ca="1">IF(AND(YEAR(N105)&gt;YEAR($D$99),YEAR(N105)&lt;YEAR($D$100)),IF(MONTH(N105)=12,SUM(OFFSET(N103,0,-11):N103),0),0)</f>
        <v>0</v>
      </c>
      <c r="O109" s="87">
        <f ca="1">IF(AND(YEAR(O105)&gt;YEAR($D$99),YEAR(O105)&lt;YEAR($D$100)),IF(MONTH(O105)=12,SUM(OFFSET(O103,0,-11):O103),0),0)</f>
        <v>0</v>
      </c>
      <c r="P109" s="87">
        <f ca="1">IF(AND(YEAR(P105)&gt;YEAR($D$99),YEAR(P105)&lt;YEAR($D$100)),IF(MONTH(P105)=12,SUM(OFFSET(P103,0,-11):P103),0),0)</f>
        <v>0</v>
      </c>
      <c r="Q109" s="87">
        <f ca="1">IF(AND(YEAR(Q105)&gt;YEAR($D$99),YEAR(Q105)&lt;YEAR($D$100)),IF(MONTH(Q105)=12,SUM(OFFSET(Q103,0,-11):Q103),0),0)</f>
        <v>0</v>
      </c>
      <c r="R109" s="87">
        <f ca="1">IF(AND(YEAR(R105)&gt;YEAR($D$99),YEAR(R105)&lt;YEAR($D$100)),IF(MONTH(R105)=12,SUM(OFFSET(R103,0,-11):R103),0),0)</f>
        <v>0</v>
      </c>
      <c r="S109" s="87">
        <f ca="1">IF(AND(YEAR(S105)&gt;YEAR($D$99),YEAR(S105)&lt;YEAR($D$100)),IF(MONTH(S105)=12,SUM(OFFSET(S103,0,-11):S103),0),0)</f>
        <v>0</v>
      </c>
      <c r="T109" s="87">
        <f ca="1">IF(AND(YEAR(T105)&gt;YEAR($D$99),YEAR(T105)&lt;YEAR($D$100)),IF(MONTH(T105)=12,SUM(OFFSET(T103,0,-11):T103),0),0)</f>
        <v>0</v>
      </c>
      <c r="U109" s="87">
        <f ca="1">IF(AND(YEAR(U105)&gt;YEAR($D$99),YEAR(U105)&lt;YEAR($D$100)),IF(MONTH(U105)=12,SUM(OFFSET(U103,0,-11):U103),0),0)</f>
        <v>0</v>
      </c>
      <c r="V109" s="87">
        <f ca="1">IF(AND(YEAR(V105)&gt;YEAR($D$99),YEAR(V105)&lt;YEAR($D$100)),IF(MONTH(V105)=12,SUM(OFFSET(V103,0,-11):V103),0),0)</f>
        <v>0</v>
      </c>
      <c r="W109" s="87">
        <f ca="1">IF(AND(YEAR(W105)&gt;YEAR($D$99),YEAR(W105)&lt;YEAR($D$100)),IF(MONTH(W105)=12,SUM(OFFSET(W103,0,-11):W103),0),0)</f>
        <v>307801.72800000006</v>
      </c>
      <c r="X109" s="87">
        <f ca="1">IF(AND(YEAR(X105)&gt;YEAR($D$99),YEAR(X105)&lt;YEAR($D$100)),IF(MONTH(X105)=12,SUM(OFFSET(X103,0,-11):X103),0),0)</f>
        <v>0</v>
      </c>
      <c r="Y109" s="87">
        <f ca="1">IF(AND(YEAR(Y105)&gt;YEAR($D$99),YEAR(Y105)&lt;YEAR($D$100)),IF(MONTH(Y105)=12,SUM(OFFSET(Y103,0,-11):Y103),0),0)</f>
        <v>0</v>
      </c>
      <c r="Z109" s="87">
        <f ca="1">IF(AND(YEAR(Z105)&gt;YEAR($D$99),YEAR(Z105)&lt;YEAR($D$100)),IF(MONTH(Z105)=12,SUM(OFFSET(Z103,0,-11):Z103),0),0)</f>
        <v>0</v>
      </c>
      <c r="AA109" s="87">
        <f ca="1">IF(AND(YEAR(AA105)&gt;YEAR($D$99),YEAR(AA105)&lt;YEAR($D$100)),IF(MONTH(AA105)=12,SUM(OFFSET(AA103,0,-11):AA103),0),0)</f>
        <v>0</v>
      </c>
      <c r="AB109" s="87">
        <f ca="1">IF(AND(YEAR(AB105)&gt;YEAR($D$99),YEAR(AB105)&lt;YEAR($D$100)),IF(MONTH(AB105)=12,SUM(OFFSET(AB103,0,-11):AB103),0),0)</f>
        <v>0</v>
      </c>
      <c r="AC109" s="87">
        <f ca="1">IF(AND(YEAR(AC105)&gt;YEAR($D$99),YEAR(AC105)&lt;YEAR($D$100)),IF(MONTH(AC105)=12,SUM(OFFSET(AC103,0,-11):AC103),0),0)</f>
        <v>0</v>
      </c>
      <c r="AD109" s="87">
        <f ca="1">IF(AND(YEAR(AD105)&gt;YEAR($D$99),YEAR(AD105)&lt;YEAR($D$100)),IF(MONTH(AD105)=12,SUM(OFFSET(AD103,0,-11):AD103),0),0)</f>
        <v>0</v>
      </c>
      <c r="AE109" s="87">
        <f ca="1">IF(AND(YEAR(AE105)&gt;YEAR($D$99),YEAR(AE105)&lt;YEAR($D$100)),IF(MONTH(AE105)=12,SUM(OFFSET(AE103,0,-11):AE103),0),0)</f>
        <v>0</v>
      </c>
      <c r="AF109" s="87">
        <f ca="1">IF(AND(YEAR(AF105)&gt;YEAR($D$99),YEAR(AF105)&lt;YEAR($D$100)),IF(MONTH(AF105)=12,SUM(OFFSET(AF103,0,-11):AF103),0),0)</f>
        <v>0</v>
      </c>
      <c r="AG109" s="87">
        <f ca="1">IF(AND(YEAR(AG105)&gt;YEAR($D$99),YEAR(AG105)&lt;YEAR($D$100)),IF(MONTH(AG105)=12,SUM(OFFSET(AG103,0,-11):AG103),0),0)</f>
        <v>0</v>
      </c>
      <c r="AH109" s="87">
        <f ca="1">IF(AND(YEAR(AH105)&gt;YEAR($D$99),YEAR(AH105)&lt;YEAR($D$100)),IF(MONTH(AH105)=12,SUM(OFFSET(AH103,0,-11):AH103),0),0)</f>
        <v>0</v>
      </c>
      <c r="AI109" s="87">
        <f ca="1">IF(AND(YEAR(AI105)&gt;YEAR($D$99),YEAR(AI105)&lt;YEAR($D$100)),IF(MONTH(AI105)=12,SUM(OFFSET(AI103,0,-11):AI103),0),0)</f>
        <v>0</v>
      </c>
      <c r="AJ109" s="87">
        <f ca="1">IF(AND(YEAR(AJ105)&gt;YEAR($D$99),YEAR(AJ105)&lt;YEAR($D$100)),IF(MONTH(AJ105)=12,SUM(OFFSET(AJ103,0,-11):AJ103),0),0)</f>
        <v>0</v>
      </c>
      <c r="AK109" s="87">
        <f ca="1">IF(AND(YEAR(AK105)&gt;YEAR($D$99),YEAR(AK105)&lt;YEAR($D$100)),IF(MONTH(AK105)=12,SUM(OFFSET(AK103,0,-11):AK103),0),0)</f>
        <v>0</v>
      </c>
      <c r="AL109" s="87">
        <f ca="1">IF(AND(YEAR(AL105)&gt;YEAR($D$99),YEAR(AL105)&lt;YEAR($D$100)),IF(MONTH(AL105)=12,SUM(OFFSET(AL103,0,-11):AL103),0),0)</f>
        <v>0</v>
      </c>
      <c r="AM109" s="87">
        <f ca="1">IF(AND(YEAR(AM105)&gt;YEAR($D$99),YEAR(AM105)&lt;YEAR($D$100)),IF(MONTH(AM105)=12,SUM(OFFSET(AM103,0,-11):AM103),0),0)</f>
        <v>0</v>
      </c>
      <c r="AN109" s="87">
        <f ca="1">IF(AND(YEAR(AN105)&gt;YEAR($D$99),YEAR(AN105)&lt;YEAR($D$100)),IF(MONTH(AN105)=12,SUM(OFFSET(AN103,0,-11):AN103),0),0)</f>
        <v>0</v>
      </c>
      <c r="AO109" s="87">
        <f ca="1">IF(AND(YEAR(AO105)&gt;YEAR($D$99),YEAR(AO105)&lt;YEAR($D$100)),IF(MONTH(AO105)=12,SUM(OFFSET(AO103,0,-11):AO103),0),0)</f>
        <v>0</v>
      </c>
      <c r="AP109" s="87">
        <f ca="1">IF(AND(YEAR(AP105)&gt;YEAR($D$99),YEAR(AP105)&lt;YEAR($D$100)),IF(MONTH(AP105)=12,SUM(OFFSET(AP103,0,-11):AP103),0),0)</f>
        <v>0</v>
      </c>
      <c r="AQ109" s="87">
        <f ca="1">IF(AND(YEAR(AQ105)&gt;YEAR($D$99),YEAR(AQ105)&lt;YEAR($D$100)),IF(MONTH(AQ105)=12,SUM(OFFSET(AQ103,0,-11):AQ103),0),0)</f>
        <v>0</v>
      </c>
      <c r="AR109" s="87">
        <f ca="1">IF(AND(YEAR(AR105)&gt;YEAR($D$99),YEAR(AR105)&lt;YEAR($D$100)),IF(MONTH(AR105)=12,SUM(OFFSET(AR103,0,-11):AR103),0),0)</f>
        <v>0</v>
      </c>
      <c r="AS109" s="87">
        <f ca="1">IF(AND(YEAR(AS105)&gt;YEAR($D$99),YEAR(AS105)&lt;YEAR($D$100)),IF(MONTH(AS105)=12,SUM(OFFSET(AS103,0,-11):AS103),0),0)</f>
        <v>0</v>
      </c>
      <c r="AT109" s="87">
        <f ca="1">IF(AND(YEAR(AT105)&gt;YEAR($D$99),YEAR(AT105)&lt;YEAR($D$100)),IF(MONTH(AT105)=12,SUM(OFFSET(AT103,0,-11):AT103),0),0)</f>
        <v>0</v>
      </c>
      <c r="AU109" s="87">
        <f ca="1">IF(AND(YEAR(AU105)&gt;YEAR($D$99),YEAR(AU105)&lt;YEAR($D$100)),IF(MONTH(AU105)=12,SUM(OFFSET(AU103,0,-11):AU103),0),0)</f>
        <v>0</v>
      </c>
      <c r="AV109" s="87">
        <f ca="1">IF(AND(YEAR(AV105)&gt;YEAR($D$99),YEAR(AV105)&lt;YEAR($D$100)),IF(MONTH(AV105)=12,SUM(OFFSET(AV103,0,-11):AV103),0),0)</f>
        <v>0</v>
      </c>
      <c r="AW109" s="87">
        <f ca="1">IF(AND(YEAR(AW105)&gt;YEAR($D$99),YEAR(AW105)&lt;YEAR($D$100)),IF(MONTH(AW105)=12,SUM(OFFSET(AW103,0,-11):AW103),0),0)</f>
        <v>0</v>
      </c>
      <c r="AX109" s="87">
        <f ca="1">IF(AND(YEAR(AX105)&gt;YEAR($D$99),YEAR(AX105)&lt;YEAR($D$100)),IF(MONTH(AX105)=12,SUM(OFFSET(AX103,0,-11):AX103),0),0)</f>
        <v>0</v>
      </c>
      <c r="AY109" s="87">
        <f ca="1">IF(AND(YEAR(AY105)&gt;YEAR($D$99),YEAR(AY105)&lt;YEAR($D$100)),IF(MONTH(AY105)=12,SUM(OFFSET(AY103,0,-11):AY103),0),0)</f>
        <v>0</v>
      </c>
      <c r="AZ109" s="87">
        <f ca="1">IF(AND(YEAR(AZ105)&gt;YEAR($D$99),YEAR(AZ105)&lt;YEAR($D$100)),IF(MONTH(AZ105)=12,SUM(OFFSET(AZ103,0,-11):AZ103),0),0)</f>
        <v>0</v>
      </c>
      <c r="BA109" s="87">
        <f ca="1">IF(AND(YEAR(BA105)&gt;YEAR($D$99),YEAR(BA105)&lt;YEAR($D$100)),IF(MONTH(BA105)=12,SUM(OFFSET(BA103,0,-11):BA103),0),0)</f>
        <v>0</v>
      </c>
      <c r="BB109" s="87">
        <f ca="1">IF(AND(YEAR(BB105)&gt;YEAR($D$99),YEAR(BB105)&lt;YEAR($D$100)),IF(MONTH(BB105)=12,SUM(OFFSET(BB103,0,-11):BB103),0),0)</f>
        <v>0</v>
      </c>
      <c r="BC109" s="87">
        <f ca="1">IF(AND(YEAR(BC105)&gt;YEAR($D$99),YEAR(BC105)&lt;YEAR($D$100)),IF(MONTH(BC105)=12,SUM(OFFSET(BC103,0,-11):BC103),0),0)</f>
        <v>0</v>
      </c>
      <c r="BD109" s="87">
        <f ca="1">IF(AND(YEAR(BD105)&gt;YEAR($D$99),YEAR(BD105)&lt;YEAR($D$100)),IF(MONTH(BD105)=12,SUM(OFFSET(BD103,0,-11):BD103),0),0)</f>
        <v>0</v>
      </c>
      <c r="BE109" s="87">
        <f ca="1">IF(AND(YEAR(BE105)&gt;YEAR($D$99),YEAR(BE105)&lt;YEAR($D$100)),IF(MONTH(BE105)=12,SUM(OFFSET(BE103,0,-11):BE103),0),0)</f>
        <v>0</v>
      </c>
      <c r="BF109" s="87">
        <f ca="1">IF(AND(YEAR(BF105)&gt;YEAR($D$99),YEAR(BF105)&lt;YEAR($D$100)),IF(MONTH(BF105)=12,SUM(OFFSET(BF103,0,-11):BF103),0),0)</f>
        <v>0</v>
      </c>
      <c r="BG109" s="87">
        <f ca="1">IF(AND(YEAR(BG105)&gt;YEAR($D$99),YEAR(BG105)&lt;YEAR($D$100)),IF(MONTH(BG105)=12,SUM(OFFSET(BG103,0,-11):BG103),0),0)</f>
        <v>0</v>
      </c>
      <c r="BH109" s="87">
        <f ca="1">IF(AND(YEAR(BH105)&gt;YEAR($D$99),YEAR(BH105)&lt;YEAR($D$100)),IF(MONTH(BH105)=12,SUM(OFFSET(BH103,0,-11):BH103),0),0)</f>
        <v>0</v>
      </c>
      <c r="BI109" s="87">
        <f ca="1">IF(AND(YEAR(BI105)&gt;YEAR($D$99),YEAR(BI105)&lt;YEAR($D$100)),IF(MONTH(BI105)=12,SUM(OFFSET(BI103,0,-11):BI103),0),0)</f>
        <v>0</v>
      </c>
      <c r="BJ109" s="87">
        <f ca="1">IF(AND(YEAR(BJ105)&gt;YEAR($D$99),YEAR(BJ105)&lt;YEAR($D$100)),IF(MONTH(BJ105)=12,SUM(OFFSET(BJ103,0,-11):BJ103),0),0)</f>
        <v>0</v>
      </c>
      <c r="BK109" s="87">
        <f ca="1">IF(AND(YEAR(BK105)&gt;YEAR($D$99),YEAR(BK105)&lt;YEAR($D$100)),IF(MONTH(BK105)=12,SUM(OFFSET(BK103,0,-11):BK103),0),0)</f>
        <v>0</v>
      </c>
      <c r="BL109" s="87">
        <f ca="1">IF(AND(YEAR(BL105)&gt;YEAR($D$99),YEAR(BL105)&lt;YEAR($D$100)),IF(MONTH(BL105)=12,SUM(OFFSET(BL103,0,-11):BL103),0),0)</f>
        <v>0</v>
      </c>
      <c r="BM109" s="87">
        <f ca="1">IF(AND(YEAR(BM105)&gt;YEAR($D$99),YEAR(BM105)&lt;YEAR($D$100)),IF(MONTH(BM105)=12,SUM(OFFSET(BM103,0,-11):BM103),0),0)</f>
        <v>0</v>
      </c>
      <c r="BN109" s="87">
        <f ca="1">IF(AND(YEAR(BN105)&gt;YEAR($D$99),YEAR(BN105)&lt;YEAR($D$100)),IF(MONTH(BN105)=12,SUM(OFFSET(BN103,0,-11):BN103),0),0)</f>
        <v>0</v>
      </c>
      <c r="BO109" s="87">
        <f ca="1">IF(AND(YEAR(BO105)&gt;YEAR($D$99),YEAR(BO105)&lt;YEAR($D$100)),IF(MONTH(BO105)=12,SUM(OFFSET(BO103,0,-11):BO103),0),0)</f>
        <v>0</v>
      </c>
      <c r="BP109" s="87">
        <f ca="1">IF(AND(YEAR(BP105)&gt;YEAR($D$99),YEAR(BP105)&lt;YEAR($D$100)),IF(MONTH(BP105)=12,SUM(OFFSET(BP103,0,-11):BP103),0),0)</f>
        <v>0</v>
      </c>
      <c r="BQ109" s="87">
        <f ca="1">IF(AND(YEAR(BQ105)&gt;YEAR($D$99),YEAR(BQ105)&lt;YEAR($D$100)),IF(MONTH(BQ105)=12,SUM(OFFSET(BQ103,0,-11):BQ103),0),0)</f>
        <v>0</v>
      </c>
      <c r="BR109" s="87">
        <f ca="1">IF(AND(YEAR(BR105)&gt;YEAR($D$99),YEAR(BR105)&lt;YEAR($D$100)),IF(MONTH(BR105)=12,SUM(OFFSET(BR103,0,-11):BR103),0),0)</f>
        <v>0</v>
      </c>
      <c r="BS109" s="87">
        <f ca="1">IF(AND(YEAR(BS105)&gt;YEAR($D$99),YEAR(BS105)&lt;YEAR($D$100)),IF(MONTH(BS105)=12,SUM(OFFSET(BS103,0,-11):BS103),0),0)</f>
        <v>0</v>
      </c>
      <c r="BT109" s="87">
        <f ca="1">IF(AND(YEAR(BT105)&gt;YEAR($D$99),YEAR(BT105)&lt;YEAR($D$100)),IF(MONTH(BT105)=12,SUM(OFFSET(BT103,0,-11):BT103),0),0)</f>
        <v>0</v>
      </c>
      <c r="BU109" s="87">
        <f ca="1">IF(AND(YEAR(BU105)&gt;YEAR($D$99),YEAR(BU105)&lt;YEAR($D$100)),IF(MONTH(BU105)=12,SUM(OFFSET(BU103,0,-11):BU103),0),0)</f>
        <v>0</v>
      </c>
      <c r="BV109" s="87">
        <f ca="1">IF(AND(YEAR(BV105)&gt;YEAR($D$99),YEAR(BV105)&lt;YEAR($D$100)),IF(MONTH(BV105)=12,SUM(OFFSET(BV103,0,-11):BV103),0),0)</f>
        <v>0</v>
      </c>
      <c r="BW109" s="87">
        <f ca="1">IF(AND(YEAR(BW105)&gt;YEAR($D$99),YEAR(BW105)&lt;YEAR($D$100)),IF(MONTH(BW105)=12,SUM(OFFSET(BW103,0,-11):BW103),0),0)</f>
        <v>0</v>
      </c>
      <c r="BX109" s="87">
        <f ca="1">IF(AND(YEAR(BX105)&gt;YEAR($D$99),YEAR(BX105)&lt;YEAR($D$100)),IF(MONTH(BX105)=12,SUM(OFFSET(BX103,0,-11):BX103),0),0)</f>
        <v>0</v>
      </c>
      <c r="BY109" s="87">
        <f ca="1">IF(AND(YEAR(BY105)&gt;YEAR($D$99),YEAR(BY105)&lt;YEAR($D$100)),IF(MONTH(BY105)=12,SUM(OFFSET(BY103,0,-11):BY103),0),0)</f>
        <v>0</v>
      </c>
      <c r="BZ109" s="87">
        <f ca="1">IF(AND(YEAR(BZ105)&gt;YEAR($D$99),YEAR(BZ105)&lt;YEAR($D$100)),IF(MONTH(BZ105)=12,SUM(OFFSET(BZ103,0,-11):BZ103),0),0)</f>
        <v>0</v>
      </c>
      <c r="CA109" s="87">
        <f ca="1">IF(AND(YEAR(CA105)&gt;YEAR($D$99),YEAR(CA105)&lt;YEAR($D$100)),IF(MONTH(CA105)=12,SUM(OFFSET(CA103,0,-11):CA103),0),0)</f>
        <v>0</v>
      </c>
      <c r="CB109" s="87">
        <f ca="1">IF(AND(YEAR(CB105)&gt;YEAR($D$99),YEAR(CB105)&lt;YEAR($D$100)),IF(MONTH(CB105)=12,SUM(OFFSET(CB103,0,-11):CB103),0),0)</f>
        <v>0</v>
      </c>
      <c r="CC109" s="87">
        <f ca="1">IF(AND(YEAR(CC105)&gt;YEAR($D$99),YEAR(CC105)&lt;YEAR($D$100)),IF(MONTH(CC105)=12,SUM(OFFSET(CC103,0,-11):CC103),0),0)</f>
        <v>0</v>
      </c>
      <c r="CD109" s="87">
        <f ca="1">IF(AND(YEAR(CD105)&gt;YEAR($D$99),YEAR(CD105)&lt;YEAR($D$100)),IF(MONTH(CD105)=12,SUM(OFFSET(CD103,0,-11):CD103),0),0)</f>
        <v>0</v>
      </c>
      <c r="CE109" s="87">
        <f ca="1">IF(AND(YEAR(CE105)&gt;YEAR($D$99),YEAR(CE105)&lt;YEAR($D$100)),IF(MONTH(CE105)=12,SUM(OFFSET(CE103,0,-11):CE103),0),0)</f>
        <v>0</v>
      </c>
      <c r="CF109" s="87">
        <f ca="1">IF(AND(YEAR(CF105)&gt;YEAR($D$99),YEAR(CF105)&lt;YEAR($D$100)),IF(MONTH(CF105)=12,SUM(OFFSET(CF103,0,-11):CF103),0),0)</f>
        <v>0</v>
      </c>
      <c r="CG109" s="87">
        <f ca="1">IF(AND(YEAR(CG105)&gt;YEAR($D$99),YEAR(CG105)&lt;YEAR($D$100)),IF(MONTH(CG105)=12,SUM(OFFSET(CG103,0,-11):CG103),0),0)</f>
        <v>0</v>
      </c>
      <c r="CH109" s="87">
        <f ca="1">IF(AND(YEAR(CH105)&gt;YEAR($D$99),YEAR(CH105)&lt;YEAR($D$100)),IF(MONTH(CH105)=12,SUM(OFFSET(CH103,0,-11):CH103),0),0)</f>
        <v>0</v>
      </c>
      <c r="CI109" s="87">
        <f ca="1">IF(AND(YEAR(CI105)&gt;YEAR($D$99),YEAR(CI105)&lt;YEAR($D$100)),IF(MONTH(CI105)=12,SUM(OFFSET(CI103,0,-11):CI103),0),0)</f>
        <v>0</v>
      </c>
      <c r="CJ109" s="87">
        <f ca="1">IF(AND(YEAR(CJ105)&gt;YEAR($D$99),YEAR(CJ105)&lt;YEAR($D$100)),IF(MONTH(CJ105)=12,SUM(OFFSET(CJ103,0,-11):CJ103),0),0)</f>
        <v>0</v>
      </c>
      <c r="CK109" s="87">
        <f ca="1">IF(AND(YEAR(CK105)&gt;YEAR($D$99),YEAR(CK105)&lt;YEAR($D$100)),IF(MONTH(CK105)=12,SUM(OFFSET(CK103,0,-11):CK103),0),0)</f>
        <v>0</v>
      </c>
      <c r="CL109" s="87">
        <f ca="1">IF(AND(YEAR(CL105)&gt;YEAR($D$99),YEAR(CL105)&lt;YEAR($D$100)),IF(MONTH(CL105)=12,SUM(OFFSET(CL103,0,-11):CL103),0),0)</f>
        <v>0</v>
      </c>
      <c r="CM109" s="87">
        <f ca="1">IF(AND(YEAR(CM105)&gt;YEAR($D$99),YEAR(CM105)&lt;YEAR($D$100)),IF(MONTH(CM105)=12,SUM(OFFSET(CM103,0,-11):CM103),0),0)</f>
        <v>0</v>
      </c>
      <c r="CN109" s="87">
        <f ca="1">IF(AND(YEAR(CN105)&gt;YEAR($D$99),YEAR(CN105)&lt;YEAR($D$100)),IF(MONTH(CN105)=12,SUM(OFFSET(CN103,0,-11):CN103),0),0)</f>
        <v>0</v>
      </c>
      <c r="CO109" s="87">
        <f ca="1">IF(AND(YEAR(CO105)&gt;YEAR($D$99),YEAR(CO105)&lt;YEAR($D$100)),IF(MONTH(CO105)=12,SUM(OFFSET(CO103,0,-11):CO103),0),0)</f>
        <v>0</v>
      </c>
    </row>
    <row r="110" spans="1:93">
      <c r="B110" t="s">
        <v>91</v>
      </c>
      <c r="C110" t="s">
        <v>35</v>
      </c>
      <c r="D110" s="87">
        <f ca="1">SUM(D106:D109)</f>
        <v>0</v>
      </c>
      <c r="E110" s="87">
        <f t="shared" ref="E110:BP110" ca="1" si="50">SUM(E106:E109)</f>
        <v>0</v>
      </c>
      <c r="F110" s="87">
        <f t="shared" ca="1" si="50"/>
        <v>0</v>
      </c>
      <c r="G110" s="87">
        <f t="shared" ca="1" si="50"/>
        <v>0</v>
      </c>
      <c r="H110" s="87">
        <f t="shared" ca="1" si="50"/>
        <v>0</v>
      </c>
      <c r="I110" s="87">
        <f t="shared" ca="1" si="50"/>
        <v>0</v>
      </c>
      <c r="J110" s="87">
        <f t="shared" ca="1" si="50"/>
        <v>0</v>
      </c>
      <c r="K110" s="87">
        <f t="shared" ca="1" si="50"/>
        <v>198581.76000000001</v>
      </c>
      <c r="L110" s="87">
        <f t="shared" ca="1" si="50"/>
        <v>0</v>
      </c>
      <c r="M110" s="87">
        <f t="shared" ca="1" si="50"/>
        <v>0</v>
      </c>
      <c r="N110" s="87">
        <f t="shared" ca="1" si="50"/>
        <v>0</v>
      </c>
      <c r="O110" s="87">
        <f t="shared" ca="1" si="50"/>
        <v>0</v>
      </c>
      <c r="P110" s="87">
        <f t="shared" ca="1" si="50"/>
        <v>0</v>
      </c>
      <c r="Q110" s="87">
        <f t="shared" ca="1" si="50"/>
        <v>0</v>
      </c>
      <c r="R110" s="87">
        <f t="shared" ca="1" si="50"/>
        <v>0</v>
      </c>
      <c r="S110" s="87">
        <f t="shared" ca="1" si="50"/>
        <v>0</v>
      </c>
      <c r="T110" s="87">
        <f t="shared" ca="1" si="50"/>
        <v>0</v>
      </c>
      <c r="U110" s="87">
        <f t="shared" ca="1" si="50"/>
        <v>0</v>
      </c>
      <c r="V110" s="87">
        <f t="shared" ca="1" si="50"/>
        <v>0</v>
      </c>
      <c r="W110" s="87">
        <f t="shared" ca="1" si="50"/>
        <v>307801.72800000006</v>
      </c>
      <c r="X110" s="87">
        <f t="shared" ca="1" si="50"/>
        <v>0</v>
      </c>
      <c r="Y110" s="87">
        <f t="shared" ca="1" si="50"/>
        <v>0</v>
      </c>
      <c r="Z110" s="87">
        <f t="shared" ca="1" si="50"/>
        <v>0</v>
      </c>
      <c r="AA110" s="87">
        <f t="shared" ca="1" si="50"/>
        <v>0</v>
      </c>
      <c r="AB110" s="87">
        <f t="shared" ca="1" si="50"/>
        <v>0</v>
      </c>
      <c r="AC110" s="87">
        <f t="shared" ca="1" si="50"/>
        <v>0</v>
      </c>
      <c r="AD110" s="87">
        <f t="shared" ca="1" si="50"/>
        <v>0</v>
      </c>
      <c r="AE110" s="87">
        <f t="shared" ca="1" si="50"/>
        <v>0</v>
      </c>
      <c r="AF110" s="87">
        <f t="shared" ca="1" si="50"/>
        <v>247606.63200000004</v>
      </c>
      <c r="AG110" s="87">
        <f t="shared" ca="1" si="50"/>
        <v>0</v>
      </c>
      <c r="AH110" s="87">
        <f t="shared" ca="1" si="50"/>
        <v>0</v>
      </c>
      <c r="AI110" s="87">
        <f t="shared" ca="1" si="50"/>
        <v>0</v>
      </c>
      <c r="AJ110" s="87">
        <f t="shared" ca="1" si="50"/>
        <v>0</v>
      </c>
      <c r="AK110" s="87">
        <f t="shared" ca="1" si="50"/>
        <v>0</v>
      </c>
      <c r="AL110" s="87">
        <f t="shared" ca="1" si="50"/>
        <v>0</v>
      </c>
      <c r="AM110" s="87">
        <f t="shared" ca="1" si="50"/>
        <v>0</v>
      </c>
      <c r="AN110" s="87">
        <f t="shared" ca="1" si="50"/>
        <v>0</v>
      </c>
      <c r="AO110" s="87">
        <f t="shared" ca="1" si="50"/>
        <v>0</v>
      </c>
      <c r="AP110" s="87">
        <f t="shared" ca="1" si="50"/>
        <v>0</v>
      </c>
      <c r="AQ110" s="87">
        <f t="shared" ca="1" si="50"/>
        <v>0</v>
      </c>
      <c r="AR110" s="87">
        <f t="shared" ca="1" si="50"/>
        <v>344042.89920000004</v>
      </c>
      <c r="AS110" s="87">
        <f t="shared" ca="1" si="50"/>
        <v>0</v>
      </c>
      <c r="AT110" s="87">
        <f t="shared" ca="1" si="50"/>
        <v>0</v>
      </c>
      <c r="AU110" s="87">
        <f t="shared" ca="1" si="50"/>
        <v>0</v>
      </c>
      <c r="AV110" s="87">
        <f t="shared" ca="1" si="50"/>
        <v>0</v>
      </c>
      <c r="AW110" s="87">
        <f t="shared" ca="1" si="50"/>
        <v>0</v>
      </c>
      <c r="AX110" s="87">
        <f t="shared" ca="1" si="50"/>
        <v>0</v>
      </c>
      <c r="AY110" s="87">
        <f t="shared" ca="1" si="50"/>
        <v>0</v>
      </c>
      <c r="AZ110" s="87">
        <f t="shared" ca="1" si="50"/>
        <v>0</v>
      </c>
      <c r="BA110" s="87">
        <f t="shared" ca="1" si="50"/>
        <v>0</v>
      </c>
      <c r="BB110" s="87">
        <f t="shared" ca="1" si="50"/>
        <v>0</v>
      </c>
      <c r="BC110" s="87">
        <f t="shared" ca="1" si="50"/>
        <v>0</v>
      </c>
      <c r="BD110" s="87">
        <f t="shared" ca="1" si="50"/>
        <v>0</v>
      </c>
      <c r="BE110" s="87">
        <f t="shared" ca="1" si="50"/>
        <v>0</v>
      </c>
      <c r="BF110" s="87">
        <f t="shared" ca="1" si="50"/>
        <v>0</v>
      </c>
      <c r="BG110" s="87">
        <f t="shared" ca="1" si="50"/>
        <v>0</v>
      </c>
      <c r="BH110" s="87">
        <f t="shared" ca="1" si="50"/>
        <v>0</v>
      </c>
      <c r="BI110" s="87">
        <f t="shared" ca="1" si="50"/>
        <v>0</v>
      </c>
      <c r="BJ110" s="87">
        <f t="shared" ca="1" si="50"/>
        <v>0</v>
      </c>
      <c r="BK110" s="87">
        <f t="shared" ca="1" si="50"/>
        <v>0</v>
      </c>
      <c r="BL110" s="87">
        <f t="shared" ca="1" si="50"/>
        <v>0</v>
      </c>
      <c r="BM110" s="87">
        <f t="shared" ca="1" si="50"/>
        <v>0</v>
      </c>
      <c r="BN110" s="87">
        <f t="shared" ca="1" si="50"/>
        <v>0</v>
      </c>
      <c r="BO110" s="87">
        <f t="shared" ca="1" si="50"/>
        <v>0</v>
      </c>
      <c r="BP110" s="87">
        <f t="shared" ca="1" si="50"/>
        <v>0</v>
      </c>
      <c r="BQ110" s="87">
        <f t="shared" ref="BQ110:CO110" ca="1" si="51">SUM(BQ106:BQ109)</f>
        <v>0</v>
      </c>
      <c r="BR110" s="87">
        <f t="shared" ca="1" si="51"/>
        <v>0</v>
      </c>
      <c r="BS110" s="87">
        <f t="shared" ca="1" si="51"/>
        <v>0</v>
      </c>
      <c r="BT110" s="87">
        <f t="shared" ca="1" si="51"/>
        <v>0</v>
      </c>
      <c r="BU110" s="87">
        <f t="shared" ca="1" si="51"/>
        <v>0</v>
      </c>
      <c r="BV110" s="87">
        <f t="shared" ca="1" si="51"/>
        <v>0</v>
      </c>
      <c r="BW110" s="87">
        <f t="shared" ca="1" si="51"/>
        <v>0</v>
      </c>
      <c r="BX110" s="87">
        <f t="shared" ca="1" si="51"/>
        <v>0</v>
      </c>
      <c r="BY110" s="87">
        <f t="shared" ca="1" si="51"/>
        <v>0</v>
      </c>
      <c r="BZ110" s="87">
        <f t="shared" ca="1" si="51"/>
        <v>0</v>
      </c>
      <c r="CA110" s="87">
        <f t="shared" ca="1" si="51"/>
        <v>0</v>
      </c>
      <c r="CB110" s="87">
        <f t="shared" ca="1" si="51"/>
        <v>0</v>
      </c>
      <c r="CC110" s="87">
        <f t="shared" ca="1" si="51"/>
        <v>0</v>
      </c>
      <c r="CD110" s="87">
        <f t="shared" ca="1" si="51"/>
        <v>0</v>
      </c>
      <c r="CE110" s="87">
        <f t="shared" ca="1" si="51"/>
        <v>0</v>
      </c>
      <c r="CF110" s="87">
        <f t="shared" ca="1" si="51"/>
        <v>0</v>
      </c>
      <c r="CG110" s="87">
        <f t="shared" ca="1" si="51"/>
        <v>0</v>
      </c>
      <c r="CH110" s="87">
        <f t="shared" ca="1" si="51"/>
        <v>0</v>
      </c>
      <c r="CI110" s="87">
        <f t="shared" ca="1" si="51"/>
        <v>0</v>
      </c>
      <c r="CJ110" s="87">
        <f t="shared" ca="1" si="51"/>
        <v>0</v>
      </c>
      <c r="CK110" s="87">
        <f t="shared" ca="1" si="51"/>
        <v>0</v>
      </c>
      <c r="CL110" s="87">
        <f t="shared" ca="1" si="51"/>
        <v>0</v>
      </c>
      <c r="CM110" s="87">
        <f t="shared" ca="1" si="51"/>
        <v>0</v>
      </c>
      <c r="CN110" s="87">
        <f t="shared" ca="1" si="51"/>
        <v>0</v>
      </c>
      <c r="CO110" s="87">
        <f t="shared" ca="1" si="51"/>
        <v>0</v>
      </c>
    </row>
    <row r="111" spans="1:93" s="1" customFormat="1">
      <c r="D111" s="88"/>
      <c r="K111" s="88"/>
      <c r="W111" s="88"/>
    </row>
    <row r="112" spans="1:93">
      <c r="A112" t="s">
        <v>312</v>
      </c>
      <c r="B112" t="s">
        <v>92</v>
      </c>
      <c r="C112" t="s">
        <v>55</v>
      </c>
      <c r="D112" s="64">
        <v>42125</v>
      </c>
    </row>
    <row r="113" spans="1:93">
      <c r="C113" t="s">
        <v>176</v>
      </c>
      <c r="D113" s="64">
        <v>42979</v>
      </c>
    </row>
    <row r="114" spans="1:93">
      <c r="C114" t="s">
        <v>190</v>
      </c>
      <c r="D114" s="4">
        <v>0.04</v>
      </c>
    </row>
    <row r="115" spans="1:93">
      <c r="C115" s="2" t="s">
        <v>122</v>
      </c>
      <c r="D115" s="73">
        <f>D112</f>
        <v>42125</v>
      </c>
      <c r="E115" s="73">
        <f>EDATE(D115,1)</f>
        <v>42156</v>
      </c>
      <c r="F115" s="73">
        <f t="shared" ref="F115:BQ115" si="52">EDATE(E115,1)</f>
        <v>42186</v>
      </c>
      <c r="G115" s="73">
        <f t="shared" si="52"/>
        <v>42217</v>
      </c>
      <c r="H115" s="73">
        <f t="shared" si="52"/>
        <v>42248</v>
      </c>
      <c r="I115" s="73">
        <f t="shared" si="52"/>
        <v>42278</v>
      </c>
      <c r="J115" s="73">
        <f t="shared" si="52"/>
        <v>42309</v>
      </c>
      <c r="K115" s="73">
        <f t="shared" si="52"/>
        <v>42339</v>
      </c>
      <c r="L115" s="73">
        <f t="shared" si="52"/>
        <v>42370</v>
      </c>
      <c r="M115" s="73">
        <f t="shared" si="52"/>
        <v>42401</v>
      </c>
      <c r="N115" s="73">
        <f t="shared" si="52"/>
        <v>42430</v>
      </c>
      <c r="O115" s="73">
        <f t="shared" si="52"/>
        <v>42461</v>
      </c>
      <c r="P115" s="73">
        <f t="shared" si="52"/>
        <v>42491</v>
      </c>
      <c r="Q115" s="73">
        <f t="shared" si="52"/>
        <v>42522</v>
      </c>
      <c r="R115" s="73">
        <f t="shared" si="52"/>
        <v>42552</v>
      </c>
      <c r="S115" s="73">
        <f t="shared" si="52"/>
        <v>42583</v>
      </c>
      <c r="T115" s="73">
        <f t="shared" si="52"/>
        <v>42614</v>
      </c>
      <c r="U115" s="73">
        <f t="shared" si="52"/>
        <v>42644</v>
      </c>
      <c r="V115" s="73">
        <f t="shared" si="52"/>
        <v>42675</v>
      </c>
      <c r="W115" s="73">
        <f t="shared" si="52"/>
        <v>42705</v>
      </c>
      <c r="X115" s="73">
        <f t="shared" si="52"/>
        <v>42736</v>
      </c>
      <c r="Y115" s="73">
        <f t="shared" si="52"/>
        <v>42767</v>
      </c>
      <c r="Z115" s="73">
        <f t="shared" si="52"/>
        <v>42795</v>
      </c>
      <c r="AA115" s="73">
        <f t="shared" si="52"/>
        <v>42826</v>
      </c>
      <c r="AB115" s="73">
        <f t="shared" si="52"/>
        <v>42856</v>
      </c>
      <c r="AC115" s="73">
        <f t="shared" si="52"/>
        <v>42887</v>
      </c>
      <c r="AD115" s="73">
        <f t="shared" si="52"/>
        <v>42917</v>
      </c>
      <c r="AE115" s="73">
        <f t="shared" si="52"/>
        <v>42948</v>
      </c>
      <c r="AF115" s="73">
        <f t="shared" si="52"/>
        <v>42979</v>
      </c>
      <c r="AG115" s="73">
        <f t="shared" si="52"/>
        <v>43009</v>
      </c>
      <c r="AH115" s="73">
        <f t="shared" si="52"/>
        <v>43040</v>
      </c>
      <c r="AI115" s="73">
        <f t="shared" si="52"/>
        <v>43070</v>
      </c>
      <c r="AJ115" s="73">
        <f t="shared" si="52"/>
        <v>43101</v>
      </c>
      <c r="AK115" s="73">
        <f t="shared" si="52"/>
        <v>43132</v>
      </c>
      <c r="AL115" s="73">
        <f t="shared" si="52"/>
        <v>43160</v>
      </c>
      <c r="AM115" s="73">
        <f t="shared" si="52"/>
        <v>43191</v>
      </c>
      <c r="AN115" s="73">
        <f t="shared" si="52"/>
        <v>43221</v>
      </c>
      <c r="AO115" s="73">
        <f t="shared" si="52"/>
        <v>43252</v>
      </c>
      <c r="AP115" s="73">
        <f t="shared" si="52"/>
        <v>43282</v>
      </c>
      <c r="AQ115" s="73">
        <f t="shared" si="52"/>
        <v>43313</v>
      </c>
      <c r="AR115" s="73">
        <f t="shared" si="52"/>
        <v>43344</v>
      </c>
      <c r="AS115" s="73">
        <f t="shared" si="52"/>
        <v>43374</v>
      </c>
      <c r="AT115" s="73">
        <f t="shared" si="52"/>
        <v>43405</v>
      </c>
      <c r="AU115" s="73">
        <f t="shared" si="52"/>
        <v>43435</v>
      </c>
      <c r="AV115" s="73">
        <f t="shared" si="52"/>
        <v>43466</v>
      </c>
      <c r="AW115" s="73">
        <f t="shared" si="52"/>
        <v>43497</v>
      </c>
      <c r="AX115" s="73">
        <f t="shared" si="52"/>
        <v>43525</v>
      </c>
      <c r="AY115" s="73">
        <f t="shared" si="52"/>
        <v>43556</v>
      </c>
      <c r="AZ115" s="73">
        <f t="shared" si="52"/>
        <v>43586</v>
      </c>
      <c r="BA115" s="73">
        <f t="shared" si="52"/>
        <v>43617</v>
      </c>
      <c r="BB115" s="73">
        <f t="shared" si="52"/>
        <v>43647</v>
      </c>
      <c r="BC115" s="73">
        <f t="shared" si="52"/>
        <v>43678</v>
      </c>
      <c r="BD115" s="73">
        <f t="shared" si="52"/>
        <v>43709</v>
      </c>
      <c r="BE115" s="73">
        <f t="shared" si="52"/>
        <v>43739</v>
      </c>
      <c r="BF115" s="73">
        <f t="shared" si="52"/>
        <v>43770</v>
      </c>
      <c r="BG115" s="73">
        <f t="shared" si="52"/>
        <v>43800</v>
      </c>
      <c r="BH115" s="73">
        <f t="shared" si="52"/>
        <v>43831</v>
      </c>
      <c r="BI115" s="73">
        <f t="shared" si="52"/>
        <v>43862</v>
      </c>
      <c r="BJ115" s="73">
        <f t="shared" si="52"/>
        <v>43891</v>
      </c>
      <c r="BK115" s="73">
        <f t="shared" si="52"/>
        <v>43922</v>
      </c>
      <c r="BL115" s="73">
        <f t="shared" si="52"/>
        <v>43952</v>
      </c>
      <c r="BM115" s="73">
        <f t="shared" si="52"/>
        <v>43983</v>
      </c>
      <c r="BN115" s="73">
        <f t="shared" si="52"/>
        <v>44013</v>
      </c>
      <c r="BO115" s="73">
        <f t="shared" si="52"/>
        <v>44044</v>
      </c>
      <c r="BP115" s="73">
        <f t="shared" si="52"/>
        <v>44075</v>
      </c>
      <c r="BQ115" s="73">
        <f t="shared" si="52"/>
        <v>44105</v>
      </c>
      <c r="BR115" s="73">
        <f t="shared" ref="BR115:CO115" si="53">EDATE(BQ115,1)</f>
        <v>44136</v>
      </c>
      <c r="BS115" s="73">
        <f t="shared" si="53"/>
        <v>44166</v>
      </c>
      <c r="BT115" s="73">
        <f t="shared" si="53"/>
        <v>44197</v>
      </c>
      <c r="BU115" s="73">
        <f t="shared" si="53"/>
        <v>44228</v>
      </c>
      <c r="BV115" s="73">
        <f t="shared" si="53"/>
        <v>44256</v>
      </c>
      <c r="BW115" s="73">
        <f t="shared" si="53"/>
        <v>44287</v>
      </c>
      <c r="BX115" s="73">
        <f t="shared" si="53"/>
        <v>44317</v>
      </c>
      <c r="BY115" s="73">
        <f t="shared" si="53"/>
        <v>44348</v>
      </c>
      <c r="BZ115" s="73">
        <f t="shared" si="53"/>
        <v>44378</v>
      </c>
      <c r="CA115" s="73">
        <f t="shared" si="53"/>
        <v>44409</v>
      </c>
      <c r="CB115" s="73">
        <f t="shared" si="53"/>
        <v>44440</v>
      </c>
      <c r="CC115" s="73">
        <f t="shared" si="53"/>
        <v>44470</v>
      </c>
      <c r="CD115" s="73">
        <f t="shared" si="53"/>
        <v>44501</v>
      </c>
      <c r="CE115" s="73">
        <f t="shared" si="53"/>
        <v>44531</v>
      </c>
      <c r="CF115" s="73">
        <f t="shared" si="53"/>
        <v>44562</v>
      </c>
      <c r="CG115" s="73">
        <f t="shared" si="53"/>
        <v>44593</v>
      </c>
      <c r="CH115" s="73">
        <f t="shared" si="53"/>
        <v>44621</v>
      </c>
      <c r="CI115" s="73">
        <f t="shared" si="53"/>
        <v>44652</v>
      </c>
      <c r="CJ115" s="73">
        <f t="shared" si="53"/>
        <v>44682</v>
      </c>
      <c r="CK115" s="73">
        <f t="shared" si="53"/>
        <v>44713</v>
      </c>
      <c r="CL115" s="73">
        <f t="shared" si="53"/>
        <v>44743</v>
      </c>
      <c r="CM115" s="73">
        <f t="shared" si="53"/>
        <v>44774</v>
      </c>
      <c r="CN115" s="73">
        <f t="shared" si="53"/>
        <v>44805</v>
      </c>
      <c r="CO115" s="73">
        <f t="shared" si="53"/>
        <v>44835</v>
      </c>
    </row>
    <row r="116" spans="1:93">
      <c r="C116" t="s">
        <v>19</v>
      </c>
      <c r="D116" s="74">
        <v>24822.720000000001</v>
      </c>
      <c r="E116" s="74">
        <v>24822.720000000001</v>
      </c>
      <c r="F116" s="74">
        <v>24822.720000000001</v>
      </c>
      <c r="G116" s="74">
        <v>24822.720000000001</v>
      </c>
      <c r="H116" s="74">
        <v>24822.720000000001</v>
      </c>
      <c r="I116" s="74">
        <v>24822.720000000001</v>
      </c>
      <c r="J116" s="74">
        <v>24822.720000000001</v>
      </c>
      <c r="K116" s="74">
        <v>24822.720000000001</v>
      </c>
      <c r="L116" s="74">
        <v>24822.720000000001</v>
      </c>
      <c r="M116" s="74">
        <v>24822.720000000001</v>
      </c>
      <c r="N116" s="74">
        <v>24822.720000000001</v>
      </c>
      <c r="O116" s="74">
        <v>24822.720000000001</v>
      </c>
      <c r="P116" s="74">
        <v>26063.856000000003</v>
      </c>
      <c r="Q116" s="74">
        <v>26063.856000000003</v>
      </c>
      <c r="R116" s="74">
        <v>26063.856000000003</v>
      </c>
      <c r="S116" s="74">
        <v>26063.856000000003</v>
      </c>
      <c r="T116" s="74">
        <v>26063.856000000003</v>
      </c>
      <c r="U116" s="74">
        <v>26063.856000000003</v>
      </c>
      <c r="V116" s="74">
        <v>26063.856000000003</v>
      </c>
      <c r="W116" s="74">
        <v>26063.856000000003</v>
      </c>
      <c r="X116" s="74">
        <v>26063.856000000003</v>
      </c>
      <c r="Y116" s="74">
        <v>26063.856000000003</v>
      </c>
      <c r="Z116" s="74">
        <v>26063.856000000003</v>
      </c>
      <c r="AA116" s="74">
        <v>26063.856000000003</v>
      </c>
      <c r="AB116" s="74">
        <v>28670.241600000008</v>
      </c>
      <c r="AC116" s="74">
        <v>28670.241600000008</v>
      </c>
      <c r="AD116" s="74">
        <v>28670.241600000008</v>
      </c>
      <c r="AE116" s="74">
        <v>28670.241600000008</v>
      </c>
      <c r="AF116" s="74">
        <v>28670.241600000008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155</v>
      </c>
      <c r="C118" s="2" t="s">
        <v>122</v>
      </c>
      <c r="D118" s="73">
        <f>D115</f>
        <v>42125</v>
      </c>
      <c r="E118" s="73">
        <f>EDATE(D118,1)</f>
        <v>42156</v>
      </c>
      <c r="F118" s="73">
        <f t="shared" ref="F118:BQ118" si="54">EDATE(E118,1)</f>
        <v>42186</v>
      </c>
      <c r="G118" s="73">
        <f t="shared" si="54"/>
        <v>42217</v>
      </c>
      <c r="H118" s="73">
        <f t="shared" si="54"/>
        <v>42248</v>
      </c>
      <c r="I118" s="73">
        <f t="shared" si="54"/>
        <v>42278</v>
      </c>
      <c r="J118" s="73">
        <f t="shared" si="54"/>
        <v>42309</v>
      </c>
      <c r="K118" s="73">
        <f t="shared" si="54"/>
        <v>42339</v>
      </c>
      <c r="L118" s="73">
        <f t="shared" si="54"/>
        <v>42370</v>
      </c>
      <c r="M118" s="73">
        <f t="shared" si="54"/>
        <v>42401</v>
      </c>
      <c r="N118" s="73">
        <f t="shared" si="54"/>
        <v>42430</v>
      </c>
      <c r="O118" s="73">
        <f t="shared" si="54"/>
        <v>42461</v>
      </c>
      <c r="P118" s="73">
        <f t="shared" si="54"/>
        <v>42491</v>
      </c>
      <c r="Q118" s="73">
        <f t="shared" si="54"/>
        <v>42522</v>
      </c>
      <c r="R118" s="73">
        <f t="shared" si="54"/>
        <v>42552</v>
      </c>
      <c r="S118" s="73">
        <f t="shared" si="54"/>
        <v>42583</v>
      </c>
      <c r="T118" s="73">
        <f t="shared" si="54"/>
        <v>42614</v>
      </c>
      <c r="U118" s="73">
        <f t="shared" si="54"/>
        <v>42644</v>
      </c>
      <c r="V118" s="73">
        <f t="shared" si="54"/>
        <v>42675</v>
      </c>
      <c r="W118" s="73">
        <f t="shared" si="54"/>
        <v>42705</v>
      </c>
      <c r="X118" s="73">
        <f t="shared" si="54"/>
        <v>42736</v>
      </c>
      <c r="Y118" s="73">
        <f t="shared" si="54"/>
        <v>42767</v>
      </c>
      <c r="Z118" s="73">
        <f t="shared" si="54"/>
        <v>42795</v>
      </c>
      <c r="AA118" s="73">
        <f t="shared" si="54"/>
        <v>42826</v>
      </c>
      <c r="AB118" s="73">
        <f t="shared" si="54"/>
        <v>42856</v>
      </c>
      <c r="AC118" s="73">
        <f t="shared" si="54"/>
        <v>42887</v>
      </c>
      <c r="AD118" s="73">
        <f t="shared" si="54"/>
        <v>42917</v>
      </c>
      <c r="AE118" s="73">
        <f t="shared" si="54"/>
        <v>42948</v>
      </c>
      <c r="AF118" s="73">
        <f t="shared" si="54"/>
        <v>42979</v>
      </c>
      <c r="AG118" s="73">
        <f t="shared" si="54"/>
        <v>43009</v>
      </c>
      <c r="AH118" s="73">
        <f t="shared" si="54"/>
        <v>43040</v>
      </c>
      <c r="AI118" s="73">
        <f t="shared" si="54"/>
        <v>43070</v>
      </c>
      <c r="AJ118" s="73">
        <f t="shared" si="54"/>
        <v>43101</v>
      </c>
      <c r="AK118" s="73">
        <f t="shared" si="54"/>
        <v>43132</v>
      </c>
      <c r="AL118" s="73">
        <f t="shared" si="54"/>
        <v>43160</v>
      </c>
      <c r="AM118" s="73">
        <f t="shared" si="54"/>
        <v>43191</v>
      </c>
      <c r="AN118" s="73">
        <f t="shared" si="54"/>
        <v>43221</v>
      </c>
      <c r="AO118" s="73">
        <f t="shared" si="54"/>
        <v>43252</v>
      </c>
      <c r="AP118" s="73">
        <f t="shared" si="54"/>
        <v>43282</v>
      </c>
      <c r="AQ118" s="73">
        <f t="shared" si="54"/>
        <v>43313</v>
      </c>
      <c r="AR118" s="73">
        <f t="shared" si="54"/>
        <v>43344</v>
      </c>
      <c r="AS118" s="73">
        <f t="shared" si="54"/>
        <v>43374</v>
      </c>
      <c r="AT118" s="73">
        <f t="shared" si="54"/>
        <v>43405</v>
      </c>
      <c r="AU118" s="73">
        <f t="shared" si="54"/>
        <v>43435</v>
      </c>
      <c r="AV118" s="73">
        <f t="shared" si="54"/>
        <v>43466</v>
      </c>
      <c r="AW118" s="73">
        <f t="shared" si="54"/>
        <v>43497</v>
      </c>
      <c r="AX118" s="73">
        <f t="shared" si="54"/>
        <v>43525</v>
      </c>
      <c r="AY118" s="73">
        <f t="shared" si="54"/>
        <v>43556</v>
      </c>
      <c r="AZ118" s="73">
        <f t="shared" si="54"/>
        <v>43586</v>
      </c>
      <c r="BA118" s="73">
        <f t="shared" si="54"/>
        <v>43617</v>
      </c>
      <c r="BB118" s="73">
        <f t="shared" si="54"/>
        <v>43647</v>
      </c>
      <c r="BC118" s="73">
        <f t="shared" si="54"/>
        <v>43678</v>
      </c>
      <c r="BD118" s="73">
        <f t="shared" si="54"/>
        <v>43709</v>
      </c>
      <c r="BE118" s="73">
        <f t="shared" si="54"/>
        <v>43739</v>
      </c>
      <c r="BF118" s="73">
        <f t="shared" si="54"/>
        <v>43770</v>
      </c>
      <c r="BG118" s="73">
        <f t="shared" si="54"/>
        <v>43800</v>
      </c>
      <c r="BH118" s="73">
        <f t="shared" si="54"/>
        <v>43831</v>
      </c>
      <c r="BI118" s="73">
        <f t="shared" si="54"/>
        <v>43862</v>
      </c>
      <c r="BJ118" s="73">
        <f t="shared" si="54"/>
        <v>43891</v>
      </c>
      <c r="BK118" s="73">
        <f t="shared" si="54"/>
        <v>43922</v>
      </c>
      <c r="BL118" s="73">
        <f t="shared" si="54"/>
        <v>43952</v>
      </c>
      <c r="BM118" s="73">
        <f t="shared" si="54"/>
        <v>43983</v>
      </c>
      <c r="BN118" s="73">
        <f t="shared" si="54"/>
        <v>44013</v>
      </c>
      <c r="BO118" s="73">
        <f t="shared" si="54"/>
        <v>44044</v>
      </c>
      <c r="BP118" s="73">
        <f t="shared" si="54"/>
        <v>44075</v>
      </c>
      <c r="BQ118" s="73">
        <f t="shared" si="54"/>
        <v>44105</v>
      </c>
      <c r="BR118" s="73">
        <f t="shared" ref="BR118:CO118" si="55">EDATE(BQ118,1)</f>
        <v>44136</v>
      </c>
      <c r="BS118" s="73">
        <f t="shared" si="55"/>
        <v>44166</v>
      </c>
      <c r="BT118" s="73">
        <f t="shared" si="55"/>
        <v>44197</v>
      </c>
      <c r="BU118" s="73">
        <f t="shared" si="55"/>
        <v>44228</v>
      </c>
      <c r="BV118" s="73">
        <f t="shared" si="55"/>
        <v>44256</v>
      </c>
      <c r="BW118" s="73">
        <f t="shared" si="55"/>
        <v>44287</v>
      </c>
      <c r="BX118" s="73">
        <f t="shared" si="55"/>
        <v>44317</v>
      </c>
      <c r="BY118" s="73">
        <f t="shared" si="55"/>
        <v>44348</v>
      </c>
      <c r="BZ118" s="73">
        <f t="shared" si="55"/>
        <v>44378</v>
      </c>
      <c r="CA118" s="73">
        <f t="shared" si="55"/>
        <v>44409</v>
      </c>
      <c r="CB118" s="73">
        <f t="shared" si="55"/>
        <v>44440</v>
      </c>
      <c r="CC118" s="73">
        <f t="shared" si="55"/>
        <v>44470</v>
      </c>
      <c r="CD118" s="73">
        <f t="shared" si="55"/>
        <v>44501</v>
      </c>
      <c r="CE118" s="73">
        <f t="shared" si="55"/>
        <v>44531</v>
      </c>
      <c r="CF118" s="73">
        <f t="shared" si="55"/>
        <v>44562</v>
      </c>
      <c r="CG118" s="73">
        <f t="shared" si="55"/>
        <v>44593</v>
      </c>
      <c r="CH118" s="73">
        <f t="shared" si="55"/>
        <v>44621</v>
      </c>
      <c r="CI118" s="73">
        <f t="shared" si="55"/>
        <v>44652</v>
      </c>
      <c r="CJ118" s="73">
        <f t="shared" si="55"/>
        <v>44682</v>
      </c>
      <c r="CK118" s="73">
        <f t="shared" si="55"/>
        <v>44713</v>
      </c>
      <c r="CL118" s="73">
        <f t="shared" si="55"/>
        <v>44743</v>
      </c>
      <c r="CM118" s="73">
        <f t="shared" si="55"/>
        <v>44774</v>
      </c>
      <c r="CN118" s="73">
        <f t="shared" si="55"/>
        <v>44805</v>
      </c>
      <c r="CO118" s="73">
        <f t="shared" si="55"/>
        <v>44835</v>
      </c>
    </row>
    <row r="119" spans="1:93">
      <c r="C119" t="s">
        <v>193</v>
      </c>
      <c r="D119" s="87">
        <f ca="1">IF(YEAR(D118)=YEAR($D$112),IF(MONTH(D118)=12,SUM(OFFSET(D116,0,(MONTH($D$112)-12)):D116),0),0)</f>
        <v>0</v>
      </c>
      <c r="E119" s="87">
        <f ca="1">IF(YEAR(E118)=YEAR($D$112),IF(MONTH(E118)=12,SUM(OFFSET(E116,0,(MONTH($D$112)-12)):E116),0),0)</f>
        <v>0</v>
      </c>
      <c r="F119" s="87">
        <f ca="1">IF(YEAR(F118)=YEAR($D$112),IF(MONTH(F118)=12,SUM(OFFSET(F116,0,(MONTH($D$112)-12)):F116),0),0)</f>
        <v>0</v>
      </c>
      <c r="G119" s="87">
        <f ca="1">IF(YEAR(G118)=YEAR($D$112),IF(MONTH(G118)=12,SUM(OFFSET(G116,0,(MONTH($D$112)-12)):G116),0),0)</f>
        <v>0</v>
      </c>
      <c r="H119" s="87">
        <f ca="1">IF(YEAR(H118)=YEAR($D$112),IF(MONTH(H118)=12,SUM(OFFSET(H116,0,(MONTH($D$112)-12)):H116),0),0)</f>
        <v>0</v>
      </c>
      <c r="I119" s="87">
        <f ca="1">IF(YEAR(I118)=YEAR($D$112),IF(MONTH(I118)=12,SUM(OFFSET(I116,0,(MONTH($D$112)-12)):I116),0),0)</f>
        <v>0</v>
      </c>
      <c r="J119" s="87">
        <f ca="1">IF(YEAR(J118)=YEAR($D$112),IF(MONTH(J118)=12,SUM(OFFSET(J116,0,(MONTH($D$112)-12)):J116),0),0)</f>
        <v>0</v>
      </c>
      <c r="K119" s="87">
        <f ca="1">IF(YEAR(K118)=YEAR($D$112),IF(MONTH(K118)=12,SUM(OFFSET(K116,0,(MONTH($D$112)-12)):K116),0),0)</f>
        <v>198581.76000000001</v>
      </c>
      <c r="L119" s="87">
        <f ca="1">IF(YEAR(L118)=YEAR($D$112),IF(MONTH(L118)=12,SUM(OFFSET(L116,0,(MONTH($D$112)-12)):L116),0),0)</f>
        <v>0</v>
      </c>
      <c r="M119" s="87">
        <f ca="1">IF(YEAR(M118)=YEAR($D$112),IF(MONTH(M118)=12,SUM(OFFSET(M116,0,(MONTH($D$112)-12)):M116),0),0)</f>
        <v>0</v>
      </c>
      <c r="N119" s="87">
        <f ca="1">IF(YEAR(N118)=YEAR($D$112),IF(MONTH(N118)=12,SUM(OFFSET(N116,0,(MONTH($D$112)-12)):N116),0),0)</f>
        <v>0</v>
      </c>
      <c r="O119" s="87">
        <f ca="1">IF(YEAR(O118)=YEAR($D$112),IF(MONTH(O118)=12,SUM(OFFSET(O116,0,(MONTH($D$112)-12)):O116),0),0)</f>
        <v>0</v>
      </c>
      <c r="P119" s="87">
        <f ca="1">IF(YEAR(P118)=YEAR($D$112),IF(MONTH(P118)=12,SUM(OFFSET(P116,0,(MONTH($D$112)-12)):P116),0),0)</f>
        <v>0</v>
      </c>
      <c r="Q119" s="87">
        <f ca="1">IF(YEAR(Q118)=YEAR($D$112),IF(MONTH(Q118)=12,SUM(OFFSET(Q116,0,(MONTH($D$112)-12)):Q116),0),0)</f>
        <v>0</v>
      </c>
      <c r="R119" s="87">
        <f ca="1">IF(YEAR(R118)=YEAR($D$112),IF(MONTH(R118)=12,SUM(OFFSET(R116,0,(MONTH($D$112)-12)):R116),0),0)</f>
        <v>0</v>
      </c>
      <c r="S119" s="87">
        <f ca="1">IF(YEAR(S118)=YEAR($D$112),IF(MONTH(S118)=12,SUM(OFFSET(S116,0,(MONTH($D$112)-12)):S116),0),0)</f>
        <v>0</v>
      </c>
      <c r="T119" s="87">
        <f ca="1">IF(YEAR(T118)=YEAR($D$112),IF(MONTH(T118)=12,SUM(OFFSET(T116,0,(MONTH($D$112)-12)):T116),0),0)</f>
        <v>0</v>
      </c>
      <c r="U119" s="87">
        <f ca="1">IF(YEAR(U118)=YEAR($D$112),IF(MONTH(U118)=12,SUM(OFFSET(U116,0,(MONTH($D$112)-12)):U116),0),0)</f>
        <v>0</v>
      </c>
      <c r="V119" s="87">
        <f ca="1">IF(YEAR(V118)=YEAR($D$112),IF(MONTH(V118)=12,SUM(OFFSET(V116,0,(MONTH($D$112)-12)):V116),0),0)</f>
        <v>0</v>
      </c>
      <c r="W119" s="87">
        <f ca="1">IF(YEAR(W118)=YEAR($D$112),IF(MONTH(W118)=12,SUM(OFFSET(W116,0,(MONTH($D$112)-12)):W116),0),0)</f>
        <v>0</v>
      </c>
      <c r="X119" s="87">
        <f ca="1">IF(YEAR(X118)=YEAR($D$112),IF(MONTH(X118)=12,SUM(OFFSET(X116,0,(MONTH($D$112)-12)):X116),0),0)</f>
        <v>0</v>
      </c>
      <c r="Y119" s="87">
        <f ca="1">IF(YEAR(Y118)=YEAR($D$112),IF(MONTH(Y118)=12,SUM(OFFSET(Y116,0,(MONTH($D$112)-12)):Y116),0),0)</f>
        <v>0</v>
      </c>
      <c r="Z119" s="87">
        <f ca="1">IF(YEAR(Z118)=YEAR($D$112),IF(MONTH(Z118)=12,SUM(OFFSET(Z116,0,(MONTH($D$112)-12)):Z116),0),0)</f>
        <v>0</v>
      </c>
      <c r="AA119" s="87">
        <f ca="1">IF(YEAR(AA118)=YEAR($D$112),IF(MONTH(AA118)=12,SUM(OFFSET(AA116,0,(MONTH($D$112)-12)):AA116),0),0)</f>
        <v>0</v>
      </c>
      <c r="AB119" s="87">
        <f ca="1">IF(YEAR(AB118)=YEAR($D$112),IF(MONTH(AB118)=12,SUM(OFFSET(AB116,0,(MONTH($D$112)-12)):AB116),0),0)</f>
        <v>0</v>
      </c>
      <c r="AC119" s="87">
        <f ca="1">IF(YEAR(AC118)=YEAR($D$112),IF(MONTH(AC118)=12,SUM(OFFSET(AC116,0,(MONTH($D$112)-12)):AC116),0),0)</f>
        <v>0</v>
      </c>
      <c r="AD119" s="87">
        <f ca="1">IF(YEAR(AD118)=YEAR($D$112),IF(MONTH(AD118)=12,SUM(OFFSET(AD116,0,(MONTH($D$112)-12)):AD116),0),0)</f>
        <v>0</v>
      </c>
      <c r="AE119" s="87">
        <f ca="1">IF(YEAR(AE118)=YEAR($D$112),IF(MONTH(AE118)=12,SUM(OFFSET(AE116,0,(MONTH($D$112)-12)):AE116),0),0)</f>
        <v>0</v>
      </c>
      <c r="AF119" s="87">
        <f ca="1">IF(YEAR(AF118)=YEAR($D$112),IF(MONTH(AF118)=12,SUM(OFFSET(AF116,0,(MONTH($D$112)-12)):AF116),0),0)</f>
        <v>0</v>
      </c>
      <c r="AG119" s="87">
        <f ca="1">IF(YEAR(AG118)=YEAR($D$112),IF(MONTH(AG118)=12,SUM(OFFSET(AG116,0,(MONTH($D$112)-12)):AG116),0),0)</f>
        <v>0</v>
      </c>
      <c r="AH119" s="87">
        <f ca="1">IF(YEAR(AH118)=YEAR($D$112),IF(MONTH(AH118)=12,SUM(OFFSET(AH116,0,(MONTH($D$112)-12)):AH116),0),0)</f>
        <v>0</v>
      </c>
      <c r="AI119" s="87">
        <f ca="1">IF(YEAR(AI118)=YEAR($D$112),IF(MONTH(AI118)=12,SUM(OFFSET(AI116,0,(MONTH($D$112)-12)):AI116),0),0)</f>
        <v>0</v>
      </c>
      <c r="AJ119" s="87">
        <f ca="1">IF(YEAR(AJ118)=YEAR($D$112),IF(MONTH(AJ118)=12,SUM(OFFSET(AJ116,0,(MONTH($D$112)-12)):AJ116),0),0)</f>
        <v>0</v>
      </c>
      <c r="AK119" s="87">
        <f ca="1">IF(YEAR(AK118)=YEAR($D$112),IF(MONTH(AK118)=12,SUM(OFFSET(AK116,0,(MONTH($D$112)-12)):AK116),0),0)</f>
        <v>0</v>
      </c>
      <c r="AL119" s="87">
        <f ca="1">IF(YEAR(AL118)=YEAR($D$112),IF(MONTH(AL118)=12,SUM(OFFSET(AL116,0,(MONTH($D$112)-12)):AL116),0),0)</f>
        <v>0</v>
      </c>
      <c r="AM119" s="87">
        <f ca="1">IF(YEAR(AM118)=YEAR($D$112),IF(MONTH(AM118)=12,SUM(OFFSET(AM116,0,(MONTH($D$112)-12)):AM116),0),0)</f>
        <v>0</v>
      </c>
      <c r="AN119" s="87">
        <f ca="1">IF(YEAR(AN118)=YEAR($D$112),IF(MONTH(AN118)=12,SUM(OFFSET(AN116,0,(MONTH($D$112)-12)):AN116),0),0)</f>
        <v>0</v>
      </c>
      <c r="AO119" s="87">
        <f ca="1">IF(YEAR(AO118)=YEAR($D$112),IF(MONTH(AO118)=12,SUM(OFFSET(AO116,0,(MONTH($D$112)-12)):AO116),0),0)</f>
        <v>0</v>
      </c>
      <c r="AP119" s="87">
        <f ca="1">IF(YEAR(AP118)=YEAR($D$112),IF(MONTH(AP118)=12,SUM(OFFSET(AP116,0,(MONTH($D$112)-12)):AP116),0),0)</f>
        <v>0</v>
      </c>
      <c r="AQ119" s="87">
        <f ca="1">IF(YEAR(AQ118)=YEAR($D$112),IF(MONTH(AQ118)=12,SUM(OFFSET(AQ116,0,(MONTH($D$112)-12)):AQ116),0),0)</f>
        <v>0</v>
      </c>
      <c r="AR119" s="87">
        <f ca="1">IF(YEAR(AR118)=YEAR($D$112),IF(MONTH(AR118)=12,SUM(OFFSET(AR116,0,(MONTH($D$112)-12)):AR116),0),0)</f>
        <v>0</v>
      </c>
      <c r="AS119" s="87">
        <f ca="1">IF(YEAR(AS118)=YEAR($D$112),IF(MONTH(AS118)=12,SUM(OFFSET(AS116,0,(MONTH($D$112)-12)):AS116),0),0)</f>
        <v>0</v>
      </c>
      <c r="AT119" s="87">
        <f ca="1">IF(YEAR(AT118)=YEAR($D$112),IF(MONTH(AT118)=12,SUM(OFFSET(AT116,0,(MONTH($D$112)-12)):AT116),0),0)</f>
        <v>0</v>
      </c>
      <c r="AU119" s="87">
        <f ca="1">IF(YEAR(AU118)=YEAR($D$112),IF(MONTH(AU118)=12,SUM(OFFSET(AU116,0,(MONTH($D$112)-12)):AU116),0),0)</f>
        <v>0</v>
      </c>
      <c r="AV119" s="87">
        <f ca="1">IF(YEAR(AV118)=YEAR($D$112),IF(MONTH(AV118)=12,SUM(OFFSET(AV116,0,(MONTH($D$112)-12)):AV116),0),0)</f>
        <v>0</v>
      </c>
      <c r="AW119" s="87">
        <f ca="1">IF(YEAR(AW118)=YEAR($D$112),IF(MONTH(AW118)=12,SUM(OFFSET(AW116,0,(MONTH($D$112)-12)):AW116),0),0)</f>
        <v>0</v>
      </c>
      <c r="AX119" s="87">
        <f ca="1">IF(YEAR(AX118)=YEAR($D$112),IF(MONTH(AX118)=12,SUM(OFFSET(AX116,0,(MONTH($D$112)-12)):AX116),0),0)</f>
        <v>0</v>
      </c>
      <c r="AY119" s="87">
        <f ca="1">IF(YEAR(AY118)=YEAR($D$112),IF(MONTH(AY118)=12,SUM(OFFSET(AY116,0,(MONTH($D$112)-12)):AY116),0),0)</f>
        <v>0</v>
      </c>
      <c r="AZ119" s="87">
        <f ca="1">IF(YEAR(AZ118)=YEAR($D$112),IF(MONTH(AZ118)=12,SUM(OFFSET(AZ116,0,(MONTH($D$112)-12)):AZ116),0),0)</f>
        <v>0</v>
      </c>
      <c r="BA119" s="87">
        <f ca="1">IF(YEAR(BA118)=YEAR($D$112),IF(MONTH(BA118)=12,SUM(OFFSET(BA116,0,(MONTH($D$112)-12)):BA116),0),0)</f>
        <v>0</v>
      </c>
      <c r="BB119" s="87">
        <f ca="1">IF(YEAR(BB118)=YEAR($D$112),IF(MONTH(BB118)=12,SUM(OFFSET(BB116,0,(MONTH($D$112)-12)):BB116),0),0)</f>
        <v>0</v>
      </c>
      <c r="BC119" s="87">
        <f ca="1">IF(YEAR(BC118)=YEAR($D$112),IF(MONTH(BC118)=12,SUM(OFFSET(BC116,0,(MONTH($D$112)-12)):BC116),0),0)</f>
        <v>0</v>
      </c>
      <c r="BD119" s="87">
        <f ca="1">IF(YEAR(BD118)=YEAR($D$112),IF(MONTH(BD118)=12,SUM(OFFSET(BD116,0,(MONTH($D$112)-12)):BD116),0),0)</f>
        <v>0</v>
      </c>
      <c r="BE119" s="87">
        <f ca="1">IF(YEAR(BE118)=YEAR($D$112),IF(MONTH(BE118)=12,SUM(OFFSET(BE116,0,(MONTH($D$112)-12)):BE116),0),0)</f>
        <v>0</v>
      </c>
      <c r="BF119" s="87">
        <f ca="1">IF(YEAR(BF118)=YEAR($D$112),IF(MONTH(BF118)=12,SUM(OFFSET(BF116,0,(MONTH($D$112)-12)):BF116),0),0)</f>
        <v>0</v>
      </c>
      <c r="BG119" s="87">
        <f ca="1">IF(YEAR(BG118)=YEAR($D$112),IF(MONTH(BG118)=12,SUM(OFFSET(BG116,0,(MONTH($D$112)-12)):BG116),0),0)</f>
        <v>0</v>
      </c>
      <c r="BH119" s="87">
        <f ca="1">IF(YEAR(BH118)=YEAR($D$112),IF(MONTH(BH118)=12,SUM(OFFSET(BH116,0,(MONTH($D$112)-12)):BH116),0),0)</f>
        <v>0</v>
      </c>
      <c r="BI119" s="87">
        <f ca="1">IF(YEAR(BI118)=YEAR($D$112),IF(MONTH(BI118)=12,SUM(OFFSET(BI116,0,(MONTH($D$112)-12)):BI116),0),0)</f>
        <v>0</v>
      </c>
      <c r="BJ119" s="87">
        <f ca="1">IF(YEAR(BJ118)=YEAR($D$112),IF(MONTH(BJ118)=12,SUM(OFFSET(BJ116,0,(MONTH($D$112)-12)):BJ116),0),0)</f>
        <v>0</v>
      </c>
      <c r="BK119" s="87">
        <f ca="1">IF(YEAR(BK118)=YEAR($D$112),IF(MONTH(BK118)=12,SUM(OFFSET(BK116,0,(MONTH($D$112)-12)):BK116),0),0)</f>
        <v>0</v>
      </c>
      <c r="BL119" s="87">
        <f ca="1">IF(YEAR(BL118)=YEAR($D$112),IF(MONTH(BL118)=12,SUM(OFFSET(BL116,0,(MONTH($D$112)-12)):BL116),0),0)</f>
        <v>0</v>
      </c>
      <c r="BM119" s="87">
        <f ca="1">IF(YEAR(BM118)=YEAR($D$112),IF(MONTH(BM118)=12,SUM(OFFSET(BM116,0,(MONTH($D$112)-12)):BM116),0),0)</f>
        <v>0</v>
      </c>
      <c r="BN119" s="87">
        <f ca="1">IF(YEAR(BN118)=YEAR($D$112),IF(MONTH(BN118)=12,SUM(OFFSET(BN116,0,(MONTH($D$112)-12)):BN116),0),0)</f>
        <v>0</v>
      </c>
      <c r="BO119" s="87">
        <f ca="1">IF(YEAR(BO118)=YEAR($D$112),IF(MONTH(BO118)=12,SUM(OFFSET(BO116,0,(MONTH($D$112)-12)):BO116),0),0)</f>
        <v>0</v>
      </c>
      <c r="BP119" s="87">
        <f ca="1">IF(YEAR(BP118)=YEAR($D$112),IF(MONTH(BP118)=12,SUM(OFFSET(BP116,0,(MONTH($D$112)-12)):BP116),0),0)</f>
        <v>0</v>
      </c>
      <c r="BQ119" s="87">
        <f ca="1">IF(YEAR(BQ118)=YEAR($D$112),IF(MONTH(BQ118)=12,SUM(OFFSET(BQ116,0,(MONTH($D$112)-12)):BQ116),0),0)</f>
        <v>0</v>
      </c>
      <c r="BR119" s="87">
        <f ca="1">IF(YEAR(BR118)=YEAR($D$112),IF(MONTH(BR118)=12,SUM(OFFSET(BR116,0,(MONTH($D$112)-12)):BR116),0),0)</f>
        <v>0</v>
      </c>
      <c r="BS119" s="87">
        <f ca="1">IF(YEAR(BS118)=YEAR($D$112),IF(MONTH(BS118)=12,SUM(OFFSET(BS116,0,(MONTH($D$112)-12)):BS116),0),0)</f>
        <v>0</v>
      </c>
      <c r="BT119" s="87">
        <f ca="1">IF(YEAR(BT118)=YEAR($D$112),IF(MONTH(BT118)=12,SUM(OFFSET(BT116,0,(MONTH($D$112)-12)):BT116),0),0)</f>
        <v>0</v>
      </c>
      <c r="BU119" s="87">
        <f ca="1">IF(YEAR(BU118)=YEAR($D$112),IF(MONTH(BU118)=12,SUM(OFFSET(BU116,0,(MONTH($D$112)-12)):BU116),0),0)</f>
        <v>0</v>
      </c>
      <c r="BV119" s="87">
        <f ca="1">IF(YEAR(BV118)=YEAR($D$112),IF(MONTH(BV118)=12,SUM(OFFSET(BV116,0,(MONTH($D$112)-12)):BV116),0),0)</f>
        <v>0</v>
      </c>
      <c r="BW119" s="87">
        <f ca="1">IF(YEAR(BW118)=YEAR($D$112),IF(MONTH(BW118)=12,SUM(OFFSET(BW116,0,(MONTH($D$112)-12)):BW116),0),0)</f>
        <v>0</v>
      </c>
      <c r="BX119" s="87">
        <f ca="1">IF(YEAR(BX118)=YEAR($D$112),IF(MONTH(BX118)=12,SUM(OFFSET(BX116,0,(MONTH($D$112)-12)):BX116),0),0)</f>
        <v>0</v>
      </c>
      <c r="BY119" s="87">
        <f ca="1">IF(YEAR(BY118)=YEAR($D$112),IF(MONTH(BY118)=12,SUM(OFFSET(BY116,0,(MONTH($D$112)-12)):BY116),0),0)</f>
        <v>0</v>
      </c>
      <c r="BZ119" s="87">
        <f ca="1">IF(YEAR(BZ118)=YEAR($D$112),IF(MONTH(BZ118)=12,SUM(OFFSET(BZ116,0,(MONTH($D$112)-12)):BZ116),0),0)</f>
        <v>0</v>
      </c>
      <c r="CA119" s="87">
        <f ca="1">IF(YEAR(CA118)=YEAR($D$112),IF(MONTH(CA118)=12,SUM(OFFSET(CA116,0,(MONTH($D$112)-12)):CA116),0),0)</f>
        <v>0</v>
      </c>
      <c r="CB119" s="87">
        <f ca="1">IF(YEAR(CB118)=YEAR($D$112),IF(MONTH(CB118)=12,SUM(OFFSET(CB116,0,(MONTH($D$112)-12)):CB116),0),0)</f>
        <v>0</v>
      </c>
      <c r="CC119" s="87">
        <f ca="1">IF(YEAR(CC118)=YEAR($D$112),IF(MONTH(CC118)=12,SUM(OFFSET(CC116,0,(MONTH($D$112)-12)):CC116),0),0)</f>
        <v>0</v>
      </c>
      <c r="CD119" s="87">
        <f ca="1">IF(YEAR(CD118)=YEAR($D$112),IF(MONTH(CD118)=12,SUM(OFFSET(CD116,0,(MONTH($D$112)-12)):CD116),0),0)</f>
        <v>0</v>
      </c>
      <c r="CE119" s="87">
        <f ca="1">IF(YEAR(CE118)=YEAR($D$112),IF(MONTH(CE118)=12,SUM(OFFSET(CE116,0,(MONTH($D$112)-12)):CE116),0),0)</f>
        <v>0</v>
      </c>
      <c r="CF119" s="87">
        <f ca="1">IF(YEAR(CF118)=YEAR($D$112),IF(MONTH(CF118)=12,SUM(OFFSET(CF116,0,(MONTH($D$112)-12)):CF116),0),0)</f>
        <v>0</v>
      </c>
      <c r="CG119" s="87">
        <f ca="1">IF(YEAR(CG118)=YEAR($D$112),IF(MONTH(CG118)=12,SUM(OFFSET(CG116,0,(MONTH($D$112)-12)):CG116),0),0)</f>
        <v>0</v>
      </c>
      <c r="CH119" s="87">
        <f ca="1">IF(YEAR(CH118)=YEAR($D$112),IF(MONTH(CH118)=12,SUM(OFFSET(CH116,0,(MONTH($D$112)-12)):CH116),0),0)</f>
        <v>0</v>
      </c>
      <c r="CI119" s="87">
        <f ca="1">IF(YEAR(CI118)=YEAR($D$112),IF(MONTH(CI118)=12,SUM(OFFSET(CI116,0,(MONTH($D$112)-12)):CI116),0),0)</f>
        <v>0</v>
      </c>
      <c r="CJ119" s="87">
        <f ca="1">IF(YEAR(CJ118)=YEAR($D$112),IF(MONTH(CJ118)=12,SUM(OFFSET(CJ116,0,(MONTH($D$112)-12)):CJ116),0),0)</f>
        <v>0</v>
      </c>
      <c r="CK119" s="87">
        <f ca="1">IF(YEAR(CK118)=YEAR($D$112),IF(MONTH(CK118)=12,SUM(OFFSET(CK116,0,(MONTH($D$112)-12)):CK116),0),0)</f>
        <v>0</v>
      </c>
      <c r="CL119" s="87">
        <f ca="1">IF(YEAR(CL118)=YEAR($D$112),IF(MONTH(CL118)=12,SUM(OFFSET(CL116,0,(MONTH($D$112)-12)):CL116),0),0)</f>
        <v>0</v>
      </c>
      <c r="CM119" s="87">
        <f ca="1">IF(YEAR(CM118)=YEAR($D$112),IF(MONTH(CM118)=12,SUM(OFFSET(CM116,0,(MONTH($D$112)-12)):CM116),0),0)</f>
        <v>0</v>
      </c>
      <c r="CN119" s="87">
        <f ca="1">IF(YEAR(CN118)=YEAR($D$112),IF(MONTH(CN118)=12,SUM(OFFSET(CN116,0,(MONTH($D$112)-12)):CN116),0),0)</f>
        <v>0</v>
      </c>
      <c r="CO119" s="87">
        <f ca="1">IF(YEAR(CO118)=YEAR($D$112),IF(MONTH(CO118)=12,SUM(OFFSET(CO116,0,(MONTH($D$112)-12)):CO116),0),0)</f>
        <v>0</v>
      </c>
    </row>
    <row r="120" spans="1:93">
      <c r="C120" t="s">
        <v>194</v>
      </c>
      <c r="D120" s="87">
        <f ca="1">IF(D118=$D$113,SUM(OFFSET(D116,0,-(MONTH($D$113)-1)):D116),0)</f>
        <v>0</v>
      </c>
      <c r="E120" s="87">
        <f ca="1">IF(E118=$D$113,SUM(OFFSET(E116,0,-(MONTH($D$113)-1)):E116),0)</f>
        <v>0</v>
      </c>
      <c r="F120" s="87">
        <f ca="1">IF(F118=$D$113,SUM(OFFSET(F116,0,-(MONTH($D$113)-1)):F116),0)</f>
        <v>0</v>
      </c>
      <c r="G120" s="87">
        <f ca="1">IF(G118=$D$113,SUM(OFFSET(G116,0,-(MONTH($D$113)-1)):G116),0)</f>
        <v>0</v>
      </c>
      <c r="H120" s="87">
        <f ca="1">IF(H118=$D$113,SUM(OFFSET(H116,0,-(MONTH($D$113)-1)):H116),0)</f>
        <v>0</v>
      </c>
      <c r="I120" s="87">
        <f ca="1">IF(I118=$D$113,SUM(OFFSET(I116,0,-(MONTH($D$113)-1)):I116),0)</f>
        <v>0</v>
      </c>
      <c r="J120" s="87">
        <f ca="1">IF(J118=$D$113,SUM(OFFSET(J116,0,-(MONTH($D$113)-1)):J116),0)</f>
        <v>0</v>
      </c>
      <c r="K120" s="87">
        <f ca="1">IF(K118=$D$113,SUM(OFFSET(K116,0,-(MONTH($D$113)-1)):K116),0)</f>
        <v>0</v>
      </c>
      <c r="L120" s="87">
        <f ca="1">IF(L118=$D$113,SUM(OFFSET(L116,0,-(MONTH($D$113)-1)):L116),0)</f>
        <v>0</v>
      </c>
      <c r="M120" s="87">
        <f ca="1">IF(M118=$D$113,SUM(OFFSET(M116,0,-(MONTH($D$113)-1)):M116),0)</f>
        <v>0</v>
      </c>
      <c r="N120" s="87">
        <f ca="1">IF(N118=$D$113,SUM(OFFSET(N116,0,-(MONTH($D$113)-1)):N116),0)</f>
        <v>0</v>
      </c>
      <c r="O120" s="87">
        <f ca="1">IF(O118=$D$113,SUM(OFFSET(O116,0,-(MONTH($D$113)-1)):O116),0)</f>
        <v>0</v>
      </c>
      <c r="P120" s="87">
        <f ca="1">IF(P118=$D$113,SUM(OFFSET(P116,0,-(MONTH($D$113)-1)):P116),0)</f>
        <v>0</v>
      </c>
      <c r="Q120" s="87">
        <f ca="1">IF(Q118=$D$113,SUM(OFFSET(Q116,0,-(MONTH($D$113)-1)):Q116),0)</f>
        <v>0</v>
      </c>
      <c r="R120" s="87">
        <f ca="1">IF(R118=$D$113,SUM(OFFSET(R116,0,-(MONTH($D$113)-1)):R116),0)</f>
        <v>0</v>
      </c>
      <c r="S120" s="87">
        <f ca="1">IF(S118=$D$113,SUM(OFFSET(S116,0,-(MONTH($D$113)-1)):S116),0)</f>
        <v>0</v>
      </c>
      <c r="T120" s="87">
        <f ca="1">IF(T118=$D$113,SUM(OFFSET(T116,0,-(MONTH($D$113)-1)):T116),0)</f>
        <v>0</v>
      </c>
      <c r="U120" s="87">
        <f ca="1">IF(U118=$D$113,SUM(OFFSET(U116,0,-(MONTH($D$113)-1)):U116),0)</f>
        <v>0</v>
      </c>
      <c r="V120" s="87">
        <f ca="1">IF(V118=$D$113,SUM(OFFSET(V116,0,-(MONTH($D$113)-1)):V116),0)</f>
        <v>0</v>
      </c>
      <c r="W120" s="87">
        <f ca="1">IF(W118=$D$113,SUM(OFFSET(W116,0,-(MONTH($D$113)-1)):W116),0)</f>
        <v>0</v>
      </c>
      <c r="X120" s="87">
        <f ca="1">IF(X118=$D$113,SUM(OFFSET(X116,0,-(MONTH($D$113)-1)):X116),0)</f>
        <v>0</v>
      </c>
      <c r="Y120" s="87">
        <f ca="1">IF(Y118=$D$113,SUM(OFFSET(Y116,0,-(MONTH($D$113)-1)):Y116),0)</f>
        <v>0</v>
      </c>
      <c r="Z120" s="87">
        <f ca="1">IF(Z118=$D$113,SUM(OFFSET(Z116,0,-(MONTH($D$113)-1)):Z116),0)</f>
        <v>0</v>
      </c>
      <c r="AA120" s="87">
        <f ca="1">IF(AA118=$D$113,SUM(OFFSET(AA116,0,-(MONTH($D$113)-1)):AA116),0)</f>
        <v>0</v>
      </c>
      <c r="AB120" s="87">
        <f ca="1">IF(AB118=$D$113,SUM(OFFSET(AB116,0,-(MONTH($D$113)-1)):AB116),0)</f>
        <v>0</v>
      </c>
      <c r="AC120" s="87">
        <f ca="1">IF(AC118=$D$113,SUM(OFFSET(AC116,0,-(MONTH($D$113)-1)):AC116),0)</f>
        <v>0</v>
      </c>
      <c r="AD120" s="87">
        <f ca="1">IF(AD118=$D$113,SUM(OFFSET(AD116,0,-(MONTH($D$113)-1)):AD116),0)</f>
        <v>0</v>
      </c>
      <c r="AE120" s="87">
        <f ca="1">IF(AE118=$D$113,SUM(OFFSET(AE116,0,-(MONTH($D$113)-1)):AE116),0)</f>
        <v>0</v>
      </c>
      <c r="AF120" s="87">
        <f ca="1">IF(AF118=$D$113,SUM(OFFSET(AF116,0,-(MONTH($D$113)-1)):AF116),0)</f>
        <v>247606.63200000004</v>
      </c>
      <c r="AG120" s="87">
        <f ca="1">IF(AG118=$D$113,SUM(OFFSET(AG116,0,-(MONTH($D$113)-1)):AG116),0)</f>
        <v>0</v>
      </c>
      <c r="AH120" s="87">
        <f ca="1">IF(AH118=$D$113,SUM(OFFSET(AH116,0,-(MONTH($D$113)-1)):AH116),0)</f>
        <v>0</v>
      </c>
      <c r="AI120" s="87">
        <f ca="1">IF(AI118=$D$113,SUM(OFFSET(AI116,0,-(MONTH($D$113)-1)):AI116),0)</f>
        <v>0</v>
      </c>
      <c r="AJ120" s="87">
        <f ca="1">IF(AJ118=$D$113,SUM(OFFSET(AJ116,0,-(MONTH($D$113)-1)):AJ116),0)</f>
        <v>0</v>
      </c>
      <c r="AK120" s="87">
        <f ca="1">IF(AK118=$D$113,SUM(OFFSET(AK116,0,-(MONTH($D$113)-1)):AK116),0)</f>
        <v>0</v>
      </c>
      <c r="AL120" s="87">
        <f ca="1">IF(AL118=$D$113,SUM(OFFSET(AL116,0,-(MONTH($D$113)-1)):AL116),0)</f>
        <v>0</v>
      </c>
      <c r="AM120" s="87">
        <f ca="1">IF(AM118=$D$113,SUM(OFFSET(AM116,0,-(MONTH($D$113)-1)):AM116),0)</f>
        <v>0</v>
      </c>
      <c r="AN120" s="87">
        <f ca="1">IF(AN118=$D$113,SUM(OFFSET(AN116,0,-(MONTH($D$113)-1)):AN116),0)</f>
        <v>0</v>
      </c>
      <c r="AO120" s="87">
        <f ca="1">IF(AO118=$D$113,SUM(OFFSET(AO116,0,-(MONTH($D$113)-1)):AO116),0)</f>
        <v>0</v>
      </c>
      <c r="AP120" s="87">
        <f ca="1">IF(AP118=$D$113,SUM(OFFSET(AP116,0,-(MONTH($D$113)-1)):AP116),0)</f>
        <v>0</v>
      </c>
      <c r="AQ120" s="87">
        <f ca="1">IF(AQ118=$D$113,SUM(OFFSET(AQ116,0,-(MONTH($D$113)-1)):AQ116),0)</f>
        <v>0</v>
      </c>
      <c r="AR120" s="87">
        <f ca="1">IF(AR118=$D$113,SUM(OFFSET(AR116,0,-(MONTH($D$113)-1)):AR116),0)</f>
        <v>0</v>
      </c>
      <c r="AS120" s="87">
        <f ca="1">IF(AS118=$D$113,SUM(OFFSET(AS116,0,-(MONTH($D$113)-1)):AS116),0)</f>
        <v>0</v>
      </c>
      <c r="AT120" s="87">
        <f ca="1">IF(AT118=$D$113,SUM(OFFSET(AT116,0,-(MONTH($D$113)-1)):AT116),0)</f>
        <v>0</v>
      </c>
      <c r="AU120" s="87">
        <f ca="1">IF(AU118=$D$113,SUM(OFFSET(AU116,0,-(MONTH($D$113)-1)):AU116),0)</f>
        <v>0</v>
      </c>
      <c r="AV120" s="87">
        <f ca="1">IF(AV118=$D$113,SUM(OFFSET(AV116,0,-(MONTH($D$113)-1)):AV116),0)</f>
        <v>0</v>
      </c>
      <c r="AW120" s="87">
        <f ca="1">IF(AW118=$D$113,SUM(OFFSET(AW116,0,-(MONTH($D$113)-1)):AW116),0)</f>
        <v>0</v>
      </c>
      <c r="AX120" s="87">
        <f ca="1">IF(AX118=$D$113,SUM(OFFSET(AX116,0,-(MONTH($D$113)-1)):AX116),0)</f>
        <v>0</v>
      </c>
      <c r="AY120" s="87">
        <f ca="1">IF(AY118=$D$113,SUM(OFFSET(AY116,0,-(MONTH($D$113)-1)):AY116),0)</f>
        <v>0</v>
      </c>
      <c r="AZ120" s="87">
        <f ca="1">IF(AZ118=$D$113,SUM(OFFSET(AZ116,0,-(MONTH($D$113)-1)):AZ116),0)</f>
        <v>0</v>
      </c>
      <c r="BA120" s="87">
        <f ca="1">IF(BA118=$D$113,SUM(OFFSET(BA116,0,-(MONTH($D$113)-1)):BA116),0)</f>
        <v>0</v>
      </c>
      <c r="BB120" s="87">
        <f ca="1">IF(BB118=$D$113,SUM(OFFSET(BB116,0,-(MONTH($D$113)-1)):BB116),0)</f>
        <v>0</v>
      </c>
      <c r="BC120" s="87">
        <f ca="1">IF(BC118=$D$113,SUM(OFFSET(BC116,0,-(MONTH($D$113)-1)):BC116),0)</f>
        <v>0</v>
      </c>
      <c r="BD120" s="87">
        <f ca="1">IF(BD118=$D$113,SUM(OFFSET(BD116,0,-(MONTH($D$113)-1)):BD116),0)</f>
        <v>0</v>
      </c>
      <c r="BE120" s="87">
        <f ca="1">IF(BE118=$D$113,SUM(OFFSET(BE116,0,-(MONTH($D$113)-1)):BE116),0)</f>
        <v>0</v>
      </c>
      <c r="BF120" s="87">
        <f ca="1">IF(BF118=$D$113,SUM(OFFSET(BF116,0,-(MONTH($D$113)-1)):BF116),0)</f>
        <v>0</v>
      </c>
      <c r="BG120" s="87">
        <f ca="1">IF(BG118=$D$113,SUM(OFFSET(BG116,0,-(MONTH($D$113)-1)):BG116),0)</f>
        <v>0</v>
      </c>
      <c r="BH120" s="87">
        <f ca="1">IF(BH118=$D$113,SUM(OFFSET(BH116,0,-(MONTH($D$113)-1)):BH116),0)</f>
        <v>0</v>
      </c>
      <c r="BI120" s="87">
        <f ca="1">IF(BI118=$D$113,SUM(OFFSET(BI116,0,-(MONTH($D$113)-1)):BI116),0)</f>
        <v>0</v>
      </c>
      <c r="BJ120" s="87">
        <f ca="1">IF(BJ118=$D$113,SUM(OFFSET(BJ116,0,-(MONTH($D$113)-1)):BJ116),0)</f>
        <v>0</v>
      </c>
      <c r="BK120" s="87">
        <f ca="1">IF(BK118=$D$113,SUM(OFFSET(BK116,0,-(MONTH($D$113)-1)):BK116),0)</f>
        <v>0</v>
      </c>
      <c r="BL120" s="87">
        <f ca="1">IF(BL118=$D$113,SUM(OFFSET(BL116,0,-(MONTH($D$113)-1)):BL116),0)</f>
        <v>0</v>
      </c>
      <c r="BM120" s="87">
        <f ca="1">IF(BM118=$D$113,SUM(OFFSET(BM116,0,-(MONTH($D$113)-1)):BM116),0)</f>
        <v>0</v>
      </c>
      <c r="BN120" s="87">
        <f ca="1">IF(BN118=$D$113,SUM(OFFSET(BN116,0,-(MONTH($D$113)-1)):BN116),0)</f>
        <v>0</v>
      </c>
      <c r="BO120" s="87">
        <f ca="1">IF(BO118=$D$113,SUM(OFFSET(BO116,0,-(MONTH($D$113)-1)):BO116),0)</f>
        <v>0</v>
      </c>
      <c r="BP120" s="87">
        <f ca="1">IF(BP118=$D$113,SUM(OFFSET(BP116,0,-(MONTH($D$113)-1)):BP116),0)</f>
        <v>0</v>
      </c>
      <c r="BQ120" s="87">
        <f ca="1">IF(BQ118=$D$113,SUM(OFFSET(BQ116,0,-(MONTH($D$113)-1)):BQ116),0)</f>
        <v>0</v>
      </c>
      <c r="BR120" s="87">
        <f ca="1">IF(BR118=$D$113,SUM(OFFSET(BR116,0,-(MONTH($D$113)-1)):BR116),0)</f>
        <v>0</v>
      </c>
      <c r="BS120" s="87">
        <f ca="1">IF(BS118=$D$113,SUM(OFFSET(BS116,0,-(MONTH($D$113)-1)):BS116),0)</f>
        <v>0</v>
      </c>
      <c r="BT120" s="87">
        <f ca="1">IF(BT118=$D$113,SUM(OFFSET(BT116,0,-(MONTH($D$113)-1)):BT116),0)</f>
        <v>0</v>
      </c>
      <c r="BU120" s="87">
        <f ca="1">IF(BU118=$D$113,SUM(OFFSET(BU116,0,-(MONTH($D$113)-1)):BU116),0)</f>
        <v>0</v>
      </c>
      <c r="BV120" s="87">
        <f ca="1">IF(BV118=$D$113,SUM(OFFSET(BV116,0,-(MONTH($D$113)-1)):BV116),0)</f>
        <v>0</v>
      </c>
      <c r="BW120" s="87">
        <f ca="1">IF(BW118=$D$113,SUM(OFFSET(BW116,0,-(MONTH($D$113)-1)):BW116),0)</f>
        <v>0</v>
      </c>
      <c r="BX120" s="87">
        <f ca="1">IF(BX118=$D$113,SUM(OFFSET(BX116,0,-(MONTH($D$113)-1)):BX116),0)</f>
        <v>0</v>
      </c>
      <c r="BY120" s="87">
        <f ca="1">IF(BY118=$D$113,SUM(OFFSET(BY116,0,-(MONTH($D$113)-1)):BY116),0)</f>
        <v>0</v>
      </c>
      <c r="BZ120" s="87">
        <f ca="1">IF(BZ118=$D$113,SUM(OFFSET(BZ116,0,-(MONTH($D$113)-1)):BZ116),0)</f>
        <v>0</v>
      </c>
      <c r="CA120" s="87">
        <f ca="1">IF(CA118=$D$113,SUM(OFFSET(CA116,0,-(MONTH($D$113)-1)):CA116),0)</f>
        <v>0</v>
      </c>
      <c r="CB120" s="87">
        <f ca="1">IF(CB118=$D$113,SUM(OFFSET(CB116,0,-(MONTH($D$113)-1)):CB116),0)</f>
        <v>0</v>
      </c>
      <c r="CC120" s="87">
        <f ca="1">IF(CC118=$D$113,SUM(OFFSET(CC116,0,-(MONTH($D$113)-1)):CC116),0)</f>
        <v>0</v>
      </c>
      <c r="CD120" s="87">
        <f ca="1">IF(CD118=$D$113,SUM(OFFSET(CD116,0,-(MONTH($D$113)-1)):CD116),0)</f>
        <v>0</v>
      </c>
      <c r="CE120" s="87">
        <f ca="1">IF(CE118=$D$113,SUM(OFFSET(CE116,0,-(MONTH($D$113)-1)):CE116),0)</f>
        <v>0</v>
      </c>
      <c r="CF120" s="87">
        <f ca="1">IF(CF118=$D$113,SUM(OFFSET(CF116,0,-(MONTH($D$113)-1)):CF116),0)</f>
        <v>0</v>
      </c>
      <c r="CG120" s="87">
        <f ca="1">IF(CG118=$D$113,SUM(OFFSET(CG116,0,-(MONTH($D$113)-1)):CG116),0)</f>
        <v>0</v>
      </c>
      <c r="CH120" s="87">
        <f ca="1">IF(CH118=$D$113,SUM(OFFSET(CH116,0,-(MONTH($D$113)-1)):CH116),0)</f>
        <v>0</v>
      </c>
      <c r="CI120" s="87">
        <f ca="1">IF(CI118=$D$113,SUM(OFFSET(CI116,0,-(MONTH($D$113)-1)):CI116),0)</f>
        <v>0</v>
      </c>
      <c r="CJ120" s="87">
        <f ca="1">IF(CJ118=$D$113,SUM(OFFSET(CJ116,0,-(MONTH($D$113)-1)):CJ116),0)</f>
        <v>0</v>
      </c>
      <c r="CK120" s="87">
        <f ca="1">IF(CK118=$D$113,SUM(OFFSET(CK116,0,-(MONTH($D$113)-1)):CK116),0)</f>
        <v>0</v>
      </c>
      <c r="CL120" s="87">
        <f ca="1">IF(CL118=$D$113,SUM(OFFSET(CL116,0,-(MONTH($D$113)-1)):CL116),0)</f>
        <v>0</v>
      </c>
      <c r="CM120" s="87">
        <f ca="1">IF(CM118=$D$113,SUM(OFFSET(CM116,0,-(MONTH($D$113)-1)):CM116),0)</f>
        <v>0</v>
      </c>
      <c r="CN120" s="87">
        <f ca="1">IF(CN118=$D$113,SUM(OFFSET(CN116,0,-(MONTH($D$113)-1)):CN116),0)</f>
        <v>0</v>
      </c>
      <c r="CO120" s="87">
        <f ca="1">IF(CO118=$D$113,SUM(OFFSET(CO116,0,-(MONTH($D$113)-1)):CO116),0)</f>
        <v>0</v>
      </c>
    </row>
    <row r="121" spans="1:93">
      <c r="C121" t="s">
        <v>195</v>
      </c>
      <c r="D121" s="20">
        <f ca="1">IF(D118=EDATE($D$113,12),SUM(OFFSET(D116,0,-11):D116),0)</f>
        <v>0</v>
      </c>
      <c r="E121" s="20">
        <f ca="1">IF(E118=EDATE($D$113,12),SUM(OFFSET(E116,0,-11):E116),0)</f>
        <v>0</v>
      </c>
      <c r="F121" s="20">
        <f ca="1">IF(F118=EDATE($D$113,12),SUM(OFFSET(F116,0,-11):F116),0)</f>
        <v>0</v>
      </c>
      <c r="G121" s="20">
        <f ca="1">IF(G118=EDATE($D$113,12),SUM(OFFSET(G116,0,-11):G116),0)</f>
        <v>0</v>
      </c>
      <c r="H121" s="20">
        <f ca="1">IF(H118=EDATE($D$113,12),SUM(OFFSET(H116,0,-11):H116),0)</f>
        <v>0</v>
      </c>
      <c r="I121" s="20">
        <f ca="1">IF(I118=EDATE($D$113,12),SUM(OFFSET(I116,0,-11):I116),0)</f>
        <v>0</v>
      </c>
      <c r="J121" s="20">
        <f ca="1">IF(J118=EDATE($D$113,12),SUM(OFFSET(J116,0,-11):J116),0)</f>
        <v>0</v>
      </c>
      <c r="K121" s="20">
        <f ca="1">IF(K118=EDATE($D$113,12),SUM(OFFSET(K116,0,-11):K116),0)</f>
        <v>0</v>
      </c>
      <c r="L121" s="20">
        <f ca="1">IF(L118=EDATE($D$113,12),SUM(OFFSET(L116,0,-11):L116),0)</f>
        <v>0</v>
      </c>
      <c r="M121" s="20">
        <f ca="1">IF(M118=EDATE($D$113,12),SUM(OFFSET(M116,0,-11):M116),0)</f>
        <v>0</v>
      </c>
      <c r="N121" s="20">
        <f ca="1">IF(N118=EDATE($D$113,12),SUM(OFFSET(N116,0,-11):N116),0)</f>
        <v>0</v>
      </c>
      <c r="O121" s="20">
        <f ca="1">IF(O118=EDATE($D$113,12),SUM(OFFSET(O116,0,-11):O116),0)</f>
        <v>0</v>
      </c>
      <c r="P121" s="20">
        <f ca="1">IF(P118=EDATE($D$113,12),SUM(OFFSET(P116,0,-11):P116),0)</f>
        <v>0</v>
      </c>
      <c r="Q121" s="20">
        <f ca="1">IF(Q118=EDATE($D$113,12),SUM(OFFSET(Q116,0,-11):Q116),0)</f>
        <v>0</v>
      </c>
      <c r="R121" s="20">
        <f ca="1">IF(R118=EDATE($D$113,12),SUM(OFFSET(R116,0,-11):R116),0)</f>
        <v>0</v>
      </c>
      <c r="S121" s="20">
        <f ca="1">IF(S118=EDATE($D$113,12),SUM(OFFSET(S116,0,-11):S116),0)</f>
        <v>0</v>
      </c>
      <c r="T121" s="20">
        <f ca="1">IF(T118=EDATE($D$113,12),SUM(OFFSET(T116,0,-11):T116),0)</f>
        <v>0</v>
      </c>
      <c r="U121" s="20">
        <f ca="1">IF(U118=EDATE($D$113,12),SUM(OFFSET(U116,0,-11):U116),0)</f>
        <v>0</v>
      </c>
      <c r="V121" s="20">
        <f ca="1">IF(V118=EDATE($D$113,12),SUM(OFFSET(V116,0,-11):V116),0)</f>
        <v>0</v>
      </c>
      <c r="W121" s="20">
        <f ca="1">IF(W118=EDATE($D$113,12),SUM(OFFSET(W116,0,-11):W116),0)</f>
        <v>0</v>
      </c>
      <c r="X121" s="20">
        <f ca="1">IF(X118=EDATE($D$113,12),SUM(OFFSET(X116,0,-11):X116),0)</f>
        <v>0</v>
      </c>
      <c r="Y121" s="20">
        <f ca="1">IF(Y118=EDATE($D$113,12),SUM(OFFSET(Y116,0,-11):Y116),0)</f>
        <v>0</v>
      </c>
      <c r="Z121" s="20">
        <f ca="1">IF(Z118=EDATE($D$113,12),SUM(OFFSET(Z116,0,-11):Z116),0)</f>
        <v>0</v>
      </c>
      <c r="AA121" s="20">
        <f ca="1">IF(AA118=EDATE($D$113,12),SUM(OFFSET(AA116,0,-11):AA116),0)</f>
        <v>0</v>
      </c>
      <c r="AB121" s="20">
        <f ca="1">IF(AB118=EDATE($D$113,12),SUM(OFFSET(AB116,0,-11):AB116),0)</f>
        <v>0</v>
      </c>
      <c r="AC121" s="20">
        <f ca="1">IF(AC118=EDATE($D$113,12),SUM(OFFSET(AC116,0,-11):AC116),0)</f>
        <v>0</v>
      </c>
      <c r="AD121" s="20">
        <f ca="1">IF(AD118=EDATE($D$113,12),SUM(OFFSET(AD116,0,-11):AD116),0)</f>
        <v>0</v>
      </c>
      <c r="AE121" s="20">
        <f ca="1">IF(AE118=EDATE($D$113,12),SUM(OFFSET(AE116,0,-11):AE116),0)</f>
        <v>0</v>
      </c>
      <c r="AF121" s="20">
        <f ca="1">IF(AF118=EDATE($D$113,12),SUM(OFFSET(AF116,0,-11):AF116),0)</f>
        <v>0</v>
      </c>
      <c r="AG121" s="20">
        <f ca="1">IF(AG118=EDATE($D$113,12),SUM(OFFSET(AG116,0,-11):AG116),0)</f>
        <v>0</v>
      </c>
      <c r="AH121" s="20">
        <f ca="1">IF(AH118=EDATE($D$113,12),SUM(OFFSET(AH116,0,-11):AH116),0)</f>
        <v>0</v>
      </c>
      <c r="AI121" s="20">
        <f ca="1">IF(AI118=EDATE($D$113,12),SUM(OFFSET(AI116,0,-11):AI116),0)</f>
        <v>0</v>
      </c>
      <c r="AJ121" s="20">
        <f ca="1">IF(AJ118=EDATE($D$113,12),SUM(OFFSET(AJ116,0,-11):AJ116),0)</f>
        <v>0</v>
      </c>
      <c r="AK121" s="20">
        <f ca="1">IF(AK118=EDATE($D$113,12),SUM(OFFSET(AK116,0,-11):AK116),0)</f>
        <v>0</v>
      </c>
      <c r="AL121" s="20">
        <f ca="1">IF(AL118=EDATE($D$113,12),SUM(OFFSET(AL116,0,-11):AL116),0)</f>
        <v>0</v>
      </c>
      <c r="AM121" s="20">
        <f ca="1">IF(AM118=EDATE($D$113,12),SUM(OFFSET(AM116,0,-11):AM116),0)</f>
        <v>0</v>
      </c>
      <c r="AN121" s="20">
        <f ca="1">IF(AN118=EDATE($D$113,12),SUM(OFFSET(AN116,0,-11):AN116),0)</f>
        <v>0</v>
      </c>
      <c r="AO121" s="20">
        <f ca="1">IF(AO118=EDATE($D$113,12),SUM(OFFSET(AO116,0,-11):AO116),0)</f>
        <v>0</v>
      </c>
      <c r="AP121" s="20">
        <f ca="1">IF(AP118=EDATE($D$113,12),SUM(OFFSET(AP116,0,-11):AP116),0)</f>
        <v>0</v>
      </c>
      <c r="AQ121" s="20">
        <f ca="1">IF(AQ118=EDATE($D$113,12),SUM(OFFSET(AQ116,0,-11):AQ116),0)</f>
        <v>0</v>
      </c>
      <c r="AR121" s="20">
        <f ca="1">IF(AR118=EDATE($D$113,12),SUM(OFFSET(AR116,0,-11):AR116),0)</f>
        <v>0</v>
      </c>
      <c r="AS121" s="20">
        <f ca="1">IF(AS118=EDATE($D$113,12),SUM(OFFSET(AS116,0,-11):AS116),0)</f>
        <v>0</v>
      </c>
      <c r="AT121" s="20">
        <f ca="1">IF(AT118=EDATE($D$113,12),SUM(OFFSET(AT116,0,-11):AT116),0)</f>
        <v>0</v>
      </c>
      <c r="AU121" s="20">
        <f ca="1">IF(AU118=EDATE($D$113,12),SUM(OFFSET(AU116,0,-11):AU116),0)</f>
        <v>0</v>
      </c>
      <c r="AV121" s="20">
        <f ca="1">IF(AV118=EDATE($D$113,12),SUM(OFFSET(AV116,0,-11):AV116),0)</f>
        <v>0</v>
      </c>
      <c r="AW121" s="20">
        <f ca="1">IF(AW118=EDATE($D$113,12),SUM(OFFSET(AW116,0,-11):AW116),0)</f>
        <v>0</v>
      </c>
      <c r="AX121" s="20">
        <f ca="1">IF(AX118=EDATE($D$113,12),SUM(OFFSET(AX116,0,-11):AX116),0)</f>
        <v>0</v>
      </c>
      <c r="AY121" s="20">
        <f ca="1">IF(AY118=EDATE($D$113,12),SUM(OFFSET(AY116,0,-11):AY116),0)</f>
        <v>0</v>
      </c>
      <c r="AZ121" s="20">
        <f ca="1">IF(AZ118=EDATE($D$113,12),SUM(OFFSET(AZ116,0,-11):AZ116),0)</f>
        <v>0</v>
      </c>
      <c r="BA121" s="20">
        <f ca="1">IF(BA118=EDATE($D$113,12),SUM(OFFSET(BA116,0,-11):BA116),0)</f>
        <v>0</v>
      </c>
      <c r="BB121" s="20">
        <f ca="1">IF(BB118=EDATE($D$113,12),SUM(OFFSET(BB116,0,-11):BB116),0)</f>
        <v>0</v>
      </c>
      <c r="BC121" s="20">
        <f ca="1">IF(BC118=EDATE($D$113,12),SUM(OFFSET(BC116,0,-11):BC116),0)</f>
        <v>0</v>
      </c>
      <c r="BD121" s="20">
        <f ca="1">IF(BD118=EDATE($D$113,12),SUM(OFFSET(BD116,0,-11):BD116),0)</f>
        <v>0</v>
      </c>
      <c r="BE121" s="20">
        <f ca="1">IF(BE118=EDATE($D$113,12),SUM(OFFSET(BE116,0,-11):BE116),0)</f>
        <v>0</v>
      </c>
      <c r="BF121" s="20">
        <f ca="1">IF(BF118=EDATE($D$113,12),SUM(OFFSET(BF116,0,-11):BF116),0)</f>
        <v>0</v>
      </c>
      <c r="BG121" s="20">
        <f ca="1">IF(BG118=EDATE($D$113,12),SUM(OFFSET(BG116,0,-11):BG116),0)</f>
        <v>0</v>
      </c>
      <c r="BH121" s="20">
        <f ca="1">IF(BH118=EDATE($D$113,12),SUM(OFFSET(BH116,0,-11):BH116),0)</f>
        <v>0</v>
      </c>
      <c r="BI121" s="20">
        <f ca="1">IF(BI118=EDATE($D$113,12),SUM(OFFSET(BI116,0,-11):BI116),0)</f>
        <v>0</v>
      </c>
      <c r="BJ121" s="20">
        <f ca="1">IF(BJ118=EDATE($D$113,12),SUM(OFFSET(BJ116,0,-11):BJ116),0)</f>
        <v>0</v>
      </c>
      <c r="BK121" s="20">
        <f ca="1">IF(BK118=EDATE($D$113,12),SUM(OFFSET(BK116,0,-11):BK116),0)</f>
        <v>0</v>
      </c>
      <c r="BL121" s="20">
        <f ca="1">IF(BL118=EDATE($D$113,12),SUM(OFFSET(BL116,0,-11):BL116),0)</f>
        <v>0</v>
      </c>
      <c r="BM121" s="20">
        <f ca="1">IF(BM118=EDATE($D$113,12),SUM(OFFSET(BM116,0,-11):BM116),0)</f>
        <v>0</v>
      </c>
      <c r="BN121" s="20">
        <f ca="1">IF(BN118=EDATE($D$113,12),SUM(OFFSET(BN116,0,-11):BN116),0)</f>
        <v>0</v>
      </c>
      <c r="BO121" s="20">
        <f ca="1">IF(BO118=EDATE($D$113,12),SUM(OFFSET(BO116,0,-11):BO116),0)</f>
        <v>0</v>
      </c>
      <c r="BP121" s="20">
        <f ca="1">IF(BP118=EDATE($D$113,12),SUM(OFFSET(BP116,0,-11):BP116),0)</f>
        <v>0</v>
      </c>
      <c r="BQ121" s="20">
        <f ca="1">IF(BQ118=EDATE($D$113,12),SUM(OFFSET(BQ116,0,-11):BQ116),0)</f>
        <v>0</v>
      </c>
      <c r="BR121" s="20">
        <f ca="1">IF(BR118=EDATE($D$113,12),SUM(OFFSET(BR116,0,-11):BR116),0)</f>
        <v>0</v>
      </c>
      <c r="BS121" s="20">
        <f ca="1">IF(BS118=EDATE($D$113,12),SUM(OFFSET(BS116,0,-11):BS116),0)</f>
        <v>0</v>
      </c>
      <c r="BT121" s="20">
        <f ca="1">IF(BT118=EDATE($D$113,12),SUM(OFFSET(BT116,0,-11):BT116),0)</f>
        <v>0</v>
      </c>
      <c r="BU121" s="20">
        <f ca="1">IF(BU118=EDATE($D$113,12),SUM(OFFSET(BU116,0,-11):BU116),0)</f>
        <v>0</v>
      </c>
      <c r="BV121" s="20">
        <f ca="1">IF(BV118=EDATE($D$113,12),SUM(OFFSET(BV116,0,-11):BV116),0)</f>
        <v>0</v>
      </c>
      <c r="BW121" s="20">
        <f ca="1">IF(BW118=EDATE($D$113,12),SUM(OFFSET(BW116,0,-11):BW116),0)</f>
        <v>0</v>
      </c>
      <c r="BX121" s="20">
        <f ca="1">IF(BX118=EDATE($D$113,12),SUM(OFFSET(BX116,0,-11):BX116),0)</f>
        <v>0</v>
      </c>
      <c r="BY121" s="20">
        <f ca="1">IF(BY118=EDATE($D$113,12),SUM(OFFSET(BY116,0,-11):BY116),0)</f>
        <v>0</v>
      </c>
      <c r="BZ121" s="20">
        <f ca="1">IF(BZ118=EDATE($D$113,12),SUM(OFFSET(BZ116,0,-11):BZ116),0)</f>
        <v>0</v>
      </c>
      <c r="CA121" s="20">
        <f ca="1">IF(CA118=EDATE($D$113,12),SUM(OFFSET(CA116,0,-11):CA116),0)</f>
        <v>0</v>
      </c>
      <c r="CB121" s="20">
        <f ca="1">IF(CB118=EDATE($D$113,12),SUM(OFFSET(CB116,0,-11):CB116),0)</f>
        <v>0</v>
      </c>
      <c r="CC121" s="20">
        <f ca="1">IF(CC118=EDATE($D$113,12),SUM(OFFSET(CC116,0,-11):CC116),0)</f>
        <v>0</v>
      </c>
      <c r="CD121" s="20">
        <f ca="1">IF(CD118=EDATE($D$113,12),SUM(OFFSET(CD116,0,-11):CD116),0)</f>
        <v>0</v>
      </c>
      <c r="CE121" s="20">
        <f ca="1">IF(CE118=EDATE($D$113,12),SUM(OFFSET(CE116,0,-11):CE116),0)</f>
        <v>0</v>
      </c>
      <c r="CF121" s="20">
        <f ca="1">IF(CF118=EDATE($D$113,12),SUM(OFFSET(CF116,0,-11):CF116),0)</f>
        <v>0</v>
      </c>
      <c r="CG121" s="20">
        <f ca="1">IF(CG118=EDATE($D$113,12),SUM(OFFSET(CG116,0,-11):CG116),0)</f>
        <v>0</v>
      </c>
      <c r="CH121" s="20">
        <f ca="1">IF(CH118=EDATE($D$113,12),SUM(OFFSET(CH116,0,-11):CH116),0)</f>
        <v>0</v>
      </c>
      <c r="CI121" s="20">
        <f ca="1">IF(CI118=EDATE($D$113,12),SUM(OFFSET(CI116,0,-11):CI116),0)</f>
        <v>0</v>
      </c>
      <c r="CJ121" s="20">
        <f ca="1">IF(CJ118=EDATE($D$113,12),SUM(OFFSET(CJ116,0,-11):CJ116),0)</f>
        <v>0</v>
      </c>
      <c r="CK121" s="20">
        <f ca="1">IF(CK118=EDATE($D$113,12),SUM(OFFSET(CK116,0,-11):CK116),0)</f>
        <v>0</v>
      </c>
      <c r="CL121" s="20">
        <f ca="1">IF(CL118=EDATE($D$113,12),SUM(OFFSET(CL116,0,-11):CL116),0)</f>
        <v>0</v>
      </c>
      <c r="CM121" s="20">
        <f ca="1">IF(CM118=EDATE($D$113,12),SUM(OFFSET(CM116,0,-11):CM116),0)</f>
        <v>0</v>
      </c>
      <c r="CN121" s="20">
        <f ca="1">IF(CN118=EDATE($D$113,12),SUM(OFFSET(CN116,0,-11):CN116),0)</f>
        <v>0</v>
      </c>
      <c r="CO121" s="20">
        <f ca="1">IF(CO118=EDATE($D$113,12),SUM(OFFSET(CO116,0,-11):CO116),0)</f>
        <v>0</v>
      </c>
    </row>
    <row r="122" spans="1:93">
      <c r="C122" t="s">
        <v>196</v>
      </c>
      <c r="D122" s="87">
        <f ca="1">IF(AND(YEAR(D118)&gt;YEAR($D$112),YEAR(D118)&lt;YEAR($D$113)),IF(MONTH(D118)=12,SUM(OFFSET(D116,0,-11):D116),0),0)</f>
        <v>0</v>
      </c>
      <c r="E122" s="87">
        <f ca="1">IF(AND(YEAR(E118)&gt;YEAR($D$112),YEAR(E118)&lt;YEAR($D$113)),IF(MONTH(E118)=12,SUM(OFFSET(E116,0,-11):E116),0),0)</f>
        <v>0</v>
      </c>
      <c r="F122" s="87">
        <f ca="1">IF(AND(YEAR(F118)&gt;YEAR($D$112),YEAR(F118)&lt;YEAR($D$113)),IF(MONTH(F118)=12,SUM(OFFSET(F116,0,-11):F116),0),0)</f>
        <v>0</v>
      </c>
      <c r="G122" s="87">
        <f ca="1">IF(AND(YEAR(G118)&gt;YEAR($D$112),YEAR(G118)&lt;YEAR($D$113)),IF(MONTH(G118)=12,SUM(OFFSET(G116,0,-11):G116),0),0)</f>
        <v>0</v>
      </c>
      <c r="H122" s="87">
        <f ca="1">IF(AND(YEAR(H118)&gt;YEAR($D$112),YEAR(H118)&lt;YEAR($D$113)),IF(MONTH(H118)=12,SUM(OFFSET(H116,0,-11):H116),0),0)</f>
        <v>0</v>
      </c>
      <c r="I122" s="87">
        <f ca="1">IF(AND(YEAR(I118)&gt;YEAR($D$112),YEAR(I118)&lt;YEAR($D$113)),IF(MONTH(I118)=12,SUM(OFFSET(I116,0,-11):I116),0),0)</f>
        <v>0</v>
      </c>
      <c r="J122" s="87">
        <f ca="1">IF(AND(YEAR(J118)&gt;YEAR($D$112),YEAR(J118)&lt;YEAR($D$113)),IF(MONTH(J118)=12,SUM(OFFSET(J116,0,-11):J116),0),0)</f>
        <v>0</v>
      </c>
      <c r="K122" s="87">
        <f ca="1">IF(AND(YEAR(K118)&gt;YEAR($D$112),YEAR(K118)&lt;YEAR($D$113)),IF(MONTH(K118)=12,SUM(OFFSET(K116,0,-11):K116),0),0)</f>
        <v>0</v>
      </c>
      <c r="L122" s="87">
        <f ca="1">IF(AND(YEAR(L118)&gt;YEAR($D$112),YEAR(L118)&lt;YEAR($D$113)),IF(MONTH(L118)=12,SUM(OFFSET(L116,0,-11):L116),0),0)</f>
        <v>0</v>
      </c>
      <c r="M122" s="87">
        <f ca="1">IF(AND(YEAR(M118)&gt;YEAR($D$112),YEAR(M118)&lt;YEAR($D$113)),IF(MONTH(M118)=12,SUM(OFFSET(M116,0,-11):M116),0),0)</f>
        <v>0</v>
      </c>
      <c r="N122" s="87">
        <f ca="1">IF(AND(YEAR(N118)&gt;YEAR($D$112),YEAR(N118)&lt;YEAR($D$113)),IF(MONTH(N118)=12,SUM(OFFSET(N116,0,-11):N116),0),0)</f>
        <v>0</v>
      </c>
      <c r="O122" s="87">
        <f ca="1">IF(AND(YEAR(O118)&gt;YEAR($D$112),YEAR(O118)&lt;YEAR($D$113)),IF(MONTH(O118)=12,SUM(OFFSET(O116,0,-11):O116),0),0)</f>
        <v>0</v>
      </c>
      <c r="P122" s="87">
        <f ca="1">IF(AND(YEAR(P118)&gt;YEAR($D$112),YEAR(P118)&lt;YEAR($D$113)),IF(MONTH(P118)=12,SUM(OFFSET(P116,0,-11):P116),0),0)</f>
        <v>0</v>
      </c>
      <c r="Q122" s="87">
        <f ca="1">IF(AND(YEAR(Q118)&gt;YEAR($D$112),YEAR(Q118)&lt;YEAR($D$113)),IF(MONTH(Q118)=12,SUM(OFFSET(Q116,0,-11):Q116),0),0)</f>
        <v>0</v>
      </c>
      <c r="R122" s="87">
        <f ca="1">IF(AND(YEAR(R118)&gt;YEAR($D$112),YEAR(R118)&lt;YEAR($D$113)),IF(MONTH(R118)=12,SUM(OFFSET(R116,0,-11):R116),0),0)</f>
        <v>0</v>
      </c>
      <c r="S122" s="87">
        <f ca="1">IF(AND(YEAR(S118)&gt;YEAR($D$112),YEAR(S118)&lt;YEAR($D$113)),IF(MONTH(S118)=12,SUM(OFFSET(S116,0,-11):S116),0),0)</f>
        <v>0</v>
      </c>
      <c r="T122" s="87">
        <f ca="1">IF(AND(YEAR(T118)&gt;YEAR($D$112),YEAR(T118)&lt;YEAR($D$113)),IF(MONTH(T118)=12,SUM(OFFSET(T116,0,-11):T116),0),0)</f>
        <v>0</v>
      </c>
      <c r="U122" s="87">
        <f ca="1">IF(AND(YEAR(U118)&gt;YEAR($D$112),YEAR(U118)&lt;YEAR($D$113)),IF(MONTH(U118)=12,SUM(OFFSET(U116,0,-11):U116),0),0)</f>
        <v>0</v>
      </c>
      <c r="V122" s="87">
        <f ca="1">IF(AND(YEAR(V118)&gt;YEAR($D$112),YEAR(V118)&lt;YEAR($D$113)),IF(MONTH(V118)=12,SUM(OFFSET(V116,0,-11):V116),0),0)</f>
        <v>0</v>
      </c>
      <c r="W122" s="87">
        <f ca="1">IF(AND(YEAR(W118)&gt;YEAR($D$112),YEAR(W118)&lt;YEAR($D$113)),IF(MONTH(W118)=12,SUM(OFFSET(W116,0,-11):W116),0),0)</f>
        <v>307801.72800000006</v>
      </c>
      <c r="X122" s="87">
        <f ca="1">IF(AND(YEAR(X118)&gt;YEAR($D$112),YEAR(X118)&lt;YEAR($D$113)),IF(MONTH(X118)=12,SUM(OFFSET(X116,0,-11):X116),0),0)</f>
        <v>0</v>
      </c>
      <c r="Y122" s="87">
        <f ca="1">IF(AND(YEAR(Y118)&gt;YEAR($D$112),YEAR(Y118)&lt;YEAR($D$113)),IF(MONTH(Y118)=12,SUM(OFFSET(Y116,0,-11):Y116),0),0)</f>
        <v>0</v>
      </c>
      <c r="Z122" s="87">
        <f ca="1">IF(AND(YEAR(Z118)&gt;YEAR($D$112),YEAR(Z118)&lt;YEAR($D$113)),IF(MONTH(Z118)=12,SUM(OFFSET(Z116,0,-11):Z116),0),0)</f>
        <v>0</v>
      </c>
      <c r="AA122" s="87">
        <f ca="1">IF(AND(YEAR(AA118)&gt;YEAR($D$112),YEAR(AA118)&lt;YEAR($D$113)),IF(MONTH(AA118)=12,SUM(OFFSET(AA116,0,-11):AA116),0),0)</f>
        <v>0</v>
      </c>
      <c r="AB122" s="87">
        <f ca="1">IF(AND(YEAR(AB118)&gt;YEAR($D$112),YEAR(AB118)&lt;YEAR($D$113)),IF(MONTH(AB118)=12,SUM(OFFSET(AB116,0,-11):AB116),0),0)</f>
        <v>0</v>
      </c>
      <c r="AC122" s="87">
        <f ca="1">IF(AND(YEAR(AC118)&gt;YEAR($D$112),YEAR(AC118)&lt;YEAR($D$113)),IF(MONTH(AC118)=12,SUM(OFFSET(AC116,0,-11):AC116),0),0)</f>
        <v>0</v>
      </c>
      <c r="AD122" s="87">
        <f ca="1">IF(AND(YEAR(AD118)&gt;YEAR($D$112),YEAR(AD118)&lt;YEAR($D$113)),IF(MONTH(AD118)=12,SUM(OFFSET(AD116,0,-11):AD116),0),0)</f>
        <v>0</v>
      </c>
      <c r="AE122" s="87">
        <f ca="1">IF(AND(YEAR(AE118)&gt;YEAR($D$112),YEAR(AE118)&lt;YEAR($D$113)),IF(MONTH(AE118)=12,SUM(OFFSET(AE116,0,-11):AE116),0),0)</f>
        <v>0</v>
      </c>
      <c r="AF122" s="87">
        <f ca="1">IF(AND(YEAR(AF118)&gt;YEAR($D$112),YEAR(AF118)&lt;YEAR($D$113)),IF(MONTH(AF118)=12,SUM(OFFSET(AF116,0,-11):AF116),0),0)</f>
        <v>0</v>
      </c>
      <c r="AG122" s="87">
        <f ca="1">IF(AND(YEAR(AG118)&gt;YEAR($D$112),YEAR(AG118)&lt;YEAR($D$113)),IF(MONTH(AG118)=12,SUM(OFFSET(AG116,0,-11):AG116),0),0)</f>
        <v>0</v>
      </c>
      <c r="AH122" s="87">
        <f ca="1">IF(AND(YEAR(AH118)&gt;YEAR($D$112),YEAR(AH118)&lt;YEAR($D$113)),IF(MONTH(AH118)=12,SUM(OFFSET(AH116,0,-11):AH116),0),0)</f>
        <v>0</v>
      </c>
      <c r="AI122" s="87">
        <f ca="1">IF(AND(YEAR(AI118)&gt;YEAR($D$112),YEAR(AI118)&lt;YEAR($D$113)),IF(MONTH(AI118)=12,SUM(OFFSET(AI116,0,-11):AI116),0),0)</f>
        <v>0</v>
      </c>
      <c r="AJ122" s="87">
        <f ca="1">IF(AND(YEAR(AJ118)&gt;YEAR($D$112),YEAR(AJ118)&lt;YEAR($D$113)),IF(MONTH(AJ118)=12,SUM(OFFSET(AJ116,0,-11):AJ116),0),0)</f>
        <v>0</v>
      </c>
      <c r="AK122" s="87">
        <f ca="1">IF(AND(YEAR(AK118)&gt;YEAR($D$112),YEAR(AK118)&lt;YEAR($D$113)),IF(MONTH(AK118)=12,SUM(OFFSET(AK116,0,-11):AK116),0),0)</f>
        <v>0</v>
      </c>
      <c r="AL122" s="87">
        <f ca="1">IF(AND(YEAR(AL118)&gt;YEAR($D$112),YEAR(AL118)&lt;YEAR($D$113)),IF(MONTH(AL118)=12,SUM(OFFSET(AL116,0,-11):AL116),0),0)</f>
        <v>0</v>
      </c>
      <c r="AM122" s="87">
        <f ca="1">IF(AND(YEAR(AM118)&gt;YEAR($D$112),YEAR(AM118)&lt;YEAR($D$113)),IF(MONTH(AM118)=12,SUM(OFFSET(AM116,0,-11):AM116),0),0)</f>
        <v>0</v>
      </c>
      <c r="AN122" s="87">
        <f ca="1">IF(AND(YEAR(AN118)&gt;YEAR($D$112),YEAR(AN118)&lt;YEAR($D$113)),IF(MONTH(AN118)=12,SUM(OFFSET(AN116,0,-11):AN116),0),0)</f>
        <v>0</v>
      </c>
      <c r="AO122" s="87">
        <f ca="1">IF(AND(YEAR(AO118)&gt;YEAR($D$112),YEAR(AO118)&lt;YEAR($D$113)),IF(MONTH(AO118)=12,SUM(OFFSET(AO116,0,-11):AO116),0),0)</f>
        <v>0</v>
      </c>
      <c r="AP122" s="87">
        <f ca="1">IF(AND(YEAR(AP118)&gt;YEAR($D$112),YEAR(AP118)&lt;YEAR($D$113)),IF(MONTH(AP118)=12,SUM(OFFSET(AP116,0,-11):AP116),0),0)</f>
        <v>0</v>
      </c>
      <c r="AQ122" s="87">
        <f ca="1">IF(AND(YEAR(AQ118)&gt;YEAR($D$112),YEAR(AQ118)&lt;YEAR($D$113)),IF(MONTH(AQ118)=12,SUM(OFFSET(AQ116,0,-11):AQ116),0),0)</f>
        <v>0</v>
      </c>
      <c r="AR122" s="87">
        <f ca="1">IF(AND(YEAR(AR118)&gt;YEAR($D$112),YEAR(AR118)&lt;YEAR($D$113)),IF(MONTH(AR118)=12,SUM(OFFSET(AR116,0,-11):AR116),0),0)</f>
        <v>0</v>
      </c>
      <c r="AS122" s="87">
        <f ca="1">IF(AND(YEAR(AS118)&gt;YEAR($D$112),YEAR(AS118)&lt;YEAR($D$113)),IF(MONTH(AS118)=12,SUM(OFFSET(AS116,0,-11):AS116),0),0)</f>
        <v>0</v>
      </c>
      <c r="AT122" s="87">
        <f ca="1">IF(AND(YEAR(AT118)&gt;YEAR($D$112),YEAR(AT118)&lt;YEAR($D$113)),IF(MONTH(AT118)=12,SUM(OFFSET(AT116,0,-11):AT116),0),0)</f>
        <v>0</v>
      </c>
      <c r="AU122" s="87">
        <f ca="1">IF(AND(YEAR(AU118)&gt;YEAR($D$112),YEAR(AU118)&lt;YEAR($D$113)),IF(MONTH(AU118)=12,SUM(OFFSET(AU116,0,-11):AU116),0),0)</f>
        <v>0</v>
      </c>
      <c r="AV122" s="87">
        <f ca="1">IF(AND(YEAR(AV118)&gt;YEAR($D$112),YEAR(AV118)&lt;YEAR($D$113)),IF(MONTH(AV118)=12,SUM(OFFSET(AV116,0,-11):AV116),0),0)</f>
        <v>0</v>
      </c>
      <c r="AW122" s="87">
        <f ca="1">IF(AND(YEAR(AW118)&gt;YEAR($D$112),YEAR(AW118)&lt;YEAR($D$113)),IF(MONTH(AW118)=12,SUM(OFFSET(AW116,0,-11):AW116),0),0)</f>
        <v>0</v>
      </c>
      <c r="AX122" s="87">
        <f ca="1">IF(AND(YEAR(AX118)&gt;YEAR($D$112),YEAR(AX118)&lt;YEAR($D$113)),IF(MONTH(AX118)=12,SUM(OFFSET(AX116,0,-11):AX116),0),0)</f>
        <v>0</v>
      </c>
      <c r="AY122" s="87">
        <f ca="1">IF(AND(YEAR(AY118)&gt;YEAR($D$112),YEAR(AY118)&lt;YEAR($D$113)),IF(MONTH(AY118)=12,SUM(OFFSET(AY116,0,-11):AY116),0),0)</f>
        <v>0</v>
      </c>
      <c r="AZ122" s="87">
        <f ca="1">IF(AND(YEAR(AZ118)&gt;YEAR($D$112),YEAR(AZ118)&lt;YEAR($D$113)),IF(MONTH(AZ118)=12,SUM(OFFSET(AZ116,0,-11):AZ116),0),0)</f>
        <v>0</v>
      </c>
      <c r="BA122" s="87">
        <f ca="1">IF(AND(YEAR(BA118)&gt;YEAR($D$112),YEAR(BA118)&lt;YEAR($D$113)),IF(MONTH(BA118)=12,SUM(OFFSET(BA116,0,-11):BA116),0),0)</f>
        <v>0</v>
      </c>
      <c r="BB122" s="87">
        <f ca="1">IF(AND(YEAR(BB118)&gt;YEAR($D$112),YEAR(BB118)&lt;YEAR($D$113)),IF(MONTH(BB118)=12,SUM(OFFSET(BB116,0,-11):BB116),0),0)</f>
        <v>0</v>
      </c>
      <c r="BC122" s="87">
        <f ca="1">IF(AND(YEAR(BC118)&gt;YEAR($D$112),YEAR(BC118)&lt;YEAR($D$113)),IF(MONTH(BC118)=12,SUM(OFFSET(BC116,0,-11):BC116),0),0)</f>
        <v>0</v>
      </c>
      <c r="BD122" s="87">
        <f ca="1">IF(AND(YEAR(BD118)&gt;YEAR($D$112),YEAR(BD118)&lt;YEAR($D$113)),IF(MONTH(BD118)=12,SUM(OFFSET(BD116,0,-11):BD116),0),0)</f>
        <v>0</v>
      </c>
      <c r="BE122" s="87">
        <f ca="1">IF(AND(YEAR(BE118)&gt;YEAR($D$112),YEAR(BE118)&lt;YEAR($D$113)),IF(MONTH(BE118)=12,SUM(OFFSET(BE116,0,-11):BE116),0),0)</f>
        <v>0</v>
      </c>
      <c r="BF122" s="87">
        <f ca="1">IF(AND(YEAR(BF118)&gt;YEAR($D$112),YEAR(BF118)&lt;YEAR($D$113)),IF(MONTH(BF118)=12,SUM(OFFSET(BF116,0,-11):BF116),0),0)</f>
        <v>0</v>
      </c>
      <c r="BG122" s="87">
        <f ca="1">IF(AND(YEAR(BG118)&gt;YEAR($D$112),YEAR(BG118)&lt;YEAR($D$113)),IF(MONTH(BG118)=12,SUM(OFFSET(BG116,0,-11):BG116),0),0)</f>
        <v>0</v>
      </c>
      <c r="BH122" s="87">
        <f ca="1">IF(AND(YEAR(BH118)&gt;YEAR($D$112),YEAR(BH118)&lt;YEAR($D$113)),IF(MONTH(BH118)=12,SUM(OFFSET(BH116,0,-11):BH116),0),0)</f>
        <v>0</v>
      </c>
      <c r="BI122" s="87">
        <f ca="1">IF(AND(YEAR(BI118)&gt;YEAR($D$112),YEAR(BI118)&lt;YEAR($D$113)),IF(MONTH(BI118)=12,SUM(OFFSET(BI116,0,-11):BI116),0),0)</f>
        <v>0</v>
      </c>
      <c r="BJ122" s="87">
        <f ca="1">IF(AND(YEAR(BJ118)&gt;YEAR($D$112),YEAR(BJ118)&lt;YEAR($D$113)),IF(MONTH(BJ118)=12,SUM(OFFSET(BJ116,0,-11):BJ116),0),0)</f>
        <v>0</v>
      </c>
      <c r="BK122" s="87">
        <f ca="1">IF(AND(YEAR(BK118)&gt;YEAR($D$112),YEAR(BK118)&lt;YEAR($D$113)),IF(MONTH(BK118)=12,SUM(OFFSET(BK116,0,-11):BK116),0),0)</f>
        <v>0</v>
      </c>
      <c r="BL122" s="87">
        <f ca="1">IF(AND(YEAR(BL118)&gt;YEAR($D$112),YEAR(BL118)&lt;YEAR($D$113)),IF(MONTH(BL118)=12,SUM(OFFSET(BL116,0,-11):BL116),0),0)</f>
        <v>0</v>
      </c>
      <c r="BM122" s="87">
        <f ca="1">IF(AND(YEAR(BM118)&gt;YEAR($D$112),YEAR(BM118)&lt;YEAR($D$113)),IF(MONTH(BM118)=12,SUM(OFFSET(BM116,0,-11):BM116),0),0)</f>
        <v>0</v>
      </c>
      <c r="BN122" s="87">
        <f ca="1">IF(AND(YEAR(BN118)&gt;YEAR($D$112),YEAR(BN118)&lt;YEAR($D$113)),IF(MONTH(BN118)=12,SUM(OFFSET(BN116,0,-11):BN116),0),0)</f>
        <v>0</v>
      </c>
      <c r="BO122" s="87">
        <f ca="1">IF(AND(YEAR(BO118)&gt;YEAR($D$112),YEAR(BO118)&lt;YEAR($D$113)),IF(MONTH(BO118)=12,SUM(OFFSET(BO116,0,-11):BO116),0),0)</f>
        <v>0</v>
      </c>
      <c r="BP122" s="87">
        <f ca="1">IF(AND(YEAR(BP118)&gt;YEAR($D$112),YEAR(BP118)&lt;YEAR($D$113)),IF(MONTH(BP118)=12,SUM(OFFSET(BP116,0,-11):BP116),0),0)</f>
        <v>0</v>
      </c>
      <c r="BQ122" s="87">
        <f ca="1">IF(AND(YEAR(BQ118)&gt;YEAR($D$112),YEAR(BQ118)&lt;YEAR($D$113)),IF(MONTH(BQ118)=12,SUM(OFFSET(BQ116,0,-11):BQ116),0),0)</f>
        <v>0</v>
      </c>
      <c r="BR122" s="87">
        <f ca="1">IF(AND(YEAR(BR118)&gt;YEAR($D$112),YEAR(BR118)&lt;YEAR($D$113)),IF(MONTH(BR118)=12,SUM(OFFSET(BR116,0,-11):BR116),0),0)</f>
        <v>0</v>
      </c>
      <c r="BS122" s="87">
        <f ca="1">IF(AND(YEAR(BS118)&gt;YEAR($D$112),YEAR(BS118)&lt;YEAR($D$113)),IF(MONTH(BS118)=12,SUM(OFFSET(BS116,0,-11):BS116),0),0)</f>
        <v>0</v>
      </c>
      <c r="BT122" s="87">
        <f ca="1">IF(AND(YEAR(BT118)&gt;YEAR($D$112),YEAR(BT118)&lt;YEAR($D$113)),IF(MONTH(BT118)=12,SUM(OFFSET(BT116,0,-11):BT116),0),0)</f>
        <v>0</v>
      </c>
      <c r="BU122" s="87">
        <f ca="1">IF(AND(YEAR(BU118)&gt;YEAR($D$112),YEAR(BU118)&lt;YEAR($D$113)),IF(MONTH(BU118)=12,SUM(OFFSET(BU116,0,-11):BU116),0),0)</f>
        <v>0</v>
      </c>
      <c r="BV122" s="87">
        <f ca="1">IF(AND(YEAR(BV118)&gt;YEAR($D$112),YEAR(BV118)&lt;YEAR($D$113)),IF(MONTH(BV118)=12,SUM(OFFSET(BV116,0,-11):BV116),0),0)</f>
        <v>0</v>
      </c>
      <c r="BW122" s="87">
        <f ca="1">IF(AND(YEAR(BW118)&gt;YEAR($D$112),YEAR(BW118)&lt;YEAR($D$113)),IF(MONTH(BW118)=12,SUM(OFFSET(BW116,0,-11):BW116),0),0)</f>
        <v>0</v>
      </c>
      <c r="BX122" s="87">
        <f ca="1">IF(AND(YEAR(BX118)&gt;YEAR($D$112),YEAR(BX118)&lt;YEAR($D$113)),IF(MONTH(BX118)=12,SUM(OFFSET(BX116,0,-11):BX116),0),0)</f>
        <v>0</v>
      </c>
      <c r="BY122" s="87">
        <f ca="1">IF(AND(YEAR(BY118)&gt;YEAR($D$112),YEAR(BY118)&lt;YEAR($D$113)),IF(MONTH(BY118)=12,SUM(OFFSET(BY116,0,-11):BY116),0),0)</f>
        <v>0</v>
      </c>
      <c r="BZ122" s="87">
        <f ca="1">IF(AND(YEAR(BZ118)&gt;YEAR($D$112),YEAR(BZ118)&lt;YEAR($D$113)),IF(MONTH(BZ118)=12,SUM(OFFSET(BZ116,0,-11):BZ116),0),0)</f>
        <v>0</v>
      </c>
      <c r="CA122" s="87">
        <f ca="1">IF(AND(YEAR(CA118)&gt;YEAR($D$112),YEAR(CA118)&lt;YEAR($D$113)),IF(MONTH(CA118)=12,SUM(OFFSET(CA116,0,-11):CA116),0),0)</f>
        <v>0</v>
      </c>
      <c r="CB122" s="87">
        <f ca="1">IF(AND(YEAR(CB118)&gt;YEAR($D$112),YEAR(CB118)&lt;YEAR($D$113)),IF(MONTH(CB118)=12,SUM(OFFSET(CB116,0,-11):CB116),0),0)</f>
        <v>0</v>
      </c>
      <c r="CC122" s="87">
        <f ca="1">IF(AND(YEAR(CC118)&gt;YEAR($D$112),YEAR(CC118)&lt;YEAR($D$113)),IF(MONTH(CC118)=12,SUM(OFFSET(CC116,0,-11):CC116),0),0)</f>
        <v>0</v>
      </c>
      <c r="CD122" s="87">
        <f ca="1">IF(AND(YEAR(CD118)&gt;YEAR($D$112),YEAR(CD118)&lt;YEAR($D$113)),IF(MONTH(CD118)=12,SUM(OFFSET(CD116,0,-11):CD116),0),0)</f>
        <v>0</v>
      </c>
      <c r="CE122" s="87">
        <f ca="1">IF(AND(YEAR(CE118)&gt;YEAR($D$112),YEAR(CE118)&lt;YEAR($D$113)),IF(MONTH(CE118)=12,SUM(OFFSET(CE116,0,-11):CE116),0),0)</f>
        <v>0</v>
      </c>
      <c r="CF122" s="87">
        <f ca="1">IF(AND(YEAR(CF118)&gt;YEAR($D$112),YEAR(CF118)&lt;YEAR($D$113)),IF(MONTH(CF118)=12,SUM(OFFSET(CF116,0,-11):CF116),0),0)</f>
        <v>0</v>
      </c>
      <c r="CG122" s="87">
        <f ca="1">IF(AND(YEAR(CG118)&gt;YEAR($D$112),YEAR(CG118)&lt;YEAR($D$113)),IF(MONTH(CG118)=12,SUM(OFFSET(CG116,0,-11):CG116),0),0)</f>
        <v>0</v>
      </c>
      <c r="CH122" s="87">
        <f ca="1">IF(AND(YEAR(CH118)&gt;YEAR($D$112),YEAR(CH118)&lt;YEAR($D$113)),IF(MONTH(CH118)=12,SUM(OFFSET(CH116,0,-11):CH116),0),0)</f>
        <v>0</v>
      </c>
      <c r="CI122" s="87">
        <f ca="1">IF(AND(YEAR(CI118)&gt;YEAR($D$112),YEAR(CI118)&lt;YEAR($D$113)),IF(MONTH(CI118)=12,SUM(OFFSET(CI116,0,-11):CI116),0),0)</f>
        <v>0</v>
      </c>
      <c r="CJ122" s="87">
        <f ca="1">IF(AND(YEAR(CJ118)&gt;YEAR($D$112),YEAR(CJ118)&lt;YEAR($D$113)),IF(MONTH(CJ118)=12,SUM(OFFSET(CJ116,0,-11):CJ116),0),0)</f>
        <v>0</v>
      </c>
      <c r="CK122" s="87">
        <f ca="1">IF(AND(YEAR(CK118)&gt;YEAR($D$112),YEAR(CK118)&lt;YEAR($D$113)),IF(MONTH(CK118)=12,SUM(OFFSET(CK116,0,-11):CK116),0),0)</f>
        <v>0</v>
      </c>
      <c r="CL122" s="87">
        <f ca="1">IF(AND(YEAR(CL118)&gt;YEAR($D$112),YEAR(CL118)&lt;YEAR($D$113)),IF(MONTH(CL118)=12,SUM(OFFSET(CL116,0,-11):CL116),0),0)</f>
        <v>0</v>
      </c>
      <c r="CM122" s="87">
        <f ca="1">IF(AND(YEAR(CM118)&gt;YEAR($D$112),YEAR(CM118)&lt;YEAR($D$113)),IF(MONTH(CM118)=12,SUM(OFFSET(CM116,0,-11):CM116),0),0)</f>
        <v>0</v>
      </c>
      <c r="CN122" s="87">
        <f ca="1">IF(AND(YEAR(CN118)&gt;YEAR($D$112),YEAR(CN118)&lt;YEAR($D$113)),IF(MONTH(CN118)=12,SUM(OFFSET(CN116,0,-11):CN116),0),0)</f>
        <v>0</v>
      </c>
      <c r="CO122" s="87">
        <f ca="1">IF(AND(YEAR(CO118)&gt;YEAR($D$112),YEAR(CO118)&lt;YEAR($D$113)),IF(MONTH(CO118)=12,SUM(OFFSET(CO116,0,-11):CO116),0),0)</f>
        <v>0</v>
      </c>
    </row>
    <row r="123" spans="1:93">
      <c r="B123" t="s">
        <v>91</v>
      </c>
      <c r="C123" t="s">
        <v>35</v>
      </c>
      <c r="D123" s="87">
        <f ca="1">SUM(D119:D122)</f>
        <v>0</v>
      </c>
      <c r="E123" s="87">
        <f t="shared" ref="E123:BP123" ca="1" si="56">SUM(E119:E122)</f>
        <v>0</v>
      </c>
      <c r="F123" s="87">
        <f t="shared" ca="1" si="56"/>
        <v>0</v>
      </c>
      <c r="G123" s="87">
        <f t="shared" ca="1" si="56"/>
        <v>0</v>
      </c>
      <c r="H123" s="87">
        <f t="shared" ca="1" si="56"/>
        <v>0</v>
      </c>
      <c r="I123" s="87">
        <f t="shared" ca="1" si="56"/>
        <v>0</v>
      </c>
      <c r="J123" s="87">
        <f t="shared" ca="1" si="56"/>
        <v>0</v>
      </c>
      <c r="K123" s="87">
        <f t="shared" ca="1" si="56"/>
        <v>198581.76000000001</v>
      </c>
      <c r="L123" s="87">
        <f t="shared" ca="1" si="56"/>
        <v>0</v>
      </c>
      <c r="M123" s="87">
        <f t="shared" ca="1" si="56"/>
        <v>0</v>
      </c>
      <c r="N123" s="87">
        <f t="shared" ca="1" si="56"/>
        <v>0</v>
      </c>
      <c r="O123" s="87">
        <f t="shared" ca="1" si="56"/>
        <v>0</v>
      </c>
      <c r="P123" s="87">
        <f t="shared" ca="1" si="56"/>
        <v>0</v>
      </c>
      <c r="Q123" s="87">
        <f t="shared" ca="1" si="56"/>
        <v>0</v>
      </c>
      <c r="R123" s="87">
        <f t="shared" ca="1" si="56"/>
        <v>0</v>
      </c>
      <c r="S123" s="87">
        <f t="shared" ca="1" si="56"/>
        <v>0</v>
      </c>
      <c r="T123" s="87">
        <f t="shared" ca="1" si="56"/>
        <v>0</v>
      </c>
      <c r="U123" s="87">
        <f t="shared" ca="1" si="56"/>
        <v>0</v>
      </c>
      <c r="V123" s="87">
        <f t="shared" ca="1" si="56"/>
        <v>0</v>
      </c>
      <c r="W123" s="87">
        <f t="shared" ca="1" si="56"/>
        <v>307801.72800000006</v>
      </c>
      <c r="X123" s="87">
        <f t="shared" ca="1" si="56"/>
        <v>0</v>
      </c>
      <c r="Y123" s="87">
        <f t="shared" ca="1" si="56"/>
        <v>0</v>
      </c>
      <c r="Z123" s="87">
        <f t="shared" ca="1" si="56"/>
        <v>0</v>
      </c>
      <c r="AA123" s="87">
        <f t="shared" ca="1" si="56"/>
        <v>0</v>
      </c>
      <c r="AB123" s="87">
        <f t="shared" ca="1" si="56"/>
        <v>0</v>
      </c>
      <c r="AC123" s="87">
        <f t="shared" ca="1" si="56"/>
        <v>0</v>
      </c>
      <c r="AD123" s="87">
        <f t="shared" ca="1" si="56"/>
        <v>0</v>
      </c>
      <c r="AE123" s="87">
        <f t="shared" ca="1" si="56"/>
        <v>0</v>
      </c>
      <c r="AF123" s="87">
        <f t="shared" ca="1" si="56"/>
        <v>247606.63200000004</v>
      </c>
      <c r="AG123" s="87">
        <f t="shared" ca="1" si="56"/>
        <v>0</v>
      </c>
      <c r="AH123" s="87">
        <f t="shared" ca="1" si="56"/>
        <v>0</v>
      </c>
      <c r="AI123" s="87">
        <f t="shared" ca="1" si="56"/>
        <v>0</v>
      </c>
      <c r="AJ123" s="87">
        <f t="shared" ca="1" si="56"/>
        <v>0</v>
      </c>
      <c r="AK123" s="87">
        <f t="shared" ca="1" si="56"/>
        <v>0</v>
      </c>
      <c r="AL123" s="87">
        <f t="shared" ca="1" si="56"/>
        <v>0</v>
      </c>
      <c r="AM123" s="87">
        <f t="shared" ca="1" si="56"/>
        <v>0</v>
      </c>
      <c r="AN123" s="87">
        <f t="shared" ca="1" si="56"/>
        <v>0</v>
      </c>
      <c r="AO123" s="87">
        <f t="shared" ca="1" si="56"/>
        <v>0</v>
      </c>
      <c r="AP123" s="87">
        <f t="shared" ca="1" si="56"/>
        <v>0</v>
      </c>
      <c r="AQ123" s="87">
        <f t="shared" ca="1" si="56"/>
        <v>0</v>
      </c>
      <c r="AR123" s="87">
        <f t="shared" ca="1" si="56"/>
        <v>0</v>
      </c>
      <c r="AS123" s="87">
        <f t="shared" ca="1" si="56"/>
        <v>0</v>
      </c>
      <c r="AT123" s="87">
        <f t="shared" ca="1" si="56"/>
        <v>0</v>
      </c>
      <c r="AU123" s="87">
        <f t="shared" ca="1" si="56"/>
        <v>0</v>
      </c>
      <c r="AV123" s="87">
        <f t="shared" ca="1" si="56"/>
        <v>0</v>
      </c>
      <c r="AW123" s="87">
        <f t="shared" ca="1" si="56"/>
        <v>0</v>
      </c>
      <c r="AX123" s="87">
        <f t="shared" ca="1" si="56"/>
        <v>0</v>
      </c>
      <c r="AY123" s="87">
        <f t="shared" ca="1" si="56"/>
        <v>0</v>
      </c>
      <c r="AZ123" s="87">
        <f t="shared" ca="1" si="56"/>
        <v>0</v>
      </c>
      <c r="BA123" s="87">
        <f t="shared" ca="1" si="56"/>
        <v>0</v>
      </c>
      <c r="BB123" s="87">
        <f t="shared" ca="1" si="56"/>
        <v>0</v>
      </c>
      <c r="BC123" s="87">
        <f t="shared" ca="1" si="56"/>
        <v>0</v>
      </c>
      <c r="BD123" s="87">
        <f t="shared" ca="1" si="56"/>
        <v>0</v>
      </c>
      <c r="BE123" s="87">
        <f t="shared" ca="1" si="56"/>
        <v>0</v>
      </c>
      <c r="BF123" s="87">
        <f t="shared" ca="1" si="56"/>
        <v>0</v>
      </c>
      <c r="BG123" s="87">
        <f t="shared" ca="1" si="56"/>
        <v>0</v>
      </c>
      <c r="BH123" s="87">
        <f t="shared" ca="1" si="56"/>
        <v>0</v>
      </c>
      <c r="BI123" s="87">
        <f t="shared" ca="1" si="56"/>
        <v>0</v>
      </c>
      <c r="BJ123" s="87">
        <f t="shared" ca="1" si="56"/>
        <v>0</v>
      </c>
      <c r="BK123" s="87">
        <f t="shared" ca="1" si="56"/>
        <v>0</v>
      </c>
      <c r="BL123" s="87">
        <f t="shared" ca="1" si="56"/>
        <v>0</v>
      </c>
      <c r="BM123" s="87">
        <f t="shared" ca="1" si="56"/>
        <v>0</v>
      </c>
      <c r="BN123" s="87">
        <f t="shared" ca="1" si="56"/>
        <v>0</v>
      </c>
      <c r="BO123" s="87">
        <f t="shared" ca="1" si="56"/>
        <v>0</v>
      </c>
      <c r="BP123" s="87">
        <f t="shared" ca="1" si="56"/>
        <v>0</v>
      </c>
      <c r="BQ123" s="87">
        <f t="shared" ref="BQ123:CO123" ca="1" si="57">SUM(BQ119:BQ122)</f>
        <v>0</v>
      </c>
      <c r="BR123" s="87">
        <f t="shared" ca="1" si="57"/>
        <v>0</v>
      </c>
      <c r="BS123" s="87">
        <f t="shared" ca="1" si="57"/>
        <v>0</v>
      </c>
      <c r="BT123" s="87">
        <f t="shared" ca="1" si="57"/>
        <v>0</v>
      </c>
      <c r="BU123" s="87">
        <f t="shared" ca="1" si="57"/>
        <v>0</v>
      </c>
      <c r="BV123" s="87">
        <f t="shared" ca="1" si="57"/>
        <v>0</v>
      </c>
      <c r="BW123" s="87">
        <f t="shared" ca="1" si="57"/>
        <v>0</v>
      </c>
      <c r="BX123" s="87">
        <f t="shared" ca="1" si="57"/>
        <v>0</v>
      </c>
      <c r="BY123" s="87">
        <f t="shared" ca="1" si="57"/>
        <v>0</v>
      </c>
      <c r="BZ123" s="87">
        <f t="shared" ca="1" si="57"/>
        <v>0</v>
      </c>
      <c r="CA123" s="87">
        <f t="shared" ca="1" si="57"/>
        <v>0</v>
      </c>
      <c r="CB123" s="87">
        <f t="shared" ca="1" si="57"/>
        <v>0</v>
      </c>
      <c r="CC123" s="87">
        <f t="shared" ca="1" si="57"/>
        <v>0</v>
      </c>
      <c r="CD123" s="87">
        <f t="shared" ca="1" si="57"/>
        <v>0</v>
      </c>
      <c r="CE123" s="87">
        <f t="shared" ca="1" si="57"/>
        <v>0</v>
      </c>
      <c r="CF123" s="87">
        <f t="shared" ca="1" si="57"/>
        <v>0</v>
      </c>
      <c r="CG123" s="87">
        <f t="shared" ca="1" si="57"/>
        <v>0</v>
      </c>
      <c r="CH123" s="87">
        <f t="shared" ca="1" si="57"/>
        <v>0</v>
      </c>
      <c r="CI123" s="87">
        <f t="shared" ca="1" si="57"/>
        <v>0</v>
      </c>
      <c r="CJ123" s="87">
        <f t="shared" ca="1" si="57"/>
        <v>0</v>
      </c>
      <c r="CK123" s="87">
        <f t="shared" ca="1" si="57"/>
        <v>0</v>
      </c>
      <c r="CL123" s="87">
        <f t="shared" ca="1" si="57"/>
        <v>0</v>
      </c>
      <c r="CM123" s="87">
        <f t="shared" ca="1" si="57"/>
        <v>0</v>
      </c>
      <c r="CN123" s="87">
        <f t="shared" ca="1" si="57"/>
        <v>0</v>
      </c>
      <c r="CO123" s="87">
        <f t="shared" ca="1" si="57"/>
        <v>0</v>
      </c>
    </row>
    <row r="125" spans="1:93">
      <c r="B125" t="s">
        <v>91</v>
      </c>
      <c r="C125" s="2" t="s">
        <v>122</v>
      </c>
      <c r="D125" s="73">
        <f>D115</f>
        <v>42125</v>
      </c>
      <c r="E125" s="73">
        <f>EDATE(D125,1)</f>
        <v>42156</v>
      </c>
      <c r="F125" s="73">
        <f t="shared" ref="F125:BQ125" si="58">EDATE(E125,1)</f>
        <v>42186</v>
      </c>
      <c r="G125" s="73">
        <f t="shared" si="58"/>
        <v>42217</v>
      </c>
      <c r="H125" s="73">
        <f t="shared" si="58"/>
        <v>42248</v>
      </c>
      <c r="I125" s="73">
        <f t="shared" si="58"/>
        <v>42278</v>
      </c>
      <c r="J125" s="73">
        <f t="shared" si="58"/>
        <v>42309</v>
      </c>
      <c r="K125" s="73">
        <f t="shared" si="58"/>
        <v>42339</v>
      </c>
      <c r="L125" s="73">
        <f t="shared" si="58"/>
        <v>42370</v>
      </c>
      <c r="M125" s="73">
        <f t="shared" si="58"/>
        <v>42401</v>
      </c>
      <c r="N125" s="73">
        <f t="shared" si="58"/>
        <v>42430</v>
      </c>
      <c r="O125" s="73">
        <f t="shared" si="58"/>
        <v>42461</v>
      </c>
      <c r="P125" s="73">
        <f t="shared" si="58"/>
        <v>42491</v>
      </c>
      <c r="Q125" s="73">
        <f t="shared" si="58"/>
        <v>42522</v>
      </c>
      <c r="R125" s="73">
        <f t="shared" si="58"/>
        <v>42552</v>
      </c>
      <c r="S125" s="73">
        <f t="shared" si="58"/>
        <v>42583</v>
      </c>
      <c r="T125" s="73">
        <f t="shared" si="58"/>
        <v>42614</v>
      </c>
      <c r="U125" s="73">
        <f t="shared" si="58"/>
        <v>42644</v>
      </c>
      <c r="V125" s="73">
        <f t="shared" si="58"/>
        <v>42675</v>
      </c>
      <c r="W125" s="73">
        <f t="shared" si="58"/>
        <v>42705</v>
      </c>
      <c r="X125" s="73">
        <f t="shared" si="58"/>
        <v>42736</v>
      </c>
      <c r="Y125" s="73">
        <f t="shared" si="58"/>
        <v>42767</v>
      </c>
      <c r="Z125" s="73">
        <f t="shared" si="58"/>
        <v>42795</v>
      </c>
      <c r="AA125" s="73">
        <f t="shared" si="58"/>
        <v>42826</v>
      </c>
      <c r="AB125" s="73">
        <f t="shared" si="58"/>
        <v>42856</v>
      </c>
      <c r="AC125" s="73">
        <f t="shared" si="58"/>
        <v>42887</v>
      </c>
      <c r="AD125" s="73">
        <f t="shared" si="58"/>
        <v>42917</v>
      </c>
      <c r="AE125" s="73">
        <f t="shared" si="58"/>
        <v>42948</v>
      </c>
      <c r="AF125" s="73">
        <f t="shared" si="58"/>
        <v>42979</v>
      </c>
      <c r="AG125" s="73">
        <f t="shared" si="58"/>
        <v>43009</v>
      </c>
      <c r="AH125" s="73">
        <f t="shared" si="58"/>
        <v>43040</v>
      </c>
      <c r="AI125" s="73">
        <f t="shared" si="58"/>
        <v>43070</v>
      </c>
      <c r="AJ125" s="73">
        <f t="shared" si="58"/>
        <v>43101</v>
      </c>
      <c r="AK125" s="73">
        <f t="shared" si="58"/>
        <v>43132</v>
      </c>
      <c r="AL125" s="73">
        <f t="shared" si="58"/>
        <v>43160</v>
      </c>
      <c r="AM125" s="73">
        <f t="shared" si="58"/>
        <v>43191</v>
      </c>
      <c r="AN125" s="73">
        <f t="shared" si="58"/>
        <v>43221</v>
      </c>
      <c r="AO125" s="73">
        <f t="shared" si="58"/>
        <v>43252</v>
      </c>
      <c r="AP125" s="73">
        <f t="shared" si="58"/>
        <v>43282</v>
      </c>
      <c r="AQ125" s="73">
        <f t="shared" si="58"/>
        <v>43313</v>
      </c>
      <c r="AR125" s="73">
        <f t="shared" si="58"/>
        <v>43344</v>
      </c>
      <c r="AS125" s="73">
        <f t="shared" si="58"/>
        <v>43374</v>
      </c>
      <c r="AT125" s="73">
        <f t="shared" si="58"/>
        <v>43405</v>
      </c>
      <c r="AU125" s="73">
        <f t="shared" si="58"/>
        <v>43435</v>
      </c>
      <c r="AV125" s="73">
        <f t="shared" si="58"/>
        <v>43466</v>
      </c>
      <c r="AW125" s="73">
        <f t="shared" si="58"/>
        <v>43497</v>
      </c>
      <c r="AX125" s="73">
        <f t="shared" si="58"/>
        <v>43525</v>
      </c>
      <c r="AY125" s="73">
        <f t="shared" si="58"/>
        <v>43556</v>
      </c>
      <c r="AZ125" s="73">
        <f t="shared" si="58"/>
        <v>43586</v>
      </c>
      <c r="BA125" s="73">
        <f t="shared" si="58"/>
        <v>43617</v>
      </c>
      <c r="BB125" s="73">
        <f t="shared" si="58"/>
        <v>43647</v>
      </c>
      <c r="BC125" s="73">
        <f t="shared" si="58"/>
        <v>43678</v>
      </c>
      <c r="BD125" s="73">
        <f t="shared" si="58"/>
        <v>43709</v>
      </c>
      <c r="BE125" s="73">
        <f t="shared" si="58"/>
        <v>43739</v>
      </c>
      <c r="BF125" s="73">
        <f t="shared" si="58"/>
        <v>43770</v>
      </c>
      <c r="BG125" s="73">
        <f t="shared" si="58"/>
        <v>43800</v>
      </c>
      <c r="BH125" s="73">
        <f t="shared" si="58"/>
        <v>43831</v>
      </c>
      <c r="BI125" s="73">
        <f t="shared" si="58"/>
        <v>43862</v>
      </c>
      <c r="BJ125" s="73">
        <f t="shared" si="58"/>
        <v>43891</v>
      </c>
      <c r="BK125" s="73">
        <f t="shared" si="58"/>
        <v>43922</v>
      </c>
      <c r="BL125" s="73">
        <f t="shared" si="58"/>
        <v>43952</v>
      </c>
      <c r="BM125" s="73">
        <f t="shared" si="58"/>
        <v>43983</v>
      </c>
      <c r="BN125" s="73">
        <f t="shared" si="58"/>
        <v>44013</v>
      </c>
      <c r="BO125" s="73">
        <f t="shared" si="58"/>
        <v>44044</v>
      </c>
      <c r="BP125" s="73">
        <f t="shared" si="58"/>
        <v>44075</v>
      </c>
      <c r="BQ125" s="73">
        <f t="shared" si="58"/>
        <v>44105</v>
      </c>
      <c r="BR125" s="73">
        <f t="shared" ref="BR125:CO125" si="59">EDATE(BQ125,1)</f>
        <v>44136</v>
      </c>
      <c r="BS125" s="73">
        <f t="shared" si="59"/>
        <v>44166</v>
      </c>
      <c r="BT125" s="73">
        <f t="shared" si="59"/>
        <v>44197</v>
      </c>
      <c r="BU125" s="73">
        <f t="shared" si="59"/>
        <v>44228</v>
      </c>
      <c r="BV125" s="73">
        <f t="shared" si="59"/>
        <v>44256</v>
      </c>
      <c r="BW125" s="73">
        <f t="shared" si="59"/>
        <v>44287</v>
      </c>
      <c r="BX125" s="73">
        <f t="shared" si="59"/>
        <v>44317</v>
      </c>
      <c r="BY125" s="73">
        <f t="shared" si="59"/>
        <v>44348</v>
      </c>
      <c r="BZ125" s="73">
        <f t="shared" si="59"/>
        <v>44378</v>
      </c>
      <c r="CA125" s="73">
        <f t="shared" si="59"/>
        <v>44409</v>
      </c>
      <c r="CB125" s="73">
        <f t="shared" si="59"/>
        <v>44440</v>
      </c>
      <c r="CC125" s="73">
        <f t="shared" si="59"/>
        <v>44470</v>
      </c>
      <c r="CD125" s="73">
        <f t="shared" si="59"/>
        <v>44501</v>
      </c>
      <c r="CE125" s="73">
        <f t="shared" si="59"/>
        <v>44531</v>
      </c>
      <c r="CF125" s="73">
        <f t="shared" si="59"/>
        <v>44562</v>
      </c>
      <c r="CG125" s="73">
        <f t="shared" si="59"/>
        <v>44593</v>
      </c>
      <c r="CH125" s="73">
        <f t="shared" si="59"/>
        <v>44621</v>
      </c>
      <c r="CI125" s="73">
        <f t="shared" si="59"/>
        <v>44652</v>
      </c>
      <c r="CJ125" s="73">
        <f t="shared" si="59"/>
        <v>44682</v>
      </c>
      <c r="CK125" s="73">
        <f t="shared" si="59"/>
        <v>44713</v>
      </c>
      <c r="CL125" s="73">
        <f t="shared" si="59"/>
        <v>44743</v>
      </c>
      <c r="CM125" s="73">
        <f t="shared" si="59"/>
        <v>44774</v>
      </c>
      <c r="CN125" s="73">
        <f t="shared" si="59"/>
        <v>44805</v>
      </c>
      <c r="CO125" s="73">
        <f t="shared" si="59"/>
        <v>44835</v>
      </c>
    </row>
    <row r="126" spans="1:93">
      <c r="C126" t="s">
        <v>35</v>
      </c>
      <c r="D126" s="87">
        <f t="shared" ref="D126:BO126" si="60">IF(D125&gt;EDATE($D$113,12),0,$D$114*D116)</f>
        <v>992.90880000000004</v>
      </c>
      <c r="E126" s="87">
        <f t="shared" si="60"/>
        <v>992.90880000000004</v>
      </c>
      <c r="F126" s="87">
        <f t="shared" si="60"/>
        <v>992.90880000000004</v>
      </c>
      <c r="G126" s="87">
        <f t="shared" si="60"/>
        <v>992.90880000000004</v>
      </c>
      <c r="H126" s="87">
        <f t="shared" si="60"/>
        <v>992.90880000000004</v>
      </c>
      <c r="I126" s="87">
        <f t="shared" si="60"/>
        <v>992.90880000000004</v>
      </c>
      <c r="J126" s="87">
        <f t="shared" si="60"/>
        <v>992.90880000000004</v>
      </c>
      <c r="K126" s="87">
        <f t="shared" si="60"/>
        <v>992.90880000000004</v>
      </c>
      <c r="L126" s="87">
        <f t="shared" si="60"/>
        <v>992.90880000000004</v>
      </c>
      <c r="M126" s="87">
        <f t="shared" si="60"/>
        <v>992.90880000000004</v>
      </c>
      <c r="N126" s="87">
        <f t="shared" si="60"/>
        <v>992.90880000000004</v>
      </c>
      <c r="O126" s="87">
        <f t="shared" si="60"/>
        <v>992.90880000000004</v>
      </c>
      <c r="P126" s="87">
        <f t="shared" si="60"/>
        <v>1042.5542400000002</v>
      </c>
      <c r="Q126" s="87">
        <f t="shared" si="60"/>
        <v>1042.5542400000002</v>
      </c>
      <c r="R126" s="87">
        <f t="shared" si="60"/>
        <v>1042.5542400000002</v>
      </c>
      <c r="S126" s="87">
        <f t="shared" si="60"/>
        <v>1042.5542400000002</v>
      </c>
      <c r="T126" s="87">
        <f t="shared" si="60"/>
        <v>1042.5542400000002</v>
      </c>
      <c r="U126" s="87">
        <f t="shared" si="60"/>
        <v>1042.5542400000002</v>
      </c>
      <c r="V126" s="87">
        <f t="shared" si="60"/>
        <v>1042.5542400000002</v>
      </c>
      <c r="W126" s="87">
        <f t="shared" si="60"/>
        <v>1042.5542400000002</v>
      </c>
      <c r="X126" s="87">
        <f t="shared" si="60"/>
        <v>1042.5542400000002</v>
      </c>
      <c r="Y126" s="87">
        <f t="shared" si="60"/>
        <v>1042.5542400000002</v>
      </c>
      <c r="Z126" s="87">
        <f t="shared" si="60"/>
        <v>1042.5542400000002</v>
      </c>
      <c r="AA126" s="87">
        <f t="shared" si="60"/>
        <v>1042.5542400000002</v>
      </c>
      <c r="AB126" s="87">
        <f t="shared" si="60"/>
        <v>1146.8096640000003</v>
      </c>
      <c r="AC126" s="87">
        <f t="shared" si="60"/>
        <v>1146.8096640000003</v>
      </c>
      <c r="AD126" s="87">
        <f t="shared" si="60"/>
        <v>1146.8096640000003</v>
      </c>
      <c r="AE126" s="87">
        <f t="shared" si="60"/>
        <v>1146.8096640000003</v>
      </c>
      <c r="AF126" s="87">
        <f t="shared" si="60"/>
        <v>1146.8096640000003</v>
      </c>
      <c r="AG126" s="87">
        <f t="shared" si="60"/>
        <v>0</v>
      </c>
      <c r="AH126" s="87">
        <f t="shared" si="60"/>
        <v>0</v>
      </c>
      <c r="AI126" s="87">
        <f t="shared" si="60"/>
        <v>0</v>
      </c>
      <c r="AJ126" s="87">
        <f t="shared" si="60"/>
        <v>0</v>
      </c>
      <c r="AK126" s="87">
        <f t="shared" si="60"/>
        <v>0</v>
      </c>
      <c r="AL126" s="87">
        <f t="shared" si="60"/>
        <v>0</v>
      </c>
      <c r="AM126" s="87">
        <f t="shared" si="60"/>
        <v>0</v>
      </c>
      <c r="AN126" s="87">
        <f t="shared" si="60"/>
        <v>0</v>
      </c>
      <c r="AO126" s="87">
        <f t="shared" si="60"/>
        <v>0</v>
      </c>
      <c r="AP126" s="87">
        <f t="shared" si="60"/>
        <v>0</v>
      </c>
      <c r="AQ126" s="87">
        <f t="shared" si="60"/>
        <v>0</v>
      </c>
      <c r="AR126" s="87">
        <f t="shared" si="60"/>
        <v>0</v>
      </c>
      <c r="AS126" s="87">
        <f t="shared" si="60"/>
        <v>0</v>
      </c>
      <c r="AT126" s="87">
        <f t="shared" si="60"/>
        <v>0</v>
      </c>
      <c r="AU126" s="87">
        <f t="shared" si="60"/>
        <v>0</v>
      </c>
      <c r="AV126" s="87">
        <f t="shared" si="60"/>
        <v>0</v>
      </c>
      <c r="AW126" s="87">
        <f t="shared" si="60"/>
        <v>0</v>
      </c>
      <c r="AX126" s="87">
        <f t="shared" si="60"/>
        <v>0</v>
      </c>
      <c r="AY126" s="87">
        <f t="shared" si="60"/>
        <v>0</v>
      </c>
      <c r="AZ126" s="87">
        <f t="shared" si="60"/>
        <v>0</v>
      </c>
      <c r="BA126" s="87">
        <f t="shared" si="60"/>
        <v>0</v>
      </c>
      <c r="BB126" s="87">
        <f t="shared" si="60"/>
        <v>0</v>
      </c>
      <c r="BC126" s="87">
        <f t="shared" si="60"/>
        <v>0</v>
      </c>
      <c r="BD126" s="87">
        <f t="shared" si="60"/>
        <v>0</v>
      </c>
      <c r="BE126" s="87">
        <f t="shared" si="60"/>
        <v>0</v>
      </c>
      <c r="BF126" s="87">
        <f t="shared" si="60"/>
        <v>0</v>
      </c>
      <c r="BG126" s="87">
        <f t="shared" si="60"/>
        <v>0</v>
      </c>
      <c r="BH126" s="87">
        <f t="shared" si="60"/>
        <v>0</v>
      </c>
      <c r="BI126" s="87">
        <f t="shared" si="60"/>
        <v>0</v>
      </c>
      <c r="BJ126" s="87">
        <f t="shared" si="60"/>
        <v>0</v>
      </c>
      <c r="BK126" s="87">
        <f t="shared" si="60"/>
        <v>0</v>
      </c>
      <c r="BL126" s="87">
        <f t="shared" si="60"/>
        <v>0</v>
      </c>
      <c r="BM126" s="87">
        <f t="shared" si="60"/>
        <v>0</v>
      </c>
      <c r="BN126" s="87">
        <f t="shared" si="60"/>
        <v>0</v>
      </c>
      <c r="BO126" s="87">
        <f t="shared" si="60"/>
        <v>0</v>
      </c>
      <c r="BP126" s="87">
        <f t="shared" ref="BP126:CO126" si="61">IF(BP125&gt;EDATE($D$113,12),0,$D$114*BP116)</f>
        <v>0</v>
      </c>
      <c r="BQ126" s="87">
        <f t="shared" si="61"/>
        <v>0</v>
      </c>
      <c r="BR126" s="87">
        <f t="shared" si="61"/>
        <v>0</v>
      </c>
      <c r="BS126" s="87">
        <f t="shared" si="61"/>
        <v>0</v>
      </c>
      <c r="BT126" s="87">
        <f t="shared" si="61"/>
        <v>0</v>
      </c>
      <c r="BU126" s="87">
        <f t="shared" si="61"/>
        <v>0</v>
      </c>
      <c r="BV126" s="87">
        <f t="shared" si="61"/>
        <v>0</v>
      </c>
      <c r="BW126" s="87">
        <f t="shared" si="61"/>
        <v>0</v>
      </c>
      <c r="BX126" s="87">
        <f t="shared" si="61"/>
        <v>0</v>
      </c>
      <c r="BY126" s="87">
        <f t="shared" si="61"/>
        <v>0</v>
      </c>
      <c r="BZ126" s="87">
        <f t="shared" si="61"/>
        <v>0</v>
      </c>
      <c r="CA126" s="87">
        <f t="shared" si="61"/>
        <v>0</v>
      </c>
      <c r="CB126" s="87">
        <f t="shared" si="61"/>
        <v>0</v>
      </c>
      <c r="CC126" s="87">
        <f t="shared" si="61"/>
        <v>0</v>
      </c>
      <c r="CD126" s="87">
        <f t="shared" si="61"/>
        <v>0</v>
      </c>
      <c r="CE126" s="87">
        <f t="shared" si="61"/>
        <v>0</v>
      </c>
      <c r="CF126" s="87">
        <f t="shared" si="61"/>
        <v>0</v>
      </c>
      <c r="CG126" s="87">
        <f t="shared" si="61"/>
        <v>0</v>
      </c>
      <c r="CH126" s="87">
        <f t="shared" si="61"/>
        <v>0</v>
      </c>
      <c r="CI126" s="87">
        <f t="shared" si="61"/>
        <v>0</v>
      </c>
      <c r="CJ126" s="87">
        <f t="shared" si="61"/>
        <v>0</v>
      </c>
      <c r="CK126" s="87">
        <f t="shared" si="61"/>
        <v>0</v>
      </c>
      <c r="CL126" s="87">
        <f t="shared" si="61"/>
        <v>0</v>
      </c>
      <c r="CM126" s="87">
        <f t="shared" si="61"/>
        <v>0</v>
      </c>
      <c r="CN126" s="87">
        <f t="shared" si="61"/>
        <v>0</v>
      </c>
      <c r="CO126" s="87">
        <f t="shared" si="61"/>
        <v>0</v>
      </c>
    </row>
    <row r="127" spans="1:93" s="1" customFormat="1">
      <c r="D127" s="86"/>
    </row>
    <row r="128" spans="1:93">
      <c r="A128" t="s">
        <v>313</v>
      </c>
      <c r="B128" s="2" t="s">
        <v>92</v>
      </c>
      <c r="C128" t="s">
        <v>167</v>
      </c>
      <c r="D128" s="64">
        <v>42125</v>
      </c>
    </row>
    <row r="129" spans="1:93">
      <c r="C129" t="s">
        <v>153</v>
      </c>
      <c r="D129" s="64">
        <v>42979</v>
      </c>
    </row>
    <row r="130" spans="1:93">
      <c r="C130" t="s">
        <v>168</v>
      </c>
      <c r="D130" s="66">
        <f>YEAR(D128)</f>
        <v>2015</v>
      </c>
      <c r="E130">
        <f>D130+1</f>
        <v>2016</v>
      </c>
      <c r="F130">
        <f t="shared" ref="F130:M130" si="62">E130+1</f>
        <v>2017</v>
      </c>
      <c r="G130">
        <f t="shared" si="62"/>
        <v>2018</v>
      </c>
      <c r="H130">
        <f t="shared" si="62"/>
        <v>2019</v>
      </c>
      <c r="I130">
        <f t="shared" si="62"/>
        <v>2020</v>
      </c>
      <c r="J130">
        <f t="shared" si="62"/>
        <v>2021</v>
      </c>
      <c r="K130">
        <f t="shared" si="62"/>
        <v>2022</v>
      </c>
      <c r="L130">
        <f t="shared" si="62"/>
        <v>2023</v>
      </c>
      <c r="M130">
        <f t="shared" si="62"/>
        <v>2024</v>
      </c>
    </row>
    <row r="131" spans="1:93">
      <c r="C131" t="s">
        <v>35</v>
      </c>
      <c r="D131" s="56">
        <v>12000</v>
      </c>
      <c r="E131" s="56">
        <v>12000</v>
      </c>
      <c r="F131" s="56">
        <v>12000</v>
      </c>
      <c r="G131" s="56">
        <v>12000</v>
      </c>
      <c r="H131" s="56">
        <v>12000</v>
      </c>
      <c r="I131" s="56">
        <v>12000</v>
      </c>
      <c r="J131" s="56">
        <v>12000</v>
      </c>
      <c r="K131" s="56">
        <v>12000</v>
      </c>
      <c r="L131" s="56">
        <v>12000</v>
      </c>
      <c r="M131" s="56">
        <v>12000</v>
      </c>
    </row>
    <row r="132" spans="1:93">
      <c r="D132" s="58"/>
    </row>
    <row r="133" spans="1:93">
      <c r="B133" t="s">
        <v>91</v>
      </c>
      <c r="C133" s="2" t="s">
        <v>122</v>
      </c>
      <c r="D133" s="73">
        <f>D128</f>
        <v>42125</v>
      </c>
      <c r="E133" s="73">
        <f>EDATE(D133,1)</f>
        <v>42156</v>
      </c>
      <c r="F133" s="73">
        <f t="shared" ref="F133:BQ133" si="63">EDATE(E133,1)</f>
        <v>42186</v>
      </c>
      <c r="G133" s="73">
        <f t="shared" si="63"/>
        <v>42217</v>
      </c>
      <c r="H133" s="73">
        <f t="shared" si="63"/>
        <v>42248</v>
      </c>
      <c r="I133" s="73">
        <f t="shared" si="63"/>
        <v>42278</v>
      </c>
      <c r="J133" s="73">
        <f t="shared" si="63"/>
        <v>42309</v>
      </c>
      <c r="K133" s="73">
        <f t="shared" si="63"/>
        <v>42339</v>
      </c>
      <c r="L133" s="73">
        <f t="shared" si="63"/>
        <v>42370</v>
      </c>
      <c r="M133" s="73">
        <f t="shared" si="63"/>
        <v>42401</v>
      </c>
      <c r="N133" s="73">
        <f t="shared" si="63"/>
        <v>42430</v>
      </c>
      <c r="O133" s="73">
        <f t="shared" si="63"/>
        <v>42461</v>
      </c>
      <c r="P133" s="73">
        <f t="shared" si="63"/>
        <v>42491</v>
      </c>
      <c r="Q133" s="73">
        <f t="shared" si="63"/>
        <v>42522</v>
      </c>
      <c r="R133" s="73">
        <f t="shared" si="63"/>
        <v>42552</v>
      </c>
      <c r="S133" s="73">
        <f t="shared" si="63"/>
        <v>42583</v>
      </c>
      <c r="T133" s="73">
        <f t="shared" si="63"/>
        <v>42614</v>
      </c>
      <c r="U133" s="73">
        <f t="shared" si="63"/>
        <v>42644</v>
      </c>
      <c r="V133" s="73">
        <f t="shared" si="63"/>
        <v>42675</v>
      </c>
      <c r="W133" s="73">
        <f t="shared" si="63"/>
        <v>42705</v>
      </c>
      <c r="X133" s="73">
        <f t="shared" si="63"/>
        <v>42736</v>
      </c>
      <c r="Y133" s="73">
        <f t="shared" si="63"/>
        <v>42767</v>
      </c>
      <c r="Z133" s="73">
        <f t="shared" si="63"/>
        <v>42795</v>
      </c>
      <c r="AA133" s="73">
        <f t="shared" si="63"/>
        <v>42826</v>
      </c>
      <c r="AB133" s="73">
        <f t="shared" si="63"/>
        <v>42856</v>
      </c>
      <c r="AC133" s="73">
        <f t="shared" si="63"/>
        <v>42887</v>
      </c>
      <c r="AD133" s="73">
        <f t="shared" si="63"/>
        <v>42917</v>
      </c>
      <c r="AE133" s="73">
        <f t="shared" si="63"/>
        <v>42948</v>
      </c>
      <c r="AF133" s="73">
        <f t="shared" si="63"/>
        <v>42979</v>
      </c>
      <c r="AG133" s="73">
        <f t="shared" si="63"/>
        <v>43009</v>
      </c>
      <c r="AH133" s="73">
        <f t="shared" si="63"/>
        <v>43040</v>
      </c>
      <c r="AI133" s="73">
        <f t="shared" si="63"/>
        <v>43070</v>
      </c>
      <c r="AJ133" s="73">
        <f t="shared" si="63"/>
        <v>43101</v>
      </c>
      <c r="AK133" s="73">
        <f t="shared" si="63"/>
        <v>43132</v>
      </c>
      <c r="AL133" s="73">
        <f t="shared" si="63"/>
        <v>43160</v>
      </c>
      <c r="AM133" s="73">
        <f t="shared" si="63"/>
        <v>43191</v>
      </c>
      <c r="AN133" s="73">
        <f t="shared" si="63"/>
        <v>43221</v>
      </c>
      <c r="AO133" s="73">
        <f t="shared" si="63"/>
        <v>43252</v>
      </c>
      <c r="AP133" s="73">
        <f t="shared" si="63"/>
        <v>43282</v>
      </c>
      <c r="AQ133" s="73">
        <f t="shared" si="63"/>
        <v>43313</v>
      </c>
      <c r="AR133" s="73">
        <f t="shared" si="63"/>
        <v>43344</v>
      </c>
      <c r="AS133" s="73">
        <f t="shared" si="63"/>
        <v>43374</v>
      </c>
      <c r="AT133" s="73">
        <f t="shared" si="63"/>
        <v>43405</v>
      </c>
      <c r="AU133" s="73">
        <f t="shared" si="63"/>
        <v>43435</v>
      </c>
      <c r="AV133" s="73">
        <f t="shared" si="63"/>
        <v>43466</v>
      </c>
      <c r="AW133" s="73">
        <f t="shared" si="63"/>
        <v>43497</v>
      </c>
      <c r="AX133" s="73">
        <f t="shared" si="63"/>
        <v>43525</v>
      </c>
      <c r="AY133" s="73">
        <f t="shared" si="63"/>
        <v>43556</v>
      </c>
      <c r="AZ133" s="73">
        <f t="shared" si="63"/>
        <v>43586</v>
      </c>
      <c r="BA133" s="73">
        <f t="shared" si="63"/>
        <v>43617</v>
      </c>
      <c r="BB133" s="73">
        <f t="shared" si="63"/>
        <v>43647</v>
      </c>
      <c r="BC133" s="73">
        <f t="shared" si="63"/>
        <v>43678</v>
      </c>
      <c r="BD133" s="73">
        <f t="shared" si="63"/>
        <v>43709</v>
      </c>
      <c r="BE133" s="73">
        <f t="shared" si="63"/>
        <v>43739</v>
      </c>
      <c r="BF133" s="73">
        <f t="shared" si="63"/>
        <v>43770</v>
      </c>
      <c r="BG133" s="73">
        <f t="shared" si="63"/>
        <v>43800</v>
      </c>
      <c r="BH133" s="73">
        <f t="shared" si="63"/>
        <v>43831</v>
      </c>
      <c r="BI133" s="73">
        <f t="shared" si="63"/>
        <v>43862</v>
      </c>
      <c r="BJ133" s="73">
        <f t="shared" si="63"/>
        <v>43891</v>
      </c>
      <c r="BK133" s="73">
        <f t="shared" si="63"/>
        <v>43922</v>
      </c>
      <c r="BL133" s="73">
        <f t="shared" si="63"/>
        <v>43952</v>
      </c>
      <c r="BM133" s="73">
        <f t="shared" si="63"/>
        <v>43983</v>
      </c>
      <c r="BN133" s="73">
        <f t="shared" si="63"/>
        <v>44013</v>
      </c>
      <c r="BO133" s="73">
        <f t="shared" si="63"/>
        <v>44044</v>
      </c>
      <c r="BP133" s="73">
        <f t="shared" si="63"/>
        <v>44075</v>
      </c>
      <c r="BQ133" s="73">
        <f t="shared" si="63"/>
        <v>44105</v>
      </c>
      <c r="BR133" s="73">
        <f t="shared" ref="BR133:CO133" si="64">EDATE(BQ133,1)</f>
        <v>44136</v>
      </c>
      <c r="BS133" s="73">
        <f t="shared" si="64"/>
        <v>44166</v>
      </c>
      <c r="BT133" s="73">
        <f t="shared" si="64"/>
        <v>44197</v>
      </c>
      <c r="BU133" s="73">
        <f t="shared" si="64"/>
        <v>44228</v>
      </c>
      <c r="BV133" s="73">
        <f t="shared" si="64"/>
        <v>44256</v>
      </c>
      <c r="BW133" s="73">
        <f t="shared" si="64"/>
        <v>44287</v>
      </c>
      <c r="BX133" s="73">
        <f t="shared" si="64"/>
        <v>44317</v>
      </c>
      <c r="BY133" s="73">
        <f t="shared" si="64"/>
        <v>44348</v>
      </c>
      <c r="BZ133" s="73">
        <f t="shared" si="64"/>
        <v>44378</v>
      </c>
      <c r="CA133" s="73">
        <f t="shared" si="64"/>
        <v>44409</v>
      </c>
      <c r="CB133" s="73">
        <f t="shared" si="64"/>
        <v>44440</v>
      </c>
      <c r="CC133" s="73">
        <f t="shared" si="64"/>
        <v>44470</v>
      </c>
      <c r="CD133" s="73">
        <f t="shared" si="64"/>
        <v>44501</v>
      </c>
      <c r="CE133" s="73">
        <f t="shared" si="64"/>
        <v>44531</v>
      </c>
      <c r="CF133" s="73">
        <f t="shared" si="64"/>
        <v>44562</v>
      </c>
      <c r="CG133" s="73">
        <f t="shared" si="64"/>
        <v>44593</v>
      </c>
      <c r="CH133" s="73">
        <f t="shared" si="64"/>
        <v>44621</v>
      </c>
      <c r="CI133" s="73">
        <f t="shared" si="64"/>
        <v>44652</v>
      </c>
      <c r="CJ133" s="73">
        <f t="shared" si="64"/>
        <v>44682</v>
      </c>
      <c r="CK133" s="73">
        <f t="shared" si="64"/>
        <v>44713</v>
      </c>
      <c r="CL133" s="73">
        <f t="shared" si="64"/>
        <v>44743</v>
      </c>
      <c r="CM133" s="73">
        <f t="shared" si="64"/>
        <v>44774</v>
      </c>
      <c r="CN133" s="73">
        <f t="shared" si="64"/>
        <v>44805</v>
      </c>
      <c r="CO133" s="73">
        <f t="shared" si="64"/>
        <v>44835</v>
      </c>
    </row>
    <row r="134" spans="1:93">
      <c r="C134" t="s">
        <v>35</v>
      </c>
      <c r="D134" s="81">
        <f t="shared" ref="D134:BP134" ca="1" si="65">IF(D133&gt;EDATE($D$129,12),0,IF(YEAR(D133)=$D$130,$D$131/(13-MONTH($D$128)),OFFSET($D$131,0,YEAR(D133)-$D$130)/12))</f>
        <v>1500</v>
      </c>
      <c r="E134" s="81">
        <f t="shared" ca="1" si="65"/>
        <v>1500</v>
      </c>
      <c r="F134" s="81">
        <f t="shared" ca="1" si="65"/>
        <v>1500</v>
      </c>
      <c r="G134" s="81">
        <f t="shared" ca="1" si="65"/>
        <v>1500</v>
      </c>
      <c r="H134" s="81">
        <f t="shared" ca="1" si="65"/>
        <v>1500</v>
      </c>
      <c r="I134" s="81">
        <f t="shared" ca="1" si="65"/>
        <v>1500</v>
      </c>
      <c r="J134" s="81">
        <f t="shared" ca="1" si="65"/>
        <v>1500</v>
      </c>
      <c r="K134" s="81">
        <f t="shared" ca="1" si="65"/>
        <v>1500</v>
      </c>
      <c r="L134" s="81">
        <f t="shared" ca="1" si="65"/>
        <v>1000</v>
      </c>
      <c r="M134" s="81">
        <f t="shared" ca="1" si="65"/>
        <v>1000</v>
      </c>
      <c r="N134" s="81">
        <f t="shared" ca="1" si="65"/>
        <v>1000</v>
      </c>
      <c r="O134" s="81">
        <f t="shared" ca="1" si="65"/>
        <v>1000</v>
      </c>
      <c r="P134" s="81">
        <f t="shared" ca="1" si="65"/>
        <v>1000</v>
      </c>
      <c r="Q134" s="81">
        <f t="shared" ca="1" si="65"/>
        <v>1000</v>
      </c>
      <c r="R134" s="81">
        <f t="shared" ca="1" si="65"/>
        <v>1000</v>
      </c>
      <c r="S134" s="81">
        <f t="shared" ca="1" si="65"/>
        <v>1000</v>
      </c>
      <c r="T134" s="81">
        <f t="shared" ca="1" si="65"/>
        <v>1000</v>
      </c>
      <c r="U134" s="81">
        <f t="shared" ca="1" si="65"/>
        <v>1000</v>
      </c>
      <c r="V134" s="81">
        <f t="shared" ca="1" si="65"/>
        <v>1000</v>
      </c>
      <c r="W134" s="81">
        <f t="shared" ca="1" si="65"/>
        <v>1000</v>
      </c>
      <c r="X134" s="81">
        <f t="shared" ca="1" si="65"/>
        <v>1000</v>
      </c>
      <c r="Y134" s="81">
        <f t="shared" ca="1" si="65"/>
        <v>1000</v>
      </c>
      <c r="Z134" s="81">
        <f t="shared" ca="1" si="65"/>
        <v>1000</v>
      </c>
      <c r="AA134" s="81">
        <f t="shared" ca="1" si="65"/>
        <v>1000</v>
      </c>
      <c r="AB134" s="81">
        <f t="shared" ca="1" si="65"/>
        <v>1000</v>
      </c>
      <c r="AC134" s="81">
        <f t="shared" ca="1" si="65"/>
        <v>1000</v>
      </c>
      <c r="AD134" s="81">
        <f t="shared" ca="1" si="65"/>
        <v>1000</v>
      </c>
      <c r="AE134" s="81">
        <f t="shared" ca="1" si="65"/>
        <v>1000</v>
      </c>
      <c r="AF134" s="81">
        <f t="shared" ca="1" si="65"/>
        <v>1000</v>
      </c>
      <c r="AG134" s="81">
        <f t="shared" ca="1" si="65"/>
        <v>1000</v>
      </c>
      <c r="AH134" s="81">
        <f t="shared" ca="1" si="65"/>
        <v>1000</v>
      </c>
      <c r="AI134" s="81">
        <f t="shared" ca="1" si="65"/>
        <v>1000</v>
      </c>
      <c r="AJ134" s="81">
        <f t="shared" ca="1" si="65"/>
        <v>1000</v>
      </c>
      <c r="AK134" s="81">
        <f t="shared" ca="1" si="65"/>
        <v>1000</v>
      </c>
      <c r="AL134" s="81">
        <f t="shared" ca="1" si="65"/>
        <v>1000</v>
      </c>
      <c r="AM134" s="81">
        <f t="shared" ca="1" si="65"/>
        <v>1000</v>
      </c>
      <c r="AN134" s="81">
        <f t="shared" ca="1" si="65"/>
        <v>1000</v>
      </c>
      <c r="AO134" s="81">
        <f t="shared" ca="1" si="65"/>
        <v>1000</v>
      </c>
      <c r="AP134" s="81">
        <f t="shared" ca="1" si="65"/>
        <v>1000</v>
      </c>
      <c r="AQ134" s="81">
        <f t="shared" ca="1" si="65"/>
        <v>1000</v>
      </c>
      <c r="AR134" s="81">
        <f t="shared" ca="1" si="65"/>
        <v>1000</v>
      </c>
      <c r="AS134" s="81">
        <f t="shared" ca="1" si="65"/>
        <v>0</v>
      </c>
      <c r="AT134" s="81">
        <f t="shared" ca="1" si="65"/>
        <v>0</v>
      </c>
      <c r="AU134" s="81">
        <f t="shared" ca="1" si="65"/>
        <v>0</v>
      </c>
      <c r="AV134" s="81">
        <f t="shared" ca="1" si="65"/>
        <v>0</v>
      </c>
      <c r="AW134" s="81">
        <f t="shared" ca="1" si="65"/>
        <v>0</v>
      </c>
      <c r="AX134" s="81">
        <f t="shared" ca="1" si="65"/>
        <v>0</v>
      </c>
      <c r="AY134" s="81">
        <f t="shared" ca="1" si="65"/>
        <v>0</v>
      </c>
      <c r="AZ134" s="81">
        <f t="shared" ca="1" si="65"/>
        <v>0</v>
      </c>
      <c r="BA134" s="81">
        <f t="shared" ca="1" si="65"/>
        <v>0</v>
      </c>
      <c r="BB134" s="81">
        <f t="shared" ca="1" si="65"/>
        <v>0</v>
      </c>
      <c r="BC134" s="81">
        <f t="shared" ca="1" si="65"/>
        <v>0</v>
      </c>
      <c r="BD134" s="81">
        <f t="shared" ca="1" si="65"/>
        <v>0</v>
      </c>
      <c r="BE134" s="81">
        <f t="shared" ca="1" si="65"/>
        <v>0</v>
      </c>
      <c r="BF134" s="81">
        <f t="shared" ca="1" si="65"/>
        <v>0</v>
      </c>
      <c r="BG134" s="81">
        <f t="shared" ca="1" si="65"/>
        <v>0</v>
      </c>
      <c r="BH134" s="81">
        <f t="shared" ca="1" si="65"/>
        <v>0</v>
      </c>
      <c r="BI134" s="81">
        <f t="shared" ca="1" si="65"/>
        <v>0</v>
      </c>
      <c r="BJ134" s="81">
        <f t="shared" ca="1" si="65"/>
        <v>0</v>
      </c>
      <c r="BK134" s="81">
        <f t="shared" ca="1" si="65"/>
        <v>0</v>
      </c>
      <c r="BL134" s="81">
        <f t="shared" ca="1" si="65"/>
        <v>0</v>
      </c>
      <c r="BM134" s="81">
        <f t="shared" ca="1" si="65"/>
        <v>0</v>
      </c>
      <c r="BN134" s="81">
        <f t="shared" ca="1" si="65"/>
        <v>0</v>
      </c>
      <c r="BO134" s="81">
        <f t="shared" ca="1" si="65"/>
        <v>0</v>
      </c>
      <c r="BP134" s="81">
        <f t="shared" ca="1" si="65"/>
        <v>0</v>
      </c>
      <c r="BQ134" s="81">
        <f t="shared" ref="BQ134:CO134" ca="1" si="66">IF(BQ133&gt;EDATE($D$129,12),0,IF(YEAR(BQ133)=$D$130,$D$131/(13-MONTH($D$128)),OFFSET($D$131,0,YEAR(BQ133)-$D$130)/12))</f>
        <v>0</v>
      </c>
      <c r="BR134" s="81">
        <f t="shared" ca="1" si="66"/>
        <v>0</v>
      </c>
      <c r="BS134" s="81">
        <f t="shared" ca="1" si="66"/>
        <v>0</v>
      </c>
      <c r="BT134" s="81">
        <f t="shared" ca="1" si="66"/>
        <v>0</v>
      </c>
      <c r="BU134" s="81">
        <f t="shared" ca="1" si="66"/>
        <v>0</v>
      </c>
      <c r="BV134" s="81">
        <f t="shared" ca="1" si="66"/>
        <v>0</v>
      </c>
      <c r="BW134" s="81">
        <f t="shared" ca="1" si="66"/>
        <v>0</v>
      </c>
      <c r="BX134" s="81">
        <f t="shared" ca="1" si="66"/>
        <v>0</v>
      </c>
      <c r="BY134" s="81">
        <f t="shared" ca="1" si="66"/>
        <v>0</v>
      </c>
      <c r="BZ134" s="81">
        <f t="shared" ca="1" si="66"/>
        <v>0</v>
      </c>
      <c r="CA134" s="81">
        <f t="shared" ca="1" si="66"/>
        <v>0</v>
      </c>
      <c r="CB134" s="81">
        <f t="shared" ca="1" si="66"/>
        <v>0</v>
      </c>
      <c r="CC134" s="81">
        <f t="shared" ca="1" si="66"/>
        <v>0</v>
      </c>
      <c r="CD134" s="81">
        <f t="shared" ca="1" si="66"/>
        <v>0</v>
      </c>
      <c r="CE134" s="81">
        <f t="shared" ca="1" si="66"/>
        <v>0</v>
      </c>
      <c r="CF134" s="81">
        <f t="shared" ca="1" si="66"/>
        <v>0</v>
      </c>
      <c r="CG134" s="81">
        <f t="shared" ca="1" si="66"/>
        <v>0</v>
      </c>
      <c r="CH134" s="81">
        <f t="shared" ca="1" si="66"/>
        <v>0</v>
      </c>
      <c r="CI134" s="81">
        <f t="shared" ca="1" si="66"/>
        <v>0</v>
      </c>
      <c r="CJ134" s="81">
        <f t="shared" ca="1" si="66"/>
        <v>0</v>
      </c>
      <c r="CK134" s="81">
        <f t="shared" ca="1" si="66"/>
        <v>0</v>
      </c>
      <c r="CL134" s="81">
        <f t="shared" ca="1" si="66"/>
        <v>0</v>
      </c>
      <c r="CM134" s="81">
        <f t="shared" ca="1" si="66"/>
        <v>0</v>
      </c>
      <c r="CN134" s="81">
        <f t="shared" ca="1" si="66"/>
        <v>0</v>
      </c>
      <c r="CO134" s="81">
        <f t="shared" ca="1" si="66"/>
        <v>0</v>
      </c>
    </row>
    <row r="135" spans="1:93" s="1" customFormat="1">
      <c r="D135" s="86"/>
    </row>
    <row r="136" spans="1:93">
      <c r="A136" t="s">
        <v>314</v>
      </c>
      <c r="B136" t="s">
        <v>92</v>
      </c>
      <c r="C136" t="s">
        <v>151</v>
      </c>
      <c r="D136" s="64">
        <v>42491</v>
      </c>
    </row>
    <row r="137" spans="1:93">
      <c r="C137" t="s">
        <v>176</v>
      </c>
      <c r="D137" s="64">
        <v>42979</v>
      </c>
    </row>
    <row r="138" spans="1:93">
      <c r="C138" t="s">
        <v>182</v>
      </c>
      <c r="D138" s="4">
        <v>0.1</v>
      </c>
    </row>
    <row r="139" spans="1:93">
      <c r="C139" t="s">
        <v>183</v>
      </c>
      <c r="D139" s="4">
        <v>0.06</v>
      </c>
    </row>
    <row r="140" spans="1:93">
      <c r="C140" s="2" t="s">
        <v>122</v>
      </c>
      <c r="D140" s="73">
        <f>D136</f>
        <v>42491</v>
      </c>
      <c r="E140" s="73">
        <f>EDATE(D140,1)</f>
        <v>42522</v>
      </c>
      <c r="F140" s="73">
        <f t="shared" ref="F140:BQ140" si="67">EDATE(E140,1)</f>
        <v>42552</v>
      </c>
      <c r="G140" s="73">
        <f t="shared" si="67"/>
        <v>42583</v>
      </c>
      <c r="H140" s="73">
        <f t="shared" si="67"/>
        <v>42614</v>
      </c>
      <c r="I140" s="73">
        <f t="shared" si="67"/>
        <v>42644</v>
      </c>
      <c r="J140" s="73">
        <f t="shared" si="67"/>
        <v>42675</v>
      </c>
      <c r="K140" s="73">
        <f t="shared" si="67"/>
        <v>42705</v>
      </c>
      <c r="L140" s="73">
        <f t="shared" si="67"/>
        <v>42736</v>
      </c>
      <c r="M140" s="73">
        <f t="shared" si="67"/>
        <v>42767</v>
      </c>
      <c r="N140" s="73">
        <f t="shared" si="67"/>
        <v>42795</v>
      </c>
      <c r="O140" s="73">
        <f t="shared" si="67"/>
        <v>42826</v>
      </c>
      <c r="P140" s="73">
        <f t="shared" si="67"/>
        <v>42856</v>
      </c>
      <c r="Q140" s="73">
        <f t="shared" si="67"/>
        <v>42887</v>
      </c>
      <c r="R140" s="73">
        <f t="shared" si="67"/>
        <v>42917</v>
      </c>
      <c r="S140" s="73">
        <f t="shared" si="67"/>
        <v>42948</v>
      </c>
      <c r="T140" s="73">
        <f t="shared" si="67"/>
        <v>42979</v>
      </c>
      <c r="U140" s="73">
        <f t="shared" si="67"/>
        <v>43009</v>
      </c>
      <c r="V140" s="73">
        <f t="shared" si="67"/>
        <v>43040</v>
      </c>
      <c r="W140" s="73">
        <f t="shared" si="67"/>
        <v>43070</v>
      </c>
      <c r="X140" s="73">
        <f t="shared" si="67"/>
        <v>43101</v>
      </c>
      <c r="Y140" s="73">
        <f t="shared" si="67"/>
        <v>43132</v>
      </c>
      <c r="Z140" s="73">
        <f t="shared" si="67"/>
        <v>43160</v>
      </c>
      <c r="AA140" s="73">
        <f t="shared" si="67"/>
        <v>43191</v>
      </c>
      <c r="AB140" s="73">
        <f t="shared" si="67"/>
        <v>43221</v>
      </c>
      <c r="AC140" s="73">
        <f t="shared" si="67"/>
        <v>43252</v>
      </c>
      <c r="AD140" s="73">
        <f t="shared" si="67"/>
        <v>43282</v>
      </c>
      <c r="AE140" s="73">
        <f t="shared" si="67"/>
        <v>43313</v>
      </c>
      <c r="AF140" s="73">
        <f t="shared" si="67"/>
        <v>43344</v>
      </c>
      <c r="AG140" s="73">
        <f t="shared" si="67"/>
        <v>43374</v>
      </c>
      <c r="AH140" s="73">
        <f t="shared" si="67"/>
        <v>43405</v>
      </c>
      <c r="AI140" s="73">
        <f t="shared" si="67"/>
        <v>43435</v>
      </c>
      <c r="AJ140" s="73">
        <f t="shared" si="67"/>
        <v>43466</v>
      </c>
      <c r="AK140" s="73">
        <f t="shared" si="67"/>
        <v>43497</v>
      </c>
      <c r="AL140" s="73">
        <f t="shared" si="67"/>
        <v>43525</v>
      </c>
      <c r="AM140" s="73">
        <f t="shared" si="67"/>
        <v>43556</v>
      </c>
      <c r="AN140" s="73">
        <f t="shared" si="67"/>
        <v>43586</v>
      </c>
      <c r="AO140" s="73">
        <f t="shared" si="67"/>
        <v>43617</v>
      </c>
      <c r="AP140" s="73">
        <f t="shared" si="67"/>
        <v>43647</v>
      </c>
      <c r="AQ140" s="73">
        <f t="shared" si="67"/>
        <v>43678</v>
      </c>
      <c r="AR140" s="73">
        <f t="shared" si="67"/>
        <v>43709</v>
      </c>
      <c r="AS140" s="73">
        <f t="shared" si="67"/>
        <v>43739</v>
      </c>
      <c r="AT140" s="73">
        <f t="shared" si="67"/>
        <v>43770</v>
      </c>
      <c r="AU140" s="73">
        <f t="shared" si="67"/>
        <v>43800</v>
      </c>
      <c r="AV140" s="73">
        <f t="shared" si="67"/>
        <v>43831</v>
      </c>
      <c r="AW140" s="73">
        <f t="shared" si="67"/>
        <v>43862</v>
      </c>
      <c r="AX140" s="73">
        <f t="shared" si="67"/>
        <v>43891</v>
      </c>
      <c r="AY140" s="73">
        <f t="shared" si="67"/>
        <v>43922</v>
      </c>
      <c r="AZ140" s="73">
        <f t="shared" si="67"/>
        <v>43952</v>
      </c>
      <c r="BA140" s="73">
        <f t="shared" si="67"/>
        <v>43983</v>
      </c>
      <c r="BB140" s="73">
        <f t="shared" si="67"/>
        <v>44013</v>
      </c>
      <c r="BC140" s="73">
        <f t="shared" si="67"/>
        <v>44044</v>
      </c>
      <c r="BD140" s="73">
        <f t="shared" si="67"/>
        <v>44075</v>
      </c>
      <c r="BE140" s="73">
        <f t="shared" si="67"/>
        <v>44105</v>
      </c>
      <c r="BF140" s="73">
        <f t="shared" si="67"/>
        <v>44136</v>
      </c>
      <c r="BG140" s="73">
        <f t="shared" si="67"/>
        <v>44166</v>
      </c>
      <c r="BH140" s="73">
        <f t="shared" si="67"/>
        <v>44197</v>
      </c>
      <c r="BI140" s="73">
        <f t="shared" si="67"/>
        <v>44228</v>
      </c>
      <c r="BJ140" s="73">
        <f t="shared" si="67"/>
        <v>44256</v>
      </c>
      <c r="BK140" s="73">
        <f t="shared" si="67"/>
        <v>44287</v>
      </c>
      <c r="BL140" s="73">
        <f t="shared" si="67"/>
        <v>44317</v>
      </c>
      <c r="BM140" s="73">
        <f t="shared" si="67"/>
        <v>44348</v>
      </c>
      <c r="BN140" s="73">
        <f t="shared" si="67"/>
        <v>44378</v>
      </c>
      <c r="BO140" s="73">
        <f t="shared" si="67"/>
        <v>44409</v>
      </c>
      <c r="BP140" s="73">
        <f t="shared" si="67"/>
        <v>44440</v>
      </c>
      <c r="BQ140" s="73">
        <f t="shared" si="67"/>
        <v>44470</v>
      </c>
      <c r="BR140" s="73">
        <f t="shared" ref="BR140:CO140" si="68">EDATE(BQ140,1)</f>
        <v>44501</v>
      </c>
      <c r="BS140" s="73">
        <f t="shared" si="68"/>
        <v>44531</v>
      </c>
      <c r="BT140" s="73">
        <f t="shared" si="68"/>
        <v>44562</v>
      </c>
      <c r="BU140" s="73">
        <f t="shared" si="68"/>
        <v>44593</v>
      </c>
      <c r="BV140" s="73">
        <f t="shared" si="68"/>
        <v>44621</v>
      </c>
      <c r="BW140" s="73">
        <f t="shared" si="68"/>
        <v>44652</v>
      </c>
      <c r="BX140" s="73">
        <f t="shared" si="68"/>
        <v>44682</v>
      </c>
      <c r="BY140" s="73">
        <f t="shared" si="68"/>
        <v>44713</v>
      </c>
      <c r="BZ140" s="73">
        <f t="shared" si="68"/>
        <v>44743</v>
      </c>
      <c r="CA140" s="73">
        <f t="shared" si="68"/>
        <v>44774</v>
      </c>
      <c r="CB140" s="73">
        <f t="shared" si="68"/>
        <v>44805</v>
      </c>
      <c r="CC140" s="73">
        <f t="shared" si="68"/>
        <v>44835</v>
      </c>
      <c r="CD140" s="73">
        <f t="shared" si="68"/>
        <v>44866</v>
      </c>
      <c r="CE140" s="73">
        <f t="shared" si="68"/>
        <v>44896</v>
      </c>
      <c r="CF140" s="73">
        <f t="shared" si="68"/>
        <v>44927</v>
      </c>
      <c r="CG140" s="73">
        <f t="shared" si="68"/>
        <v>44958</v>
      </c>
      <c r="CH140" s="73">
        <f t="shared" si="68"/>
        <v>44986</v>
      </c>
      <c r="CI140" s="73">
        <f t="shared" si="68"/>
        <v>45017</v>
      </c>
      <c r="CJ140" s="73">
        <f t="shared" si="68"/>
        <v>45047</v>
      </c>
      <c r="CK140" s="73">
        <f t="shared" si="68"/>
        <v>45078</v>
      </c>
      <c r="CL140" s="73">
        <f t="shared" si="68"/>
        <v>45108</v>
      </c>
      <c r="CM140" s="73">
        <f t="shared" si="68"/>
        <v>45139</v>
      </c>
      <c r="CN140" s="73">
        <f t="shared" si="68"/>
        <v>45170</v>
      </c>
      <c r="CO140" s="73">
        <f t="shared" si="68"/>
        <v>45200</v>
      </c>
    </row>
    <row r="141" spans="1:93">
      <c r="C141" t="s">
        <v>177</v>
      </c>
      <c r="D141" s="74">
        <v>24822.720000000001</v>
      </c>
      <c r="E141" s="74">
        <v>24822.720000000001</v>
      </c>
      <c r="F141" s="74">
        <v>24822.720000000001</v>
      </c>
      <c r="G141" s="74">
        <v>24822.720000000001</v>
      </c>
      <c r="H141" s="74">
        <v>24822.720000000001</v>
      </c>
      <c r="I141" s="74">
        <v>24822.720000000001</v>
      </c>
      <c r="J141" s="74">
        <v>24822.720000000001</v>
      </c>
      <c r="K141" s="74">
        <v>24822.720000000001</v>
      </c>
      <c r="L141" s="74">
        <v>24822.720000000001</v>
      </c>
      <c r="M141" s="74">
        <v>24822.720000000001</v>
      </c>
      <c r="N141" s="74">
        <v>24822.720000000001</v>
      </c>
      <c r="O141" s="74">
        <v>24822.720000000001</v>
      </c>
      <c r="P141" s="74">
        <v>26063.856000000003</v>
      </c>
      <c r="Q141" s="74">
        <v>26063.856000000003</v>
      </c>
      <c r="R141" s="74">
        <v>26063.856000000003</v>
      </c>
      <c r="S141" s="74">
        <v>26063.856000000003</v>
      </c>
      <c r="T141" s="74">
        <v>26063.856000000003</v>
      </c>
      <c r="U141" s="74">
        <v>26063.856000000003</v>
      </c>
      <c r="V141" s="74">
        <v>26063.856000000003</v>
      </c>
      <c r="W141" s="74">
        <v>26063.856000000003</v>
      </c>
      <c r="X141" s="74">
        <v>26063.856000000003</v>
      </c>
      <c r="Y141" s="74">
        <v>26063.856000000003</v>
      </c>
      <c r="Z141" s="74">
        <v>26063.856000000003</v>
      </c>
      <c r="AA141" s="74">
        <v>26063.856000000003</v>
      </c>
      <c r="AB141" s="74">
        <v>28670.241600000008</v>
      </c>
      <c r="AC141" s="74">
        <v>28670.241600000008</v>
      </c>
      <c r="AD141" s="74">
        <v>28670.241600000008</v>
      </c>
      <c r="AE141" s="74">
        <v>28670.241600000008</v>
      </c>
      <c r="AF141" s="74">
        <v>28670.241600000008</v>
      </c>
      <c r="AG141" s="74">
        <v>0</v>
      </c>
      <c r="AH141" s="74">
        <v>0</v>
      </c>
      <c r="AI141" s="74">
        <v>0</v>
      </c>
      <c r="AJ141" s="74">
        <v>0</v>
      </c>
      <c r="AK141" s="74">
        <v>0</v>
      </c>
      <c r="AL141" s="74">
        <v>0</v>
      </c>
      <c r="AM141" s="74">
        <v>0</v>
      </c>
      <c r="AN141" s="74">
        <v>0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1:93">
      <c r="C142" t="s">
        <v>185</v>
      </c>
      <c r="D142" s="74">
        <v>24822.720000000001</v>
      </c>
      <c r="E142" s="74">
        <v>24822.720000000001</v>
      </c>
      <c r="F142" s="74">
        <v>24822.720000000001</v>
      </c>
      <c r="G142" s="74">
        <v>24822.720000000001</v>
      </c>
      <c r="H142" s="74">
        <v>24822.720000000001</v>
      </c>
      <c r="I142" s="74">
        <v>24822.720000000001</v>
      </c>
      <c r="J142" s="74">
        <v>24822.720000000001</v>
      </c>
      <c r="K142" s="74">
        <v>24822.720000000001</v>
      </c>
      <c r="L142" s="74">
        <v>24822.720000000001</v>
      </c>
      <c r="M142" s="74">
        <v>24822.720000000001</v>
      </c>
      <c r="N142" s="74">
        <v>24822.720000000001</v>
      </c>
      <c r="O142" s="74">
        <v>24822.720000000001</v>
      </c>
      <c r="P142" s="74">
        <v>26063.856000000003</v>
      </c>
      <c r="Q142" s="74">
        <v>26063.856000000003</v>
      </c>
      <c r="R142" s="74">
        <v>26063.856000000003</v>
      </c>
      <c r="S142" s="74">
        <v>26063.856000000003</v>
      </c>
      <c r="T142" s="74">
        <v>26063.856000000003</v>
      </c>
      <c r="U142" s="74">
        <v>26063.856000000003</v>
      </c>
      <c r="V142" s="74">
        <v>26063.856000000003</v>
      </c>
      <c r="W142" s="74">
        <v>26063.856000000003</v>
      </c>
      <c r="X142" s="74">
        <v>26063.856000000003</v>
      </c>
      <c r="Y142" s="74">
        <v>26063.856000000003</v>
      </c>
      <c r="Z142" s="74">
        <v>26063.856000000003</v>
      </c>
      <c r="AA142" s="74">
        <v>26063.856000000003</v>
      </c>
      <c r="AB142" s="74">
        <v>28670.241600000008</v>
      </c>
      <c r="AC142" s="74">
        <v>28670.241600000008</v>
      </c>
      <c r="AD142" s="74">
        <v>28670.241600000008</v>
      </c>
      <c r="AE142" s="74">
        <v>28670.241600000008</v>
      </c>
      <c r="AF142" s="74">
        <v>28670.241600000008</v>
      </c>
      <c r="AG142" s="74">
        <v>0</v>
      </c>
      <c r="AH142" s="74">
        <v>0</v>
      </c>
      <c r="AI142" s="74">
        <v>0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1:93">
      <c r="C143" t="s">
        <v>186</v>
      </c>
      <c r="D143" s="74">
        <v>24822.720000000001</v>
      </c>
      <c r="E143" s="74">
        <v>24822.720000000001</v>
      </c>
      <c r="F143" s="74">
        <v>24822.720000000001</v>
      </c>
      <c r="G143" s="74">
        <v>24822.720000000001</v>
      </c>
      <c r="H143" s="74">
        <v>24822.720000000001</v>
      </c>
      <c r="I143" s="74">
        <v>24822.720000000001</v>
      </c>
      <c r="J143" s="74">
        <v>24822.720000000001</v>
      </c>
      <c r="K143" s="74">
        <v>24822.720000000001</v>
      </c>
      <c r="L143" s="74">
        <v>24822.720000000001</v>
      </c>
      <c r="M143" s="74">
        <v>24822.720000000001</v>
      </c>
      <c r="N143" s="74">
        <v>24822.720000000001</v>
      </c>
      <c r="O143" s="74">
        <v>24822.720000000001</v>
      </c>
      <c r="P143" s="74">
        <v>26063.856000000003</v>
      </c>
      <c r="Q143" s="74">
        <v>26063.856000000003</v>
      </c>
      <c r="R143" s="74">
        <v>26063.856000000003</v>
      </c>
      <c r="S143" s="74">
        <v>26063.856000000003</v>
      </c>
      <c r="T143" s="74">
        <v>26063.856000000003</v>
      </c>
      <c r="U143" s="74">
        <v>26063.856000000003</v>
      </c>
      <c r="V143" s="74">
        <v>26063.856000000003</v>
      </c>
      <c r="W143" s="74">
        <v>26063.856000000003</v>
      </c>
      <c r="X143" s="74">
        <v>26063.856000000003</v>
      </c>
      <c r="Y143" s="74">
        <v>26063.856000000003</v>
      </c>
      <c r="Z143" s="74">
        <v>26063.856000000003</v>
      </c>
      <c r="AA143" s="74">
        <v>26063.856000000003</v>
      </c>
      <c r="AB143" s="74">
        <v>28670.241600000008</v>
      </c>
      <c r="AC143" s="74">
        <v>28670.241600000008</v>
      </c>
      <c r="AD143" s="74">
        <v>28670.241600000008</v>
      </c>
      <c r="AE143" s="74">
        <v>28670.241600000008</v>
      </c>
      <c r="AF143" s="74">
        <v>28670.241600000008</v>
      </c>
      <c r="AG143" s="74">
        <v>0</v>
      </c>
      <c r="AH143" s="74">
        <v>0</v>
      </c>
      <c r="AI143" s="74">
        <v>0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1:93">
      <c r="C144" t="s">
        <v>191</v>
      </c>
      <c r="D144" s="74">
        <v>24822.720000000001</v>
      </c>
      <c r="E144" s="74">
        <v>24822.720000000001</v>
      </c>
      <c r="F144" s="74">
        <v>24822.720000000001</v>
      </c>
      <c r="G144" s="74">
        <v>24822.720000000001</v>
      </c>
      <c r="H144" s="74">
        <v>24822.720000000001</v>
      </c>
      <c r="I144" s="74">
        <v>24822.720000000001</v>
      </c>
      <c r="J144" s="74">
        <v>24822.720000000001</v>
      </c>
      <c r="K144" s="74">
        <v>24822.720000000001</v>
      </c>
      <c r="L144" s="74">
        <v>24822.720000000001</v>
      </c>
      <c r="M144" s="74">
        <v>24822.720000000001</v>
      </c>
      <c r="N144" s="74">
        <v>24822.720000000001</v>
      </c>
      <c r="O144" s="74">
        <v>24822.720000000001</v>
      </c>
      <c r="P144" s="74">
        <v>26063.856000000003</v>
      </c>
      <c r="Q144" s="74">
        <v>26063.856000000003</v>
      </c>
      <c r="R144" s="74">
        <v>26063.856000000003</v>
      </c>
      <c r="S144" s="74">
        <v>26063.856000000003</v>
      </c>
      <c r="T144" s="74">
        <v>26063.856000000003</v>
      </c>
      <c r="U144" s="74">
        <v>26063.856000000003</v>
      </c>
      <c r="V144" s="74">
        <v>26063.856000000003</v>
      </c>
      <c r="W144" s="74">
        <v>26063.856000000003</v>
      </c>
      <c r="X144" s="74">
        <v>26063.856000000003</v>
      </c>
      <c r="Y144" s="74">
        <v>26063.856000000003</v>
      </c>
      <c r="Z144" s="74">
        <v>26063.856000000003</v>
      </c>
      <c r="AA144" s="74">
        <v>26063.856000000003</v>
      </c>
      <c r="AB144" s="74">
        <v>28670.241600000008</v>
      </c>
      <c r="AC144" s="74">
        <v>28670.241600000008</v>
      </c>
      <c r="AD144" s="74">
        <v>28670.241600000008</v>
      </c>
      <c r="AE144" s="74">
        <v>28670.241600000008</v>
      </c>
      <c r="AF144" s="74">
        <v>28670.241600000008</v>
      </c>
      <c r="AG144" s="74">
        <v>0</v>
      </c>
      <c r="AH144" s="74">
        <v>0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1:93">
      <c r="C145" t="s">
        <v>159</v>
      </c>
      <c r="D145" s="74">
        <v>1368.9</v>
      </c>
      <c r="E145" s="74">
        <v>1283.34375</v>
      </c>
      <c r="F145" s="74">
        <v>1197.7874999999999</v>
      </c>
      <c r="G145" s="74">
        <v>1711.125</v>
      </c>
      <c r="H145" s="74">
        <v>1711.125</v>
      </c>
      <c r="I145" s="74">
        <v>1711.125</v>
      </c>
      <c r="J145" s="74">
        <v>1711.125</v>
      </c>
      <c r="K145" s="74">
        <v>1711.125</v>
      </c>
      <c r="L145" s="74">
        <v>1711.125</v>
      </c>
      <c r="M145" s="74">
        <v>1711.125</v>
      </c>
      <c r="N145" s="74">
        <v>1711.125</v>
      </c>
      <c r="O145" s="74">
        <v>1711.125</v>
      </c>
      <c r="P145" s="74">
        <v>1762.45875</v>
      </c>
      <c r="Q145" s="74">
        <v>1762.45875</v>
      </c>
      <c r="R145" s="74">
        <v>1762.45875</v>
      </c>
      <c r="S145" s="74">
        <v>1762.45875</v>
      </c>
      <c r="T145" s="74">
        <v>1762.45875</v>
      </c>
      <c r="U145" s="74">
        <v>1762.45875</v>
      </c>
      <c r="V145" s="74">
        <v>1762.45875</v>
      </c>
      <c r="W145" s="74">
        <v>1762.45875</v>
      </c>
      <c r="X145" s="74">
        <v>1762.45875</v>
      </c>
      <c r="Y145" s="74">
        <v>1762.45875</v>
      </c>
      <c r="Z145" s="74">
        <v>1762.45875</v>
      </c>
      <c r="AA145" s="74">
        <v>1762.45875</v>
      </c>
      <c r="AB145" s="74">
        <v>1815.3325124999999</v>
      </c>
      <c r="AC145" s="74">
        <v>1815.3325124999999</v>
      </c>
      <c r="AD145" s="74">
        <v>1815.3325124999999</v>
      </c>
      <c r="AE145" s="74">
        <v>1815.3325124999999</v>
      </c>
      <c r="AF145" s="74">
        <v>1815.3325124999999</v>
      </c>
      <c r="AG145" s="74">
        <v>0</v>
      </c>
      <c r="AH145" s="74">
        <v>0</v>
      </c>
      <c r="AI145" s="74">
        <v>0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 s="74">
        <v>0</v>
      </c>
      <c r="AP145" s="74">
        <v>0</v>
      </c>
      <c r="AQ145" s="74">
        <v>0</v>
      </c>
      <c r="AR145" s="74">
        <v>0</v>
      </c>
      <c r="AS145" s="74">
        <v>0</v>
      </c>
      <c r="AT145" s="74">
        <v>0</v>
      </c>
      <c r="AU145" s="74">
        <v>0</v>
      </c>
      <c r="AV145" s="74">
        <v>0</v>
      </c>
      <c r="AW145" s="74">
        <v>0</v>
      </c>
      <c r="AX145" s="74">
        <v>0</v>
      </c>
      <c r="AY145" s="74">
        <v>0</v>
      </c>
      <c r="AZ145" s="74">
        <v>0</v>
      </c>
      <c r="BA145" s="74">
        <v>0</v>
      </c>
      <c r="BB145" s="74">
        <v>0</v>
      </c>
      <c r="BC145" s="74">
        <v>0</v>
      </c>
      <c r="BD145" s="74">
        <v>0</v>
      </c>
      <c r="BE145" s="74">
        <v>0</v>
      </c>
      <c r="BF145" s="74">
        <v>0</v>
      </c>
      <c r="BG145" s="74">
        <v>0</v>
      </c>
      <c r="BH145" s="74">
        <v>0</v>
      </c>
      <c r="BI145" s="74">
        <v>0</v>
      </c>
      <c r="BJ145" s="74">
        <v>0</v>
      </c>
      <c r="BK145" s="74">
        <v>0</v>
      </c>
      <c r="BL145" s="74">
        <v>0</v>
      </c>
      <c r="BM145" s="74">
        <v>0</v>
      </c>
      <c r="BN145" s="74">
        <v>0</v>
      </c>
      <c r="BO145" s="74">
        <v>0</v>
      </c>
      <c r="BP145" s="74">
        <v>0</v>
      </c>
      <c r="BQ145" s="74">
        <v>0</v>
      </c>
      <c r="BR145" s="74">
        <v>0</v>
      </c>
      <c r="BS145" s="74">
        <v>0</v>
      </c>
      <c r="BT145" s="74">
        <v>0</v>
      </c>
      <c r="BU145" s="74">
        <v>0</v>
      </c>
      <c r="BV145" s="74">
        <v>0</v>
      </c>
      <c r="BW145" s="74">
        <v>0</v>
      </c>
      <c r="BX145" s="74">
        <v>0</v>
      </c>
      <c r="BY145" s="74">
        <v>0</v>
      </c>
      <c r="BZ145" s="74">
        <v>0</v>
      </c>
      <c r="CA145" s="74">
        <v>0</v>
      </c>
      <c r="CB145" s="74">
        <v>0</v>
      </c>
      <c r="CC145" s="74">
        <v>0</v>
      </c>
      <c r="CD145" s="74">
        <v>0</v>
      </c>
      <c r="CE145" s="74">
        <v>0</v>
      </c>
      <c r="CF145" s="74">
        <v>0</v>
      </c>
      <c r="CG145" s="74">
        <v>0</v>
      </c>
      <c r="CH145" s="74">
        <v>0</v>
      </c>
      <c r="CI145" s="74">
        <v>0</v>
      </c>
      <c r="CJ145" s="74">
        <v>0</v>
      </c>
      <c r="CK145" s="74">
        <v>0</v>
      </c>
      <c r="CL145" s="74">
        <v>0</v>
      </c>
      <c r="CM145" s="74">
        <v>0</v>
      </c>
      <c r="CN145" s="74">
        <v>0</v>
      </c>
      <c r="CO145" s="74">
        <v>0</v>
      </c>
    </row>
    <row r="146" spans="1:93">
      <c r="C146" t="s">
        <v>35</v>
      </c>
      <c r="D146" s="74">
        <v>24822.720000000001</v>
      </c>
      <c r="E146" s="74">
        <v>24822.720000000001</v>
      </c>
      <c r="F146" s="74">
        <v>24822.720000000001</v>
      </c>
      <c r="G146" s="74">
        <v>24822.720000000001</v>
      </c>
      <c r="H146" s="74">
        <v>24822.720000000001</v>
      </c>
      <c r="I146" s="74">
        <v>24822.720000000001</v>
      </c>
      <c r="J146" s="74">
        <v>24822.720000000001</v>
      </c>
      <c r="K146" s="74">
        <v>24822.720000000001</v>
      </c>
      <c r="L146" s="74">
        <v>24822.720000000001</v>
      </c>
      <c r="M146" s="74">
        <v>24822.720000000001</v>
      </c>
      <c r="N146" s="74">
        <v>24822.720000000001</v>
      </c>
      <c r="O146" s="74">
        <v>24822.720000000001</v>
      </c>
      <c r="P146" s="74">
        <v>26063.856000000003</v>
      </c>
      <c r="Q146" s="74">
        <v>26063.856000000003</v>
      </c>
      <c r="R146" s="74">
        <v>26063.856000000003</v>
      </c>
      <c r="S146" s="74">
        <v>26063.856000000003</v>
      </c>
      <c r="T146" s="74">
        <v>26063.856000000003</v>
      </c>
      <c r="U146" s="74">
        <v>26063.856000000003</v>
      </c>
      <c r="V146" s="74">
        <v>26063.856000000003</v>
      </c>
      <c r="W146" s="74">
        <v>26063.856000000003</v>
      </c>
      <c r="X146" s="74">
        <v>26063.856000000003</v>
      </c>
      <c r="Y146" s="74">
        <v>26063.856000000003</v>
      </c>
      <c r="Z146" s="74">
        <v>26063.856000000003</v>
      </c>
      <c r="AA146" s="74">
        <v>26063.856000000003</v>
      </c>
      <c r="AB146" s="74">
        <v>28670.241600000008</v>
      </c>
      <c r="AC146" s="74">
        <v>28670.241600000008</v>
      </c>
      <c r="AD146" s="74">
        <v>28670.241600000008</v>
      </c>
      <c r="AE146" s="74">
        <v>28670.241600000008</v>
      </c>
      <c r="AF146" s="74">
        <v>28670.241600000008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</row>
    <row r="147" spans="1:93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</row>
    <row r="148" spans="1:93">
      <c r="B148" t="s">
        <v>91</v>
      </c>
      <c r="C148" s="2" t="s">
        <v>122</v>
      </c>
      <c r="D148" s="73">
        <f>D136</f>
        <v>42491</v>
      </c>
      <c r="E148" s="73">
        <f>EDATE(D148,1)</f>
        <v>42522</v>
      </c>
      <c r="F148" s="73">
        <f t="shared" ref="F148:BQ148" si="69">EDATE(E148,1)</f>
        <v>42552</v>
      </c>
      <c r="G148" s="73">
        <f t="shared" si="69"/>
        <v>42583</v>
      </c>
      <c r="H148" s="73">
        <f t="shared" si="69"/>
        <v>42614</v>
      </c>
      <c r="I148" s="73">
        <f t="shared" si="69"/>
        <v>42644</v>
      </c>
      <c r="J148" s="73">
        <f t="shared" si="69"/>
        <v>42675</v>
      </c>
      <c r="K148" s="73">
        <f t="shared" si="69"/>
        <v>42705</v>
      </c>
      <c r="L148" s="73">
        <f t="shared" si="69"/>
        <v>42736</v>
      </c>
      <c r="M148" s="73">
        <f t="shared" si="69"/>
        <v>42767</v>
      </c>
      <c r="N148" s="73">
        <f t="shared" si="69"/>
        <v>42795</v>
      </c>
      <c r="O148" s="73">
        <f t="shared" si="69"/>
        <v>42826</v>
      </c>
      <c r="P148" s="73">
        <f t="shared" si="69"/>
        <v>42856</v>
      </c>
      <c r="Q148" s="73">
        <f t="shared" si="69"/>
        <v>42887</v>
      </c>
      <c r="R148" s="73">
        <f t="shared" si="69"/>
        <v>42917</v>
      </c>
      <c r="S148" s="73">
        <f t="shared" si="69"/>
        <v>42948</v>
      </c>
      <c r="T148" s="73">
        <f t="shared" si="69"/>
        <v>42979</v>
      </c>
      <c r="U148" s="73">
        <f t="shared" si="69"/>
        <v>43009</v>
      </c>
      <c r="V148" s="73">
        <f t="shared" si="69"/>
        <v>43040</v>
      </c>
      <c r="W148" s="73">
        <f t="shared" si="69"/>
        <v>43070</v>
      </c>
      <c r="X148" s="73">
        <f t="shared" si="69"/>
        <v>43101</v>
      </c>
      <c r="Y148" s="73">
        <f t="shared" si="69"/>
        <v>43132</v>
      </c>
      <c r="Z148" s="73">
        <f t="shared" si="69"/>
        <v>43160</v>
      </c>
      <c r="AA148" s="73">
        <f t="shared" si="69"/>
        <v>43191</v>
      </c>
      <c r="AB148" s="73">
        <f t="shared" si="69"/>
        <v>43221</v>
      </c>
      <c r="AC148" s="73">
        <f t="shared" si="69"/>
        <v>43252</v>
      </c>
      <c r="AD148" s="73">
        <f t="shared" si="69"/>
        <v>43282</v>
      </c>
      <c r="AE148" s="73">
        <f t="shared" si="69"/>
        <v>43313</v>
      </c>
      <c r="AF148" s="73">
        <f t="shared" si="69"/>
        <v>43344</v>
      </c>
      <c r="AG148" s="73">
        <f t="shared" si="69"/>
        <v>43374</v>
      </c>
      <c r="AH148" s="73">
        <f t="shared" si="69"/>
        <v>43405</v>
      </c>
      <c r="AI148" s="73">
        <f t="shared" si="69"/>
        <v>43435</v>
      </c>
      <c r="AJ148" s="73">
        <f t="shared" si="69"/>
        <v>43466</v>
      </c>
      <c r="AK148" s="73">
        <f t="shared" si="69"/>
        <v>43497</v>
      </c>
      <c r="AL148" s="73">
        <f t="shared" si="69"/>
        <v>43525</v>
      </c>
      <c r="AM148" s="73">
        <f t="shared" si="69"/>
        <v>43556</v>
      </c>
      <c r="AN148" s="73">
        <f t="shared" si="69"/>
        <v>43586</v>
      </c>
      <c r="AO148" s="73">
        <f t="shared" si="69"/>
        <v>43617</v>
      </c>
      <c r="AP148" s="73">
        <f t="shared" si="69"/>
        <v>43647</v>
      </c>
      <c r="AQ148" s="73">
        <f t="shared" si="69"/>
        <v>43678</v>
      </c>
      <c r="AR148" s="73">
        <f t="shared" si="69"/>
        <v>43709</v>
      </c>
      <c r="AS148" s="73">
        <f t="shared" si="69"/>
        <v>43739</v>
      </c>
      <c r="AT148" s="73">
        <f t="shared" si="69"/>
        <v>43770</v>
      </c>
      <c r="AU148" s="73">
        <f t="shared" si="69"/>
        <v>43800</v>
      </c>
      <c r="AV148" s="73">
        <f t="shared" si="69"/>
        <v>43831</v>
      </c>
      <c r="AW148" s="73">
        <f t="shared" si="69"/>
        <v>43862</v>
      </c>
      <c r="AX148" s="73">
        <f t="shared" si="69"/>
        <v>43891</v>
      </c>
      <c r="AY148" s="73">
        <f t="shared" si="69"/>
        <v>43922</v>
      </c>
      <c r="AZ148" s="73">
        <f t="shared" si="69"/>
        <v>43952</v>
      </c>
      <c r="BA148" s="73">
        <f t="shared" si="69"/>
        <v>43983</v>
      </c>
      <c r="BB148" s="73">
        <f t="shared" si="69"/>
        <v>44013</v>
      </c>
      <c r="BC148" s="73">
        <f t="shared" si="69"/>
        <v>44044</v>
      </c>
      <c r="BD148" s="73">
        <f t="shared" si="69"/>
        <v>44075</v>
      </c>
      <c r="BE148" s="73">
        <f t="shared" si="69"/>
        <v>44105</v>
      </c>
      <c r="BF148" s="73">
        <f t="shared" si="69"/>
        <v>44136</v>
      </c>
      <c r="BG148" s="73">
        <f t="shared" si="69"/>
        <v>44166</v>
      </c>
      <c r="BH148" s="73">
        <f t="shared" si="69"/>
        <v>44197</v>
      </c>
      <c r="BI148" s="73">
        <f t="shared" si="69"/>
        <v>44228</v>
      </c>
      <c r="BJ148" s="73">
        <f t="shared" si="69"/>
        <v>44256</v>
      </c>
      <c r="BK148" s="73">
        <f t="shared" si="69"/>
        <v>44287</v>
      </c>
      <c r="BL148" s="73">
        <f t="shared" si="69"/>
        <v>44317</v>
      </c>
      <c r="BM148" s="73">
        <f t="shared" si="69"/>
        <v>44348</v>
      </c>
      <c r="BN148" s="73">
        <f t="shared" si="69"/>
        <v>44378</v>
      </c>
      <c r="BO148" s="73">
        <f t="shared" si="69"/>
        <v>44409</v>
      </c>
      <c r="BP148" s="73">
        <f t="shared" si="69"/>
        <v>44440</v>
      </c>
      <c r="BQ148" s="73">
        <f t="shared" si="69"/>
        <v>44470</v>
      </c>
      <c r="BR148" s="73">
        <f t="shared" ref="BR148:CO148" si="70">EDATE(BQ148,1)</f>
        <v>44501</v>
      </c>
      <c r="BS148" s="73">
        <f t="shared" si="70"/>
        <v>44531</v>
      </c>
      <c r="BT148" s="73">
        <f t="shared" si="70"/>
        <v>44562</v>
      </c>
      <c r="BU148" s="73">
        <f t="shared" si="70"/>
        <v>44593</v>
      </c>
      <c r="BV148" s="73">
        <f t="shared" si="70"/>
        <v>44621</v>
      </c>
      <c r="BW148" s="73">
        <f t="shared" si="70"/>
        <v>44652</v>
      </c>
      <c r="BX148" s="73">
        <f t="shared" si="70"/>
        <v>44682</v>
      </c>
      <c r="BY148" s="73">
        <f t="shared" si="70"/>
        <v>44713</v>
      </c>
      <c r="BZ148" s="73">
        <f t="shared" si="70"/>
        <v>44743</v>
      </c>
      <c r="CA148" s="73">
        <f t="shared" si="70"/>
        <v>44774</v>
      </c>
      <c r="CB148" s="73">
        <f t="shared" si="70"/>
        <v>44805</v>
      </c>
      <c r="CC148" s="73">
        <f t="shared" si="70"/>
        <v>44835</v>
      </c>
      <c r="CD148" s="73">
        <f t="shared" si="70"/>
        <v>44866</v>
      </c>
      <c r="CE148" s="73">
        <f t="shared" si="70"/>
        <v>44896</v>
      </c>
      <c r="CF148" s="73">
        <f t="shared" si="70"/>
        <v>44927</v>
      </c>
      <c r="CG148" s="73">
        <f t="shared" si="70"/>
        <v>44958</v>
      </c>
      <c r="CH148" s="73">
        <f t="shared" si="70"/>
        <v>44986</v>
      </c>
      <c r="CI148" s="73">
        <f t="shared" si="70"/>
        <v>45017</v>
      </c>
      <c r="CJ148" s="73">
        <f t="shared" si="70"/>
        <v>45047</v>
      </c>
      <c r="CK148" s="73">
        <f t="shared" si="70"/>
        <v>45078</v>
      </c>
      <c r="CL148" s="73">
        <f t="shared" si="70"/>
        <v>45108</v>
      </c>
      <c r="CM148" s="73">
        <f t="shared" si="70"/>
        <v>45139</v>
      </c>
      <c r="CN148" s="73">
        <f t="shared" si="70"/>
        <v>45170</v>
      </c>
      <c r="CO148" s="73">
        <f t="shared" si="70"/>
        <v>45200</v>
      </c>
    </row>
    <row r="149" spans="1:93">
      <c r="C149" t="s">
        <v>184</v>
      </c>
      <c r="D149" s="21">
        <f>SUM(D141:D144)/(1+$D$138)*$D$138+D145/(1+$D$139)*$D$139</f>
        <v>9103.928542024014</v>
      </c>
      <c r="E149" s="21">
        <f t="shared" ref="E149:BP149" si="71">SUM(E141:E144)/(1+$D$138)*$D$138+E145/(1+$D$139)*$D$139</f>
        <v>9099.0857354202399</v>
      </c>
      <c r="F149" s="21">
        <f t="shared" si="71"/>
        <v>9094.2429288164658</v>
      </c>
      <c r="G149" s="21">
        <f t="shared" si="71"/>
        <v>9123.2997684391084</v>
      </c>
      <c r="H149" s="21">
        <f t="shared" si="71"/>
        <v>9123.2997684391084</v>
      </c>
      <c r="I149" s="21">
        <f t="shared" si="71"/>
        <v>9123.2997684391084</v>
      </c>
      <c r="J149" s="21">
        <f t="shared" si="71"/>
        <v>9123.2997684391084</v>
      </c>
      <c r="K149" s="21">
        <f t="shared" si="71"/>
        <v>9123.2997684391084</v>
      </c>
      <c r="L149" s="21">
        <f t="shared" si="71"/>
        <v>9123.2997684391084</v>
      </c>
      <c r="M149" s="21">
        <f t="shared" si="71"/>
        <v>9123.2997684391084</v>
      </c>
      <c r="N149" s="21">
        <f t="shared" si="71"/>
        <v>9123.2997684391084</v>
      </c>
      <c r="O149" s="21">
        <f t="shared" si="71"/>
        <v>9123.2997684391084</v>
      </c>
      <c r="P149" s="21">
        <f t="shared" si="71"/>
        <v>9577.5276342195539</v>
      </c>
      <c r="Q149" s="21">
        <f t="shared" si="71"/>
        <v>9577.5276342195539</v>
      </c>
      <c r="R149" s="21">
        <f t="shared" si="71"/>
        <v>9577.5276342195539</v>
      </c>
      <c r="S149" s="21">
        <f t="shared" si="71"/>
        <v>9577.5276342195539</v>
      </c>
      <c r="T149" s="21">
        <f t="shared" si="71"/>
        <v>9577.5276342195539</v>
      </c>
      <c r="U149" s="21">
        <f t="shared" si="71"/>
        <v>9577.5276342195539</v>
      </c>
      <c r="V149" s="21">
        <f t="shared" si="71"/>
        <v>9577.5276342195539</v>
      </c>
      <c r="W149" s="21">
        <f t="shared" si="71"/>
        <v>9577.5276342195539</v>
      </c>
      <c r="X149" s="21">
        <f t="shared" si="71"/>
        <v>9577.5276342195539</v>
      </c>
      <c r="Y149" s="21">
        <f t="shared" si="71"/>
        <v>9577.5276342195539</v>
      </c>
      <c r="Z149" s="21">
        <f t="shared" si="71"/>
        <v>9577.5276342195539</v>
      </c>
      <c r="AA149" s="21">
        <f t="shared" si="71"/>
        <v>9577.5276342195539</v>
      </c>
      <c r="AB149" s="21">
        <f t="shared" si="71"/>
        <v>10528.297070518873</v>
      </c>
      <c r="AC149" s="21">
        <f t="shared" si="71"/>
        <v>10528.297070518873</v>
      </c>
      <c r="AD149" s="21">
        <f t="shared" si="71"/>
        <v>10528.297070518873</v>
      </c>
      <c r="AE149" s="21">
        <f t="shared" si="71"/>
        <v>10528.297070518873</v>
      </c>
      <c r="AF149" s="21">
        <f t="shared" si="71"/>
        <v>10528.297070518873</v>
      </c>
      <c r="AG149" s="21">
        <f t="shared" si="71"/>
        <v>0</v>
      </c>
      <c r="AH149" s="21">
        <f t="shared" si="71"/>
        <v>0</v>
      </c>
      <c r="AI149" s="21">
        <f t="shared" si="71"/>
        <v>0</v>
      </c>
      <c r="AJ149" s="21">
        <f t="shared" si="71"/>
        <v>0</v>
      </c>
      <c r="AK149" s="21">
        <f t="shared" si="71"/>
        <v>0</v>
      </c>
      <c r="AL149" s="21">
        <f t="shared" si="71"/>
        <v>0</v>
      </c>
      <c r="AM149" s="21">
        <f t="shared" si="71"/>
        <v>0</v>
      </c>
      <c r="AN149" s="21">
        <f t="shared" si="71"/>
        <v>0</v>
      </c>
      <c r="AO149" s="21">
        <f t="shared" si="71"/>
        <v>0</v>
      </c>
      <c r="AP149" s="21">
        <f t="shared" si="71"/>
        <v>0</v>
      </c>
      <c r="AQ149" s="21">
        <f t="shared" si="71"/>
        <v>0</v>
      </c>
      <c r="AR149" s="21">
        <f t="shared" si="71"/>
        <v>0</v>
      </c>
      <c r="AS149" s="21">
        <f t="shared" si="71"/>
        <v>0</v>
      </c>
      <c r="AT149" s="21">
        <f t="shared" si="71"/>
        <v>0</v>
      </c>
      <c r="AU149" s="21">
        <f t="shared" si="71"/>
        <v>0</v>
      </c>
      <c r="AV149" s="21">
        <f t="shared" si="71"/>
        <v>0</v>
      </c>
      <c r="AW149" s="21">
        <f t="shared" si="71"/>
        <v>0</v>
      </c>
      <c r="AX149" s="21">
        <f t="shared" si="71"/>
        <v>0</v>
      </c>
      <c r="AY149" s="21">
        <f t="shared" si="71"/>
        <v>0</v>
      </c>
      <c r="AZ149" s="21">
        <f t="shared" si="71"/>
        <v>0</v>
      </c>
      <c r="BA149" s="21">
        <f t="shared" si="71"/>
        <v>0</v>
      </c>
      <c r="BB149" s="21">
        <f t="shared" si="71"/>
        <v>0</v>
      </c>
      <c r="BC149" s="21">
        <f t="shared" si="71"/>
        <v>0</v>
      </c>
      <c r="BD149" s="21">
        <f t="shared" si="71"/>
        <v>0</v>
      </c>
      <c r="BE149" s="21">
        <f t="shared" si="71"/>
        <v>0</v>
      </c>
      <c r="BF149" s="21">
        <f t="shared" si="71"/>
        <v>0</v>
      </c>
      <c r="BG149" s="21">
        <f t="shared" si="71"/>
        <v>0</v>
      </c>
      <c r="BH149" s="21">
        <f t="shared" si="71"/>
        <v>0</v>
      </c>
      <c r="BI149" s="21">
        <f t="shared" si="71"/>
        <v>0</v>
      </c>
      <c r="BJ149" s="21">
        <f t="shared" si="71"/>
        <v>0</v>
      </c>
      <c r="BK149" s="21">
        <f t="shared" si="71"/>
        <v>0</v>
      </c>
      <c r="BL149" s="21">
        <f t="shared" si="71"/>
        <v>0</v>
      </c>
      <c r="BM149" s="21">
        <f t="shared" si="71"/>
        <v>0</v>
      </c>
      <c r="BN149" s="21">
        <f t="shared" si="71"/>
        <v>0</v>
      </c>
      <c r="BO149" s="21">
        <f t="shared" si="71"/>
        <v>0</v>
      </c>
      <c r="BP149" s="21">
        <f t="shared" si="71"/>
        <v>0</v>
      </c>
      <c r="BQ149" s="21">
        <f t="shared" ref="BQ149:CO149" si="72">SUM(BQ141:BQ144)/(1+$D$138)*$D$138+BQ145/(1+$D$139)*$D$139</f>
        <v>0</v>
      </c>
      <c r="BR149" s="21">
        <f t="shared" si="72"/>
        <v>0</v>
      </c>
      <c r="BS149" s="21">
        <f t="shared" si="72"/>
        <v>0</v>
      </c>
      <c r="BT149" s="21">
        <f t="shared" si="72"/>
        <v>0</v>
      </c>
      <c r="BU149" s="21">
        <f t="shared" si="72"/>
        <v>0</v>
      </c>
      <c r="BV149" s="21">
        <f t="shared" si="72"/>
        <v>0</v>
      </c>
      <c r="BW149" s="21">
        <f t="shared" si="72"/>
        <v>0</v>
      </c>
      <c r="BX149" s="21">
        <f t="shared" si="72"/>
        <v>0</v>
      </c>
      <c r="BY149" s="21">
        <f t="shared" si="72"/>
        <v>0</v>
      </c>
      <c r="BZ149" s="21">
        <f t="shared" si="72"/>
        <v>0</v>
      </c>
      <c r="CA149" s="21">
        <f t="shared" si="72"/>
        <v>0</v>
      </c>
      <c r="CB149" s="21">
        <f t="shared" si="72"/>
        <v>0</v>
      </c>
      <c r="CC149" s="21">
        <f t="shared" si="72"/>
        <v>0</v>
      </c>
      <c r="CD149" s="21">
        <f t="shared" si="72"/>
        <v>0</v>
      </c>
      <c r="CE149" s="21">
        <f t="shared" si="72"/>
        <v>0</v>
      </c>
      <c r="CF149" s="21">
        <f t="shared" si="72"/>
        <v>0</v>
      </c>
      <c r="CG149" s="21">
        <f t="shared" si="72"/>
        <v>0</v>
      </c>
      <c r="CH149" s="21">
        <f t="shared" si="72"/>
        <v>0</v>
      </c>
      <c r="CI149" s="21">
        <f t="shared" si="72"/>
        <v>0</v>
      </c>
      <c r="CJ149" s="21">
        <f t="shared" si="72"/>
        <v>0</v>
      </c>
      <c r="CK149" s="21">
        <f t="shared" si="72"/>
        <v>0</v>
      </c>
      <c r="CL149" s="21">
        <f t="shared" si="72"/>
        <v>0</v>
      </c>
      <c r="CM149" s="21">
        <f t="shared" si="72"/>
        <v>0</v>
      </c>
      <c r="CN149" s="21">
        <f t="shared" si="72"/>
        <v>0</v>
      </c>
      <c r="CO149" s="21">
        <f t="shared" si="72"/>
        <v>0</v>
      </c>
    </row>
    <row r="151" spans="1:93">
      <c r="A151" s="122" t="s">
        <v>315</v>
      </c>
      <c r="B151" t="s">
        <v>92</v>
      </c>
      <c r="C151" t="s">
        <v>55</v>
      </c>
      <c r="D151" s="64">
        <v>42036</v>
      </c>
    </row>
    <row r="152" spans="1:93">
      <c r="C152" t="s">
        <v>176</v>
      </c>
      <c r="D152" s="64">
        <v>42979</v>
      </c>
    </row>
    <row r="153" spans="1:93">
      <c r="C153" t="s">
        <v>189</v>
      </c>
      <c r="D153" s="6">
        <v>952544</v>
      </c>
    </row>
    <row r="154" spans="1:93">
      <c r="C154" t="s">
        <v>351</v>
      </c>
      <c r="D154" s="85">
        <v>0.6</v>
      </c>
    </row>
    <row r="155" spans="1:93">
      <c r="C155" t="s">
        <v>352</v>
      </c>
      <c r="D155" s="85">
        <v>0.4</v>
      </c>
    </row>
    <row r="156" spans="1:93">
      <c r="C156" t="s">
        <v>351</v>
      </c>
      <c r="D156" s="6">
        <f>D153*D154</f>
        <v>571526.40000000002</v>
      </c>
    </row>
    <row r="157" spans="1:93">
      <c r="C157" t="s">
        <v>352</v>
      </c>
      <c r="D157" s="6">
        <f>D153*D155</f>
        <v>381017.60000000003</v>
      </c>
    </row>
    <row r="158" spans="1:93">
      <c r="C158" s="2" t="s">
        <v>122</v>
      </c>
      <c r="D158" s="73">
        <f>D151</f>
        <v>42036</v>
      </c>
      <c r="E158" s="73">
        <f>EDATE(D158,1)</f>
        <v>42064</v>
      </c>
      <c r="F158" s="73">
        <f t="shared" ref="F158:BQ158" si="73">EDATE(E158,1)</f>
        <v>42095</v>
      </c>
      <c r="G158" s="73">
        <f t="shared" si="73"/>
        <v>42125</v>
      </c>
      <c r="H158" s="73">
        <f t="shared" si="73"/>
        <v>42156</v>
      </c>
      <c r="I158" s="73">
        <f t="shared" si="73"/>
        <v>42186</v>
      </c>
      <c r="J158" s="73">
        <f t="shared" si="73"/>
        <v>42217</v>
      </c>
      <c r="K158" s="73">
        <f t="shared" si="73"/>
        <v>42248</v>
      </c>
      <c r="L158" s="73">
        <f t="shared" si="73"/>
        <v>42278</v>
      </c>
      <c r="M158" s="73">
        <f t="shared" si="73"/>
        <v>42309</v>
      </c>
      <c r="N158" s="73">
        <f t="shared" si="73"/>
        <v>42339</v>
      </c>
      <c r="O158" s="73">
        <f t="shared" si="73"/>
        <v>42370</v>
      </c>
      <c r="P158" s="73">
        <f t="shared" si="73"/>
        <v>42401</v>
      </c>
      <c r="Q158" s="73">
        <f t="shared" si="73"/>
        <v>42430</v>
      </c>
      <c r="R158" s="73">
        <f t="shared" si="73"/>
        <v>42461</v>
      </c>
      <c r="S158" s="73">
        <f t="shared" si="73"/>
        <v>42491</v>
      </c>
      <c r="T158" s="73">
        <f t="shared" si="73"/>
        <v>42522</v>
      </c>
      <c r="U158" s="73">
        <f t="shared" si="73"/>
        <v>42552</v>
      </c>
      <c r="V158" s="73">
        <f t="shared" si="73"/>
        <v>42583</v>
      </c>
      <c r="W158" s="73">
        <f t="shared" si="73"/>
        <v>42614</v>
      </c>
      <c r="X158" s="73">
        <f t="shared" si="73"/>
        <v>42644</v>
      </c>
      <c r="Y158" s="73">
        <f t="shared" si="73"/>
        <v>42675</v>
      </c>
      <c r="Z158" s="73">
        <f t="shared" si="73"/>
        <v>42705</v>
      </c>
      <c r="AA158" s="73">
        <f t="shared" si="73"/>
        <v>42736</v>
      </c>
      <c r="AB158" s="73">
        <f t="shared" si="73"/>
        <v>42767</v>
      </c>
      <c r="AC158" s="73">
        <f t="shared" si="73"/>
        <v>42795</v>
      </c>
      <c r="AD158" s="73">
        <f t="shared" si="73"/>
        <v>42826</v>
      </c>
      <c r="AE158" s="73">
        <f t="shared" si="73"/>
        <v>42856</v>
      </c>
      <c r="AF158" s="73">
        <f t="shared" si="73"/>
        <v>42887</v>
      </c>
      <c r="AG158" s="73">
        <f t="shared" si="73"/>
        <v>42917</v>
      </c>
      <c r="AH158" s="73">
        <f t="shared" si="73"/>
        <v>42948</v>
      </c>
      <c r="AI158" s="73">
        <f t="shared" si="73"/>
        <v>42979</v>
      </c>
      <c r="AJ158" s="73">
        <f t="shared" si="73"/>
        <v>43009</v>
      </c>
      <c r="AK158" s="73">
        <f t="shared" si="73"/>
        <v>43040</v>
      </c>
      <c r="AL158" s="73">
        <f t="shared" si="73"/>
        <v>43070</v>
      </c>
      <c r="AM158" s="73">
        <f t="shared" si="73"/>
        <v>43101</v>
      </c>
      <c r="AN158" s="73">
        <f t="shared" si="73"/>
        <v>43132</v>
      </c>
      <c r="AO158" s="73">
        <f t="shared" si="73"/>
        <v>43160</v>
      </c>
      <c r="AP158" s="73">
        <f t="shared" si="73"/>
        <v>43191</v>
      </c>
      <c r="AQ158" s="73">
        <f t="shared" si="73"/>
        <v>43221</v>
      </c>
      <c r="AR158" s="73">
        <f t="shared" si="73"/>
        <v>43252</v>
      </c>
      <c r="AS158" s="73">
        <f t="shared" si="73"/>
        <v>43282</v>
      </c>
      <c r="AT158" s="73">
        <f t="shared" si="73"/>
        <v>43313</v>
      </c>
      <c r="AU158" s="73">
        <f t="shared" si="73"/>
        <v>43344</v>
      </c>
      <c r="AV158" s="73">
        <f t="shared" si="73"/>
        <v>43374</v>
      </c>
      <c r="AW158" s="73">
        <f t="shared" si="73"/>
        <v>43405</v>
      </c>
      <c r="AX158" s="73">
        <f t="shared" si="73"/>
        <v>43435</v>
      </c>
      <c r="AY158" s="73">
        <f t="shared" si="73"/>
        <v>43466</v>
      </c>
      <c r="AZ158" s="73">
        <f t="shared" si="73"/>
        <v>43497</v>
      </c>
      <c r="BA158" s="73">
        <f t="shared" si="73"/>
        <v>43525</v>
      </c>
      <c r="BB158" s="73">
        <f t="shared" si="73"/>
        <v>43556</v>
      </c>
      <c r="BC158" s="73">
        <f t="shared" si="73"/>
        <v>43586</v>
      </c>
      <c r="BD158" s="73">
        <f t="shared" si="73"/>
        <v>43617</v>
      </c>
      <c r="BE158" s="73">
        <f t="shared" si="73"/>
        <v>43647</v>
      </c>
      <c r="BF158" s="73">
        <f t="shared" si="73"/>
        <v>43678</v>
      </c>
      <c r="BG158" s="73">
        <f t="shared" si="73"/>
        <v>43709</v>
      </c>
      <c r="BH158" s="73">
        <f t="shared" si="73"/>
        <v>43739</v>
      </c>
      <c r="BI158" s="73">
        <f t="shared" si="73"/>
        <v>43770</v>
      </c>
      <c r="BJ158" s="73">
        <f t="shared" si="73"/>
        <v>43800</v>
      </c>
      <c r="BK158" s="73">
        <f t="shared" si="73"/>
        <v>43831</v>
      </c>
      <c r="BL158" s="73">
        <f t="shared" si="73"/>
        <v>43862</v>
      </c>
      <c r="BM158" s="73">
        <f t="shared" si="73"/>
        <v>43891</v>
      </c>
      <c r="BN158" s="73">
        <f t="shared" si="73"/>
        <v>43922</v>
      </c>
      <c r="BO158" s="73">
        <f t="shared" si="73"/>
        <v>43952</v>
      </c>
      <c r="BP158" s="73">
        <f t="shared" si="73"/>
        <v>43983</v>
      </c>
      <c r="BQ158" s="73">
        <f t="shared" si="73"/>
        <v>44013</v>
      </c>
      <c r="BR158" s="73">
        <f t="shared" ref="BR158:CO158" si="74">EDATE(BQ158,1)</f>
        <v>44044</v>
      </c>
      <c r="BS158" s="73">
        <f t="shared" si="74"/>
        <v>44075</v>
      </c>
      <c r="BT158" s="73">
        <f t="shared" si="74"/>
        <v>44105</v>
      </c>
      <c r="BU158" s="73">
        <f t="shared" si="74"/>
        <v>44136</v>
      </c>
      <c r="BV158" s="73">
        <f t="shared" si="74"/>
        <v>44166</v>
      </c>
      <c r="BW158" s="73">
        <f t="shared" si="74"/>
        <v>44197</v>
      </c>
      <c r="BX158" s="73">
        <f t="shared" si="74"/>
        <v>44228</v>
      </c>
      <c r="BY158" s="73">
        <f t="shared" si="74"/>
        <v>44256</v>
      </c>
      <c r="BZ158" s="73">
        <f t="shared" si="74"/>
        <v>44287</v>
      </c>
      <c r="CA158" s="73">
        <f t="shared" si="74"/>
        <v>44317</v>
      </c>
      <c r="CB158" s="73">
        <f t="shared" si="74"/>
        <v>44348</v>
      </c>
      <c r="CC158" s="73">
        <f t="shared" si="74"/>
        <v>44378</v>
      </c>
      <c r="CD158" s="73">
        <f t="shared" si="74"/>
        <v>44409</v>
      </c>
      <c r="CE158" s="73">
        <f t="shared" si="74"/>
        <v>44440</v>
      </c>
      <c r="CF158" s="73">
        <f t="shared" si="74"/>
        <v>44470</v>
      </c>
      <c r="CG158" s="73">
        <f t="shared" si="74"/>
        <v>44501</v>
      </c>
      <c r="CH158" s="73">
        <f t="shared" si="74"/>
        <v>44531</v>
      </c>
      <c r="CI158" s="73">
        <f t="shared" si="74"/>
        <v>44562</v>
      </c>
      <c r="CJ158" s="73">
        <f t="shared" si="74"/>
        <v>44593</v>
      </c>
      <c r="CK158" s="73">
        <f t="shared" si="74"/>
        <v>44621</v>
      </c>
      <c r="CL158" s="73">
        <f t="shared" si="74"/>
        <v>44652</v>
      </c>
      <c r="CM158" s="73">
        <f t="shared" si="74"/>
        <v>44682</v>
      </c>
      <c r="CN158" s="73">
        <f t="shared" si="74"/>
        <v>44713</v>
      </c>
      <c r="CO158" s="73">
        <f t="shared" si="74"/>
        <v>44743</v>
      </c>
    </row>
    <row r="159" spans="1:93">
      <c r="C159" t="s">
        <v>35</v>
      </c>
      <c r="D159" s="81">
        <v>1500</v>
      </c>
      <c r="E159" s="81">
        <v>1500</v>
      </c>
      <c r="F159" s="81">
        <v>1500</v>
      </c>
      <c r="G159" s="81">
        <v>1500</v>
      </c>
      <c r="H159" s="81">
        <v>1500</v>
      </c>
      <c r="I159" s="81">
        <v>1500</v>
      </c>
      <c r="J159" s="81">
        <v>1500</v>
      </c>
      <c r="K159" s="81">
        <v>1500</v>
      </c>
      <c r="L159" s="81">
        <v>1000</v>
      </c>
      <c r="M159" s="81">
        <v>1000</v>
      </c>
      <c r="N159" s="81">
        <v>1000</v>
      </c>
      <c r="O159" s="81">
        <v>1000</v>
      </c>
      <c r="P159" s="81">
        <v>1000</v>
      </c>
      <c r="Q159" s="81">
        <v>1000</v>
      </c>
      <c r="R159" s="81">
        <v>1000</v>
      </c>
      <c r="S159" s="81">
        <v>1000</v>
      </c>
      <c r="T159" s="81">
        <v>1000</v>
      </c>
      <c r="U159" s="81">
        <v>1000</v>
      </c>
      <c r="V159" s="81">
        <v>1000</v>
      </c>
      <c r="W159" s="81">
        <v>1000</v>
      </c>
      <c r="X159" s="81">
        <v>1000</v>
      </c>
      <c r="Y159" s="81">
        <v>1000</v>
      </c>
      <c r="Z159" s="81">
        <v>1000</v>
      </c>
      <c r="AA159" s="81">
        <v>1000</v>
      </c>
      <c r="AB159" s="81">
        <v>1000</v>
      </c>
      <c r="AC159" s="81">
        <v>1000</v>
      </c>
      <c r="AD159" s="81">
        <v>1000</v>
      </c>
      <c r="AE159" s="81">
        <v>1000</v>
      </c>
      <c r="AF159" s="81">
        <v>1000</v>
      </c>
      <c r="AG159" s="81">
        <v>1000</v>
      </c>
      <c r="AH159" s="81">
        <v>1000</v>
      </c>
      <c r="AI159" s="81">
        <v>1000</v>
      </c>
      <c r="AJ159" s="81">
        <v>1000</v>
      </c>
      <c r="AK159" s="81">
        <v>1000</v>
      </c>
      <c r="AL159" s="81">
        <v>1000</v>
      </c>
      <c r="AM159" s="81">
        <v>1000</v>
      </c>
      <c r="AN159" s="81">
        <v>1000</v>
      </c>
      <c r="AO159" s="81">
        <v>1000</v>
      </c>
      <c r="AP159" s="81">
        <v>1000</v>
      </c>
      <c r="AQ159" s="81">
        <v>1000</v>
      </c>
      <c r="AR159" s="81">
        <v>1000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0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1">
        <v>0</v>
      </c>
      <c r="BR159" s="81">
        <v>0</v>
      </c>
      <c r="BS159" s="81">
        <v>0</v>
      </c>
      <c r="BT159" s="81">
        <v>0</v>
      </c>
      <c r="BU159" s="81">
        <v>0</v>
      </c>
      <c r="BV159" s="81">
        <v>0</v>
      </c>
      <c r="BW159" s="81">
        <v>0</v>
      </c>
      <c r="BX159" s="81">
        <v>0</v>
      </c>
      <c r="BY159" s="81">
        <v>0</v>
      </c>
      <c r="BZ159" s="81">
        <v>0</v>
      </c>
      <c r="CA159" s="81">
        <v>0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81">
        <v>0</v>
      </c>
      <c r="CH159" s="81">
        <v>0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81">
        <v>0</v>
      </c>
    </row>
    <row r="160" spans="1:93" s="20" customFormat="1">
      <c r="C160" s="131" t="s">
        <v>353</v>
      </c>
      <c r="D160" s="20">
        <f>IF(DATEDIF($D$151,D158,"m")=0,$D$156,IF(DATEDIF($D$151,D158,"m")=12,$D$157,IF(DATEDIF($D$151,D158,"m")=24,$D153-$D156-$D157,0)))</f>
        <v>571526.40000000002</v>
      </c>
      <c r="E160" s="20">
        <f t="shared" ref="E160:BP160" si="75">IF(DATEDIF($D$151,E158,"m")=0,$D$156,IF(DATEDIF($D$151,E158,"m")=12,$D$157,IF(DATEDIF($D$151,E158,"m")=24,$D153-$D156-$D157,0)))</f>
        <v>0</v>
      </c>
      <c r="F160" s="20">
        <f t="shared" si="75"/>
        <v>0</v>
      </c>
      <c r="G160" s="20">
        <f t="shared" si="75"/>
        <v>0</v>
      </c>
      <c r="H160" s="20">
        <f t="shared" si="75"/>
        <v>0</v>
      </c>
      <c r="I160" s="20">
        <f t="shared" si="75"/>
        <v>0</v>
      </c>
      <c r="J160" s="20">
        <f t="shared" si="75"/>
        <v>0</v>
      </c>
      <c r="K160" s="20">
        <f t="shared" si="75"/>
        <v>0</v>
      </c>
      <c r="L160" s="20">
        <f t="shared" si="75"/>
        <v>0</v>
      </c>
      <c r="M160" s="20">
        <f t="shared" si="75"/>
        <v>0</v>
      </c>
      <c r="N160" s="20">
        <f t="shared" si="75"/>
        <v>0</v>
      </c>
      <c r="O160" s="20">
        <f t="shared" si="75"/>
        <v>0</v>
      </c>
      <c r="P160" s="20">
        <f t="shared" si="75"/>
        <v>381017.60000000003</v>
      </c>
      <c r="Q160" s="20">
        <f t="shared" si="75"/>
        <v>0</v>
      </c>
      <c r="R160" s="20">
        <f t="shared" si="75"/>
        <v>0</v>
      </c>
      <c r="S160" s="20">
        <f t="shared" si="75"/>
        <v>0</v>
      </c>
      <c r="T160" s="20">
        <f t="shared" si="75"/>
        <v>0</v>
      </c>
      <c r="U160" s="20">
        <f t="shared" si="75"/>
        <v>0</v>
      </c>
      <c r="V160" s="20">
        <f t="shared" si="75"/>
        <v>0</v>
      </c>
      <c r="W160" s="20">
        <f t="shared" si="75"/>
        <v>0</v>
      </c>
      <c r="X160" s="20">
        <f t="shared" si="75"/>
        <v>0</v>
      </c>
      <c r="Y160" s="20">
        <f t="shared" si="75"/>
        <v>0</v>
      </c>
      <c r="Z160" s="20">
        <f t="shared" si="75"/>
        <v>0</v>
      </c>
      <c r="AA160" s="20">
        <f t="shared" si="75"/>
        <v>0</v>
      </c>
      <c r="AB160" s="20">
        <f t="shared" si="75"/>
        <v>-5.8207660913467407E-11</v>
      </c>
      <c r="AC160" s="20">
        <f t="shared" si="75"/>
        <v>0</v>
      </c>
      <c r="AD160" s="20">
        <f t="shared" si="75"/>
        <v>0</v>
      </c>
      <c r="AE160" s="20">
        <f t="shared" si="75"/>
        <v>0</v>
      </c>
      <c r="AF160" s="20">
        <f t="shared" si="75"/>
        <v>0</v>
      </c>
      <c r="AG160" s="20">
        <f t="shared" si="75"/>
        <v>0</v>
      </c>
      <c r="AH160" s="20">
        <f t="shared" si="75"/>
        <v>0</v>
      </c>
      <c r="AI160" s="20">
        <f t="shared" si="75"/>
        <v>0</v>
      </c>
      <c r="AJ160" s="20">
        <f t="shared" si="75"/>
        <v>0</v>
      </c>
      <c r="AK160" s="20">
        <f t="shared" si="75"/>
        <v>0</v>
      </c>
      <c r="AL160" s="20">
        <f t="shared" si="75"/>
        <v>0</v>
      </c>
      <c r="AM160" s="20">
        <f t="shared" si="75"/>
        <v>0</v>
      </c>
      <c r="AN160" s="20">
        <f t="shared" si="75"/>
        <v>0</v>
      </c>
      <c r="AO160" s="20">
        <f t="shared" si="75"/>
        <v>0</v>
      </c>
      <c r="AP160" s="20">
        <f t="shared" si="75"/>
        <v>0</v>
      </c>
      <c r="AQ160" s="20">
        <f t="shared" si="75"/>
        <v>0</v>
      </c>
      <c r="AR160" s="20">
        <f t="shared" si="75"/>
        <v>0</v>
      </c>
      <c r="AS160" s="20">
        <f t="shared" si="75"/>
        <v>0</v>
      </c>
      <c r="AT160" s="20">
        <f t="shared" si="75"/>
        <v>0</v>
      </c>
      <c r="AU160" s="20">
        <f t="shared" si="75"/>
        <v>0</v>
      </c>
      <c r="AV160" s="20">
        <f t="shared" si="75"/>
        <v>0</v>
      </c>
      <c r="AW160" s="20">
        <f t="shared" si="75"/>
        <v>0</v>
      </c>
      <c r="AX160" s="20">
        <f t="shared" si="75"/>
        <v>0</v>
      </c>
      <c r="AY160" s="20">
        <f t="shared" si="75"/>
        <v>0</v>
      </c>
      <c r="AZ160" s="20">
        <f t="shared" si="75"/>
        <v>0</v>
      </c>
      <c r="BA160" s="20">
        <f t="shared" si="75"/>
        <v>0</v>
      </c>
      <c r="BB160" s="20">
        <f t="shared" si="75"/>
        <v>0</v>
      </c>
      <c r="BC160" s="20">
        <f t="shared" si="75"/>
        <v>0</v>
      </c>
      <c r="BD160" s="20">
        <f t="shared" si="75"/>
        <v>0</v>
      </c>
      <c r="BE160" s="20">
        <f t="shared" si="75"/>
        <v>0</v>
      </c>
      <c r="BF160" s="20">
        <f t="shared" si="75"/>
        <v>0</v>
      </c>
      <c r="BG160" s="20">
        <f t="shared" si="75"/>
        <v>0</v>
      </c>
      <c r="BH160" s="20">
        <f t="shared" si="75"/>
        <v>0</v>
      </c>
      <c r="BI160" s="20">
        <f t="shared" si="75"/>
        <v>0</v>
      </c>
      <c r="BJ160" s="20">
        <f t="shared" si="75"/>
        <v>0</v>
      </c>
      <c r="BK160" s="20">
        <f t="shared" si="75"/>
        <v>0</v>
      </c>
      <c r="BL160" s="20">
        <f t="shared" si="75"/>
        <v>0</v>
      </c>
      <c r="BM160" s="20">
        <f t="shared" si="75"/>
        <v>0</v>
      </c>
      <c r="BN160" s="20">
        <f t="shared" si="75"/>
        <v>0</v>
      </c>
      <c r="BO160" s="20">
        <f t="shared" si="75"/>
        <v>0</v>
      </c>
      <c r="BP160" s="20">
        <f t="shared" si="75"/>
        <v>0</v>
      </c>
      <c r="BQ160" s="20">
        <f t="shared" ref="BQ160:CO160" si="76">IF(DATEDIF($D$151,BQ158,"m")=0,$D$156,IF(DATEDIF($D$151,BQ158,"m")=12,$D$157,IF(DATEDIF($D$151,BQ158,"m")=24,$D153-$D156-$D157,0)))</f>
        <v>0</v>
      </c>
      <c r="BR160" s="20">
        <f t="shared" si="76"/>
        <v>0</v>
      </c>
      <c r="BS160" s="20">
        <f t="shared" si="76"/>
        <v>0</v>
      </c>
      <c r="BT160" s="20">
        <f t="shared" si="76"/>
        <v>0</v>
      </c>
      <c r="BU160" s="20">
        <f t="shared" si="76"/>
        <v>0</v>
      </c>
      <c r="BV160" s="20">
        <f t="shared" si="76"/>
        <v>0</v>
      </c>
      <c r="BW160" s="20">
        <f t="shared" si="76"/>
        <v>0</v>
      </c>
      <c r="BX160" s="20">
        <f t="shared" si="76"/>
        <v>0</v>
      </c>
      <c r="BY160" s="20">
        <f t="shared" si="76"/>
        <v>0</v>
      </c>
      <c r="BZ160" s="20">
        <f t="shared" si="76"/>
        <v>0</v>
      </c>
      <c r="CA160" s="20">
        <f t="shared" si="76"/>
        <v>0</v>
      </c>
      <c r="CB160" s="20">
        <f t="shared" si="76"/>
        <v>0</v>
      </c>
      <c r="CC160" s="20">
        <f t="shared" si="76"/>
        <v>0</v>
      </c>
      <c r="CD160" s="20">
        <f t="shared" si="76"/>
        <v>0</v>
      </c>
      <c r="CE160" s="20">
        <f t="shared" si="76"/>
        <v>0</v>
      </c>
      <c r="CF160" s="20">
        <f t="shared" si="76"/>
        <v>0</v>
      </c>
      <c r="CG160" s="20">
        <f t="shared" si="76"/>
        <v>0</v>
      </c>
      <c r="CH160" s="20">
        <f t="shared" si="76"/>
        <v>0</v>
      </c>
      <c r="CI160" s="20">
        <f t="shared" si="76"/>
        <v>0</v>
      </c>
      <c r="CJ160" s="20">
        <f t="shared" si="76"/>
        <v>0</v>
      </c>
      <c r="CK160" s="20">
        <f t="shared" si="76"/>
        <v>0</v>
      </c>
      <c r="CL160" s="20">
        <f t="shared" si="76"/>
        <v>0</v>
      </c>
      <c r="CM160" s="20">
        <f t="shared" si="76"/>
        <v>0</v>
      </c>
      <c r="CN160" s="20">
        <f t="shared" si="76"/>
        <v>0</v>
      </c>
      <c r="CO160" s="20">
        <f t="shared" si="76"/>
        <v>0</v>
      </c>
    </row>
    <row r="162" spans="1:93">
      <c r="B162" t="s">
        <v>91</v>
      </c>
      <c r="C162" t="s">
        <v>192</v>
      </c>
      <c r="D162" s="134">
        <f>SUM($D$159:D159)+SUM($D160:D160)</f>
        <v>573026.4</v>
      </c>
      <c r="E162" s="134">
        <f>SUM($D$159:E159)+SUM($D160:E160)</f>
        <v>574526.4</v>
      </c>
      <c r="F162" s="134">
        <f>SUM($D$159:F159)+SUM($D160:F160)</f>
        <v>576026.4</v>
      </c>
      <c r="G162" s="134">
        <f>SUM($D$159:G159)+SUM($D160:G160)</f>
        <v>577526.4</v>
      </c>
      <c r="H162" s="134">
        <f>SUM($D$159:H159)+SUM($D160:H160)</f>
        <v>579026.4</v>
      </c>
      <c r="I162" s="134">
        <f>SUM($D$159:I159)+SUM($D160:I160)</f>
        <v>580526.4</v>
      </c>
      <c r="J162" s="134">
        <f>SUM($D$159:J159)+SUM($D160:J160)</f>
        <v>582026.4</v>
      </c>
      <c r="K162" s="134">
        <f>SUM($D$159:K159)+SUM($D160:K160)</f>
        <v>583526.40000000002</v>
      </c>
      <c r="L162" s="134">
        <f>SUM($D$159:L159)+SUM($D160:L160)</f>
        <v>584526.4</v>
      </c>
      <c r="M162" s="134">
        <f>SUM($D$159:M159)+SUM($D160:M160)</f>
        <v>585526.4</v>
      </c>
      <c r="N162" s="134">
        <f>SUM($D$159:N159)+SUM($D160:N160)</f>
        <v>586526.4</v>
      </c>
      <c r="O162" s="134">
        <f>SUM($D$159:O159)+SUM($D160:O160)</f>
        <v>587526.40000000002</v>
      </c>
      <c r="P162" s="134">
        <f>SUM($D$159:P159)+SUM($D160:P160)</f>
        <v>969544</v>
      </c>
      <c r="Q162" s="134">
        <f>SUM($D$159:Q159)+SUM($D160:Q160)</f>
        <v>970544</v>
      </c>
      <c r="R162" s="134">
        <f>SUM($D$159:R159)+SUM($D160:R160)</f>
        <v>971544</v>
      </c>
      <c r="S162" s="134">
        <f>SUM($D$159:S159)+SUM($D160:S160)</f>
        <v>972544</v>
      </c>
      <c r="T162" s="134">
        <f>SUM($D$159:T159)+SUM($D160:T160)</f>
        <v>973544</v>
      </c>
      <c r="U162" s="134">
        <f>SUM($D$159:U159)+SUM($D160:U160)</f>
        <v>974544</v>
      </c>
      <c r="V162" s="134">
        <f>SUM($D$159:V159)+SUM($D160:V160)</f>
        <v>975544</v>
      </c>
      <c r="W162" s="134">
        <f>SUM($D$159:W159)+SUM($D160:W160)</f>
        <v>976544</v>
      </c>
      <c r="X162" s="134">
        <f>SUM($D$159:X159)+SUM($D160:X160)</f>
        <v>977544</v>
      </c>
      <c r="Y162" s="134">
        <f>SUM($D$159:Y159)+SUM($D160:Y160)</f>
        <v>978544</v>
      </c>
      <c r="Z162" s="134">
        <f>SUM($D$159:Z159)+SUM($D160:Z160)</f>
        <v>979544</v>
      </c>
      <c r="AA162" s="134">
        <f>SUM($D$159:AA159)+SUM($D160:AA160)</f>
        <v>980544</v>
      </c>
      <c r="AB162" s="134">
        <f>SUM($D$159:AB159)+SUM($D160:AB160)</f>
        <v>981544</v>
      </c>
      <c r="AC162" s="134">
        <f>SUM($D$159:AC159)+SUM($D160:AC160)</f>
        <v>982544</v>
      </c>
      <c r="AD162" s="134">
        <f>SUM($D$159:AD159)+SUM($D160:AD160)</f>
        <v>983544</v>
      </c>
      <c r="AE162" s="134">
        <f>SUM($D$159:AE159)+SUM($D160:AE160)</f>
        <v>984544</v>
      </c>
      <c r="AF162" s="134">
        <f>SUM($D$159:AF159)+SUM($D160:AF160)</f>
        <v>985544</v>
      </c>
      <c r="AG162" s="134">
        <f>SUM($D$159:AG159)+SUM($D160:AG160)</f>
        <v>986544</v>
      </c>
      <c r="AH162" s="134">
        <f>SUM($D$159:AH159)+SUM($D160:AH160)</f>
        <v>987544</v>
      </c>
      <c r="AI162" s="134">
        <f>SUM($D$159:AI159)+SUM($D160:AI160)</f>
        <v>988544</v>
      </c>
      <c r="AJ162" s="134">
        <f>SUM($D$159:AJ159)+SUM($D160:AJ160)</f>
        <v>989544</v>
      </c>
      <c r="AK162" s="134">
        <f>SUM($D$159:AK159)+SUM($D160:AK160)</f>
        <v>990544</v>
      </c>
      <c r="AL162" s="134">
        <f>SUM($D$159:AL159)+SUM($D160:AL160)</f>
        <v>991544</v>
      </c>
      <c r="AM162" s="134">
        <f>SUM($D$159:AM159)+SUM($D160:AM160)</f>
        <v>992544</v>
      </c>
      <c r="AN162" s="134">
        <f>SUM($D$159:AN159)+SUM($D160:AN160)</f>
        <v>993544</v>
      </c>
      <c r="AO162" s="134">
        <f>SUM($D$159:AO159)+SUM($D160:AO160)</f>
        <v>994544</v>
      </c>
      <c r="AP162" s="134">
        <f>SUM($D$159:AP159)+SUM($D160:AP160)</f>
        <v>995544</v>
      </c>
      <c r="AQ162" s="134">
        <f>SUM($D$159:AQ159)+SUM($D160:AQ160)</f>
        <v>996544</v>
      </c>
      <c r="AR162" s="134">
        <f>SUM($D$159:AR159)+SUM($D160:AR160)</f>
        <v>997544</v>
      </c>
      <c r="AS162" s="134">
        <f>SUM($D$159:AS159)+SUM($D160:AS160)</f>
        <v>997544</v>
      </c>
      <c r="AT162" s="134">
        <f>SUM($D$159:AT159)+SUM($D160:AT160)</f>
        <v>997544</v>
      </c>
      <c r="AU162" s="134">
        <f>SUM($D$159:AU159)+SUM($D160:AU160)</f>
        <v>997544</v>
      </c>
      <c r="AV162" s="134">
        <f>SUM($D$159:AV159)+SUM($D160:AV160)</f>
        <v>997544</v>
      </c>
      <c r="AW162" s="134">
        <f>SUM($D$159:AW159)+SUM($D160:AW160)</f>
        <v>997544</v>
      </c>
      <c r="AX162" s="134">
        <f>SUM($D$159:AX159)+SUM($D160:AX160)</f>
        <v>997544</v>
      </c>
      <c r="AY162" s="134">
        <f>SUM($D$159:AY159)+SUM($D160:AY160)</f>
        <v>997544</v>
      </c>
      <c r="AZ162" s="134">
        <f>SUM($D$159:AZ159)+SUM($D160:AZ160)</f>
        <v>997544</v>
      </c>
      <c r="BA162" s="134">
        <f>SUM($D$159:BA159)+SUM($D160:BA160)</f>
        <v>997544</v>
      </c>
      <c r="BB162" s="134">
        <f>SUM($D$159:BB159)+SUM($D160:BB160)</f>
        <v>997544</v>
      </c>
      <c r="BC162" s="134">
        <f>SUM($D$159:BC159)+SUM($D160:BC160)</f>
        <v>997544</v>
      </c>
      <c r="BD162" s="134">
        <f>SUM($D$159:BD159)+SUM($D160:BD160)</f>
        <v>997544</v>
      </c>
      <c r="BE162" s="134">
        <f>SUM($D$159:BE159)+SUM($D160:BE160)</f>
        <v>997544</v>
      </c>
      <c r="BF162" s="134">
        <f>SUM($D$159:BF159)+SUM($D160:BF160)</f>
        <v>997544</v>
      </c>
      <c r="BG162" s="134">
        <f>SUM($D$159:BG159)+SUM($D160:BG160)</f>
        <v>997544</v>
      </c>
      <c r="BH162" s="134">
        <f>SUM($D$159:BH159)+SUM($D160:BH160)</f>
        <v>997544</v>
      </c>
      <c r="BI162" s="134">
        <f>SUM($D$159:BI159)+SUM($D160:BI160)</f>
        <v>997544</v>
      </c>
      <c r="BJ162" s="134">
        <f>SUM($D$159:BJ159)+SUM($D160:BJ160)</f>
        <v>997544</v>
      </c>
      <c r="BK162" s="134">
        <f>SUM($D$159:BK159)+SUM($D160:BK160)</f>
        <v>997544</v>
      </c>
      <c r="BL162" s="134">
        <f>SUM($D$159:BL159)+SUM($D160:BL160)</f>
        <v>997544</v>
      </c>
      <c r="BM162" s="134">
        <f>SUM($D$159:BM159)+SUM($D160:BM160)</f>
        <v>997544</v>
      </c>
      <c r="BN162" s="134">
        <f>SUM($D$159:BN159)+SUM($D160:BN160)</f>
        <v>997544</v>
      </c>
      <c r="BO162" s="134">
        <f>SUM($D$159:BO159)+SUM($D160:BO160)</f>
        <v>997544</v>
      </c>
      <c r="BP162" s="134">
        <f>SUM($D$159:BP159)+SUM($D160:BP160)</f>
        <v>997544</v>
      </c>
      <c r="BQ162" s="134">
        <f>SUM($D$159:BQ159)+SUM($D160:BQ160)</f>
        <v>997544</v>
      </c>
      <c r="BR162" s="134">
        <f>SUM($D$159:BR159)+SUM($D160:BR160)</f>
        <v>997544</v>
      </c>
      <c r="BS162" s="134">
        <f>SUM($D$159:BS159)+SUM($D160:BS160)</f>
        <v>997544</v>
      </c>
      <c r="BT162" s="134">
        <f>SUM($D$159:BT159)+SUM($D160:BT160)</f>
        <v>997544</v>
      </c>
      <c r="BU162" s="134">
        <f>SUM($D$159:BU159)+SUM($D160:BU160)</f>
        <v>997544</v>
      </c>
      <c r="BV162" s="134">
        <f>SUM($D$159:BV159)+SUM($D160:BV160)</f>
        <v>997544</v>
      </c>
      <c r="BW162" s="134">
        <f>SUM($D$159:BW159)+SUM($D160:BW160)</f>
        <v>997544</v>
      </c>
      <c r="BX162" s="134">
        <f>SUM($D$159:BX159)+SUM($D160:BX160)</f>
        <v>997544</v>
      </c>
      <c r="BY162" s="134">
        <f>SUM($D$159:BY159)+SUM($D160:BY160)</f>
        <v>997544</v>
      </c>
      <c r="BZ162" s="134">
        <f>SUM($D$159:BZ159)+SUM($D160:BZ160)</f>
        <v>997544</v>
      </c>
      <c r="CA162" s="134">
        <f>SUM($D$159:CA159)+SUM($D160:CA160)</f>
        <v>997544</v>
      </c>
      <c r="CB162" s="134">
        <f>SUM($D$159:CB159)+SUM($D160:CB160)</f>
        <v>997544</v>
      </c>
      <c r="CC162" s="134">
        <f>SUM($D$159:CC159)+SUM($D160:CC160)</f>
        <v>997544</v>
      </c>
      <c r="CD162" s="134">
        <f>SUM($D$159:CD159)+SUM($D160:CD160)</f>
        <v>997544</v>
      </c>
      <c r="CE162" s="134">
        <f>SUM($D$159:CE159)+SUM($D160:CE160)</f>
        <v>997544</v>
      </c>
      <c r="CF162" s="134">
        <f>SUM($D$159:CF159)+SUM($D160:CF160)</f>
        <v>997544</v>
      </c>
      <c r="CG162" s="134">
        <f>SUM($D$159:CG159)+SUM($D160:CG160)</f>
        <v>997544</v>
      </c>
      <c r="CH162" s="134">
        <f>SUM($D$159:CH159)+SUM($D160:CH160)</f>
        <v>997544</v>
      </c>
      <c r="CI162" s="134">
        <f>SUM($D$159:CI159)+SUM($D160:CI160)</f>
        <v>997544</v>
      </c>
      <c r="CJ162" s="134">
        <f>SUM($D$159:CJ159)+SUM($D160:CJ160)</f>
        <v>997544</v>
      </c>
      <c r="CK162" s="134">
        <f>SUM($D$159:CK159)+SUM($D160:CK160)</f>
        <v>997544</v>
      </c>
      <c r="CL162" s="134">
        <f>SUM($D$159:CL159)+SUM($D160:CL160)</f>
        <v>997544</v>
      </c>
      <c r="CM162" s="134">
        <f>SUM($D$159:CM159)+SUM($D160:CM160)</f>
        <v>997544</v>
      </c>
      <c r="CN162" s="134">
        <f>SUM($D$159:CN159)+SUM($D160:CN160)</f>
        <v>997544</v>
      </c>
      <c r="CO162" s="134">
        <f>SUM($D$159:CO159)+SUM($D160:CO160)</f>
        <v>997544</v>
      </c>
    </row>
    <row r="166" spans="1:93">
      <c r="A166" t="s">
        <v>52</v>
      </c>
      <c r="B166" t="s">
        <v>92</v>
      </c>
      <c r="C166" s="2" t="s">
        <v>122</v>
      </c>
      <c r="D166" s="73">
        <f>D158</f>
        <v>42036</v>
      </c>
      <c r="E166" s="73">
        <f t="shared" ref="E166:AJ166" si="77">EDATE(D166,1)</f>
        <v>42064</v>
      </c>
      <c r="F166" s="73">
        <f t="shared" si="77"/>
        <v>42095</v>
      </c>
      <c r="G166" s="73">
        <f t="shared" si="77"/>
        <v>42125</v>
      </c>
      <c r="H166" s="73">
        <f t="shared" si="77"/>
        <v>42156</v>
      </c>
      <c r="I166" s="73">
        <f t="shared" si="77"/>
        <v>42186</v>
      </c>
      <c r="J166" s="73">
        <f t="shared" si="77"/>
        <v>42217</v>
      </c>
      <c r="K166" s="73">
        <f t="shared" si="77"/>
        <v>42248</v>
      </c>
      <c r="L166" s="73">
        <f t="shared" si="77"/>
        <v>42278</v>
      </c>
      <c r="M166" s="73">
        <f t="shared" si="77"/>
        <v>42309</v>
      </c>
      <c r="N166" s="73">
        <f t="shared" si="77"/>
        <v>42339</v>
      </c>
      <c r="O166" s="73">
        <f t="shared" si="77"/>
        <v>42370</v>
      </c>
      <c r="P166" s="73">
        <f t="shared" si="77"/>
        <v>42401</v>
      </c>
      <c r="Q166" s="73">
        <f t="shared" si="77"/>
        <v>42430</v>
      </c>
      <c r="R166" s="73">
        <f t="shared" si="77"/>
        <v>42461</v>
      </c>
      <c r="S166" s="73">
        <f t="shared" si="77"/>
        <v>42491</v>
      </c>
      <c r="T166" s="73">
        <f t="shared" si="77"/>
        <v>42522</v>
      </c>
      <c r="U166" s="73">
        <f t="shared" si="77"/>
        <v>42552</v>
      </c>
      <c r="V166" s="73">
        <f t="shared" si="77"/>
        <v>42583</v>
      </c>
      <c r="W166" s="73">
        <f t="shared" si="77"/>
        <v>42614</v>
      </c>
      <c r="X166" s="73">
        <f t="shared" si="77"/>
        <v>42644</v>
      </c>
      <c r="Y166" s="73">
        <f t="shared" si="77"/>
        <v>42675</v>
      </c>
      <c r="Z166" s="73">
        <f t="shared" si="77"/>
        <v>42705</v>
      </c>
      <c r="AA166" s="73">
        <f t="shared" si="77"/>
        <v>42736</v>
      </c>
      <c r="AB166" s="73">
        <f t="shared" si="77"/>
        <v>42767</v>
      </c>
      <c r="AC166" s="73">
        <f t="shared" si="77"/>
        <v>42795</v>
      </c>
      <c r="AD166" s="73">
        <f t="shared" si="77"/>
        <v>42826</v>
      </c>
      <c r="AE166" s="73">
        <f t="shared" si="77"/>
        <v>42856</v>
      </c>
      <c r="AF166" s="73">
        <f t="shared" si="77"/>
        <v>42887</v>
      </c>
      <c r="AG166" s="73">
        <f t="shared" si="77"/>
        <v>42917</v>
      </c>
      <c r="AH166" s="73">
        <f t="shared" si="77"/>
        <v>42948</v>
      </c>
      <c r="AI166" s="73">
        <f t="shared" si="77"/>
        <v>42979</v>
      </c>
      <c r="AJ166" s="73">
        <f t="shared" si="77"/>
        <v>43009</v>
      </c>
      <c r="AK166" s="73">
        <f t="shared" ref="AK166:BP166" si="78">EDATE(AJ166,1)</f>
        <v>43040</v>
      </c>
      <c r="AL166" s="73">
        <f t="shared" si="78"/>
        <v>43070</v>
      </c>
      <c r="AM166" s="73">
        <f t="shared" si="78"/>
        <v>43101</v>
      </c>
      <c r="AN166" s="73">
        <f t="shared" si="78"/>
        <v>43132</v>
      </c>
      <c r="AO166" s="73">
        <f t="shared" si="78"/>
        <v>43160</v>
      </c>
      <c r="AP166" s="73">
        <f t="shared" si="78"/>
        <v>43191</v>
      </c>
      <c r="AQ166" s="73">
        <f t="shared" si="78"/>
        <v>43221</v>
      </c>
      <c r="AR166" s="73">
        <f t="shared" si="78"/>
        <v>43252</v>
      </c>
      <c r="AS166" s="73">
        <f t="shared" si="78"/>
        <v>43282</v>
      </c>
      <c r="AT166" s="73">
        <f t="shared" si="78"/>
        <v>43313</v>
      </c>
      <c r="AU166" s="73">
        <f t="shared" si="78"/>
        <v>43344</v>
      </c>
      <c r="AV166" s="73">
        <f t="shared" si="78"/>
        <v>43374</v>
      </c>
      <c r="AW166" s="73">
        <f t="shared" si="78"/>
        <v>43405</v>
      </c>
      <c r="AX166" s="73">
        <f t="shared" si="78"/>
        <v>43435</v>
      </c>
      <c r="AY166" s="73">
        <f t="shared" si="78"/>
        <v>43466</v>
      </c>
      <c r="AZ166" s="73">
        <f t="shared" si="78"/>
        <v>43497</v>
      </c>
      <c r="BA166" s="73">
        <f t="shared" si="78"/>
        <v>43525</v>
      </c>
      <c r="BB166" s="73">
        <f t="shared" si="78"/>
        <v>43556</v>
      </c>
      <c r="BC166" s="73">
        <f t="shared" si="78"/>
        <v>43586</v>
      </c>
      <c r="BD166" s="73">
        <f t="shared" si="78"/>
        <v>43617</v>
      </c>
      <c r="BE166" s="73">
        <f t="shared" si="78"/>
        <v>43647</v>
      </c>
      <c r="BF166" s="73">
        <f t="shared" si="78"/>
        <v>43678</v>
      </c>
      <c r="BG166" s="73">
        <f t="shared" si="78"/>
        <v>43709</v>
      </c>
      <c r="BH166" s="73">
        <f t="shared" si="78"/>
        <v>43739</v>
      </c>
      <c r="BI166" s="73">
        <f t="shared" si="78"/>
        <v>43770</v>
      </c>
      <c r="BJ166" s="73">
        <f t="shared" si="78"/>
        <v>43800</v>
      </c>
      <c r="BK166" s="73">
        <f t="shared" si="78"/>
        <v>43831</v>
      </c>
      <c r="BL166" s="73">
        <f t="shared" si="78"/>
        <v>43862</v>
      </c>
      <c r="BM166" s="73">
        <f t="shared" si="78"/>
        <v>43891</v>
      </c>
      <c r="BN166" s="73">
        <f t="shared" si="78"/>
        <v>43922</v>
      </c>
      <c r="BO166" s="73">
        <f t="shared" si="78"/>
        <v>43952</v>
      </c>
      <c r="BP166" s="73">
        <f t="shared" si="78"/>
        <v>43983</v>
      </c>
      <c r="BQ166" s="73">
        <f t="shared" ref="BQ166:CO166" si="79">EDATE(BP166,1)</f>
        <v>44013</v>
      </c>
      <c r="BR166" s="73">
        <f t="shared" si="79"/>
        <v>44044</v>
      </c>
      <c r="BS166" s="73">
        <f t="shared" si="79"/>
        <v>44075</v>
      </c>
      <c r="BT166" s="73">
        <f t="shared" si="79"/>
        <v>44105</v>
      </c>
      <c r="BU166" s="73">
        <f t="shared" si="79"/>
        <v>44136</v>
      </c>
      <c r="BV166" s="73">
        <f t="shared" si="79"/>
        <v>44166</v>
      </c>
      <c r="BW166" s="73">
        <f t="shared" si="79"/>
        <v>44197</v>
      </c>
      <c r="BX166" s="73">
        <f t="shared" si="79"/>
        <v>44228</v>
      </c>
      <c r="BY166" s="73">
        <f t="shared" si="79"/>
        <v>44256</v>
      </c>
      <c r="BZ166" s="73">
        <f t="shared" si="79"/>
        <v>44287</v>
      </c>
      <c r="CA166" s="73">
        <f t="shared" si="79"/>
        <v>44317</v>
      </c>
      <c r="CB166" s="73">
        <f t="shared" si="79"/>
        <v>44348</v>
      </c>
      <c r="CC166" s="73">
        <f t="shared" si="79"/>
        <v>44378</v>
      </c>
      <c r="CD166" s="73">
        <f t="shared" si="79"/>
        <v>44409</v>
      </c>
      <c r="CE166" s="73">
        <f t="shared" si="79"/>
        <v>44440</v>
      </c>
      <c r="CF166" s="73">
        <f t="shared" si="79"/>
        <v>44470</v>
      </c>
      <c r="CG166" s="73">
        <f t="shared" si="79"/>
        <v>44501</v>
      </c>
      <c r="CH166" s="73">
        <f t="shared" si="79"/>
        <v>44531</v>
      </c>
      <c r="CI166" s="73">
        <f t="shared" si="79"/>
        <v>44562</v>
      </c>
      <c r="CJ166" s="73">
        <f t="shared" si="79"/>
        <v>44593</v>
      </c>
      <c r="CK166" s="73">
        <f t="shared" si="79"/>
        <v>44621</v>
      </c>
      <c r="CL166" s="73">
        <f t="shared" si="79"/>
        <v>44652</v>
      </c>
      <c r="CM166" s="73">
        <f t="shared" si="79"/>
        <v>44682</v>
      </c>
      <c r="CN166" s="73">
        <f t="shared" si="79"/>
        <v>44713</v>
      </c>
      <c r="CO166" s="73">
        <f t="shared" si="79"/>
        <v>44743</v>
      </c>
    </row>
    <row r="167" spans="1:93">
      <c r="C167" t="s">
        <v>184</v>
      </c>
      <c r="D167" s="6">
        <v>129103.92854202</v>
      </c>
      <c r="E167" s="6">
        <v>139099.08573542</v>
      </c>
      <c r="F167" s="6">
        <v>149094.24292881601</v>
      </c>
      <c r="G167" s="6">
        <v>159089.40012221201</v>
      </c>
      <c r="H167" s="6">
        <v>169084.55731560799</v>
      </c>
      <c r="I167" s="6">
        <v>179079.714509004</v>
      </c>
      <c r="J167" s="6">
        <v>189074.87170240001</v>
      </c>
      <c r="K167" s="6">
        <v>199070.02889579599</v>
      </c>
      <c r="L167" s="6">
        <v>209065.18608919199</v>
      </c>
      <c r="M167" s="6">
        <v>219060.343282588</v>
      </c>
      <c r="N167" s="6">
        <v>229055.50047598401</v>
      </c>
      <c r="O167" s="6">
        <v>239050.65766937999</v>
      </c>
      <c r="P167" s="6">
        <v>249045.81486277599</v>
      </c>
      <c r="Q167" s="6">
        <v>259040.972056172</v>
      </c>
      <c r="R167" s="6">
        <v>269036.12924956798</v>
      </c>
      <c r="S167" s="6">
        <v>279031.28644296399</v>
      </c>
      <c r="T167" s="6">
        <v>289026.44363636</v>
      </c>
      <c r="U167" s="6">
        <v>299021.600829756</v>
      </c>
      <c r="V167" s="6">
        <v>309016.75802315201</v>
      </c>
      <c r="W167" s="6">
        <v>319011.91521654802</v>
      </c>
      <c r="X167" s="6">
        <v>329007.07240994403</v>
      </c>
      <c r="Y167" s="6">
        <v>339002.22960333998</v>
      </c>
      <c r="Z167" s="6">
        <v>348997.38679673598</v>
      </c>
      <c r="AA167" s="6">
        <v>358992.54399013199</v>
      </c>
      <c r="AB167" s="6">
        <v>368987.701183528</v>
      </c>
      <c r="AC167" s="6">
        <v>378982.85837692401</v>
      </c>
      <c r="AD167" s="6">
        <v>388978.01557032001</v>
      </c>
      <c r="AE167" s="6">
        <v>398973.17276371602</v>
      </c>
      <c r="AF167" s="6">
        <v>408968.32995711197</v>
      </c>
      <c r="AG167" s="6">
        <v>418963.48715050798</v>
      </c>
      <c r="AH167" s="6">
        <v>428958.64434390399</v>
      </c>
      <c r="AI167" s="6">
        <v>438953.80153729999</v>
      </c>
      <c r="AJ167" s="6">
        <v>448948.958730696</v>
      </c>
      <c r="AK167" s="6">
        <v>458944.11592409201</v>
      </c>
      <c r="AL167" s="6">
        <v>468939.27311748802</v>
      </c>
      <c r="AM167" s="6">
        <v>478934.43031088402</v>
      </c>
      <c r="AN167" s="6">
        <v>488929.58750427997</v>
      </c>
      <c r="AO167" s="6">
        <v>498924.74469767598</v>
      </c>
      <c r="AP167" s="6">
        <v>508919.90189107199</v>
      </c>
      <c r="AQ167" s="6">
        <v>518915.059084468</v>
      </c>
      <c r="AR167" s="6">
        <v>528910.21627786395</v>
      </c>
      <c r="AS167" s="6">
        <v>538905.37347125995</v>
      </c>
      <c r="AT167" s="6">
        <v>548900.53066465596</v>
      </c>
      <c r="AU167" s="6">
        <v>558895.68785805197</v>
      </c>
      <c r="AV167" s="6">
        <v>568890.84505144798</v>
      </c>
      <c r="AW167" s="6">
        <v>578886.00224484398</v>
      </c>
      <c r="AX167" s="6">
        <v>588881.15943823999</v>
      </c>
      <c r="AY167" s="6">
        <v>598876.316631636</v>
      </c>
      <c r="AZ167" s="6">
        <v>608871.47382503201</v>
      </c>
      <c r="BA167" s="6">
        <v>618866.63101842802</v>
      </c>
      <c r="BB167" s="6">
        <v>628861.78821182402</v>
      </c>
      <c r="BC167" s="6">
        <v>638856.94540522003</v>
      </c>
      <c r="BD167" s="6">
        <v>648852.10259861604</v>
      </c>
      <c r="BE167" s="6">
        <v>658847.25979201205</v>
      </c>
      <c r="BF167" s="6">
        <v>668842.41698540805</v>
      </c>
      <c r="BG167" s="6">
        <v>678837.57417880394</v>
      </c>
      <c r="BH167" s="6">
        <v>688832.73137219995</v>
      </c>
      <c r="BI167" s="6">
        <v>698827.88856559596</v>
      </c>
      <c r="BJ167" s="6">
        <v>708823.04575899197</v>
      </c>
      <c r="BK167" s="6">
        <v>718818.20295238798</v>
      </c>
      <c r="BL167" s="6">
        <v>728813.36014578398</v>
      </c>
      <c r="BM167" s="6">
        <v>738808.51733917999</v>
      </c>
      <c r="BN167" s="6">
        <v>748803.674532576</v>
      </c>
      <c r="BO167" s="6">
        <v>758798.83172597201</v>
      </c>
      <c r="BP167" s="6">
        <v>768793.98891936801</v>
      </c>
      <c r="BQ167" s="6">
        <v>778789.14611276402</v>
      </c>
      <c r="BR167" s="6">
        <v>788784.30330616003</v>
      </c>
      <c r="BS167" s="6">
        <v>798779.46049955604</v>
      </c>
      <c r="BT167" s="6">
        <v>808774.61769295204</v>
      </c>
      <c r="BU167" s="6">
        <v>818769.774886347</v>
      </c>
      <c r="BV167" s="6">
        <v>828764.93207974301</v>
      </c>
      <c r="BW167" s="6">
        <v>838760.08927313902</v>
      </c>
      <c r="BX167" s="6">
        <v>848755.24646653596</v>
      </c>
      <c r="BY167" s="6">
        <v>858750.40365993197</v>
      </c>
      <c r="BZ167" s="6">
        <v>868745.56085332797</v>
      </c>
      <c r="CA167" s="6">
        <v>878740.71804672398</v>
      </c>
      <c r="CB167" s="6">
        <v>888735.87524011906</v>
      </c>
      <c r="CC167" s="6">
        <v>898731.03243351495</v>
      </c>
      <c r="CD167" s="6">
        <v>908726.18962691096</v>
      </c>
      <c r="CE167" s="6">
        <v>918721.34682030696</v>
      </c>
      <c r="CF167" s="6">
        <v>928716.50401370297</v>
      </c>
      <c r="CG167" s="6">
        <v>938711.66120709898</v>
      </c>
      <c r="CH167" s="6">
        <v>948706.81840049499</v>
      </c>
      <c r="CI167" s="6">
        <v>958701.97559389099</v>
      </c>
      <c r="CJ167" s="6">
        <v>968697.132787287</v>
      </c>
      <c r="CK167" s="6">
        <v>978692.28998068301</v>
      </c>
      <c r="CL167" s="6">
        <v>988687.44717407902</v>
      </c>
      <c r="CM167" s="6">
        <v>998682.60436747503</v>
      </c>
      <c r="CN167" s="6">
        <v>1008677.76156087</v>
      </c>
      <c r="CO167" s="6">
        <v>1018672.91875427</v>
      </c>
    </row>
    <row r="168" spans="1:93">
      <c r="C168" t="s">
        <v>192</v>
      </c>
      <c r="D168" s="132">
        <v>573026.4</v>
      </c>
      <c r="E168" s="132">
        <v>574526.4</v>
      </c>
      <c r="F168" s="132">
        <v>576026.4</v>
      </c>
      <c r="G168" s="132">
        <v>577526.4</v>
      </c>
      <c r="H168" s="132">
        <v>579026.4</v>
      </c>
      <c r="I168" s="132">
        <v>580526.4</v>
      </c>
      <c r="J168" s="132">
        <v>582026.4</v>
      </c>
      <c r="K168" s="132">
        <v>583526.40000000002</v>
      </c>
      <c r="L168" s="132">
        <v>584526.4</v>
      </c>
      <c r="M168" s="132">
        <v>585526.4</v>
      </c>
      <c r="N168" s="132">
        <v>586526.4</v>
      </c>
      <c r="O168" s="132">
        <v>587526.40000000002</v>
      </c>
      <c r="P168" s="132">
        <v>969544</v>
      </c>
      <c r="Q168" s="132">
        <v>970544</v>
      </c>
      <c r="R168" s="132">
        <v>971544</v>
      </c>
      <c r="S168" s="132">
        <v>972544</v>
      </c>
      <c r="T168" s="132">
        <v>973544</v>
      </c>
      <c r="U168" s="132">
        <v>974544</v>
      </c>
      <c r="V168" s="132">
        <v>975544</v>
      </c>
      <c r="W168" s="132">
        <v>976544</v>
      </c>
      <c r="X168" s="132">
        <v>977544</v>
      </c>
      <c r="Y168" s="132">
        <v>978544</v>
      </c>
      <c r="Z168" s="132">
        <v>979544</v>
      </c>
      <c r="AA168" s="132">
        <v>980544</v>
      </c>
      <c r="AB168" s="132">
        <v>981544</v>
      </c>
      <c r="AC168" s="132">
        <v>982544</v>
      </c>
      <c r="AD168" s="132">
        <v>983544</v>
      </c>
      <c r="AE168" s="132">
        <v>984544</v>
      </c>
      <c r="AF168" s="132">
        <v>985544</v>
      </c>
      <c r="AG168" s="132">
        <v>986544</v>
      </c>
      <c r="AH168" s="132">
        <v>987544</v>
      </c>
      <c r="AI168" s="132">
        <v>988544</v>
      </c>
      <c r="AJ168" s="132">
        <v>989544</v>
      </c>
      <c r="AK168" s="132">
        <v>990544</v>
      </c>
      <c r="AL168" s="132">
        <v>991544</v>
      </c>
      <c r="AM168" s="132">
        <v>992544</v>
      </c>
      <c r="AN168" s="132">
        <v>993544</v>
      </c>
      <c r="AO168" s="132">
        <v>994544</v>
      </c>
      <c r="AP168" s="132">
        <v>995544</v>
      </c>
      <c r="AQ168" s="132">
        <v>996544</v>
      </c>
      <c r="AR168" s="132">
        <v>997544</v>
      </c>
      <c r="AS168" s="132">
        <v>997544</v>
      </c>
      <c r="AT168" s="132">
        <v>997544</v>
      </c>
      <c r="AU168" s="132">
        <v>997544</v>
      </c>
      <c r="AV168" s="132">
        <v>997544</v>
      </c>
      <c r="AW168" s="132">
        <v>997544</v>
      </c>
      <c r="AX168" s="132">
        <v>997544</v>
      </c>
      <c r="AY168" s="132">
        <v>997544</v>
      </c>
      <c r="AZ168" s="132">
        <v>997544</v>
      </c>
      <c r="BA168" s="132">
        <v>997544</v>
      </c>
      <c r="BB168" s="132">
        <v>997544</v>
      </c>
      <c r="BC168" s="132">
        <v>997544</v>
      </c>
      <c r="BD168" s="132">
        <v>997544</v>
      </c>
      <c r="BE168" s="132">
        <v>997544</v>
      </c>
      <c r="BF168" s="132">
        <v>997544</v>
      </c>
      <c r="BG168" s="132">
        <v>997544</v>
      </c>
      <c r="BH168" s="132">
        <v>997544</v>
      </c>
      <c r="BI168" s="132">
        <v>997544</v>
      </c>
      <c r="BJ168" s="132">
        <v>997544</v>
      </c>
      <c r="BK168" s="132">
        <v>997544</v>
      </c>
      <c r="BL168" s="132">
        <v>997544</v>
      </c>
      <c r="BM168" s="132">
        <v>997544</v>
      </c>
      <c r="BN168" s="132">
        <v>997544</v>
      </c>
      <c r="BO168" s="132">
        <v>997544</v>
      </c>
      <c r="BP168" s="132">
        <v>997544</v>
      </c>
      <c r="BQ168" s="132">
        <v>997544</v>
      </c>
      <c r="BR168" s="132">
        <v>997544</v>
      </c>
      <c r="BS168" s="132">
        <v>997544</v>
      </c>
      <c r="BT168" s="132">
        <v>997544</v>
      </c>
      <c r="BU168" s="132">
        <v>997544</v>
      </c>
      <c r="BV168" s="132">
        <v>997544</v>
      </c>
      <c r="BW168" s="132">
        <v>997544</v>
      </c>
      <c r="BX168" s="132">
        <v>997544</v>
      </c>
      <c r="BY168" s="132">
        <v>997544</v>
      </c>
      <c r="BZ168" s="132">
        <v>997544</v>
      </c>
      <c r="CA168" s="132">
        <v>997544</v>
      </c>
      <c r="CB168" s="132">
        <v>997544</v>
      </c>
      <c r="CC168" s="132">
        <v>997544</v>
      </c>
      <c r="CD168" s="132">
        <v>997544</v>
      </c>
      <c r="CE168" s="132">
        <v>997544</v>
      </c>
      <c r="CF168" s="132">
        <v>997544</v>
      </c>
      <c r="CG168" s="132">
        <v>997544</v>
      </c>
      <c r="CH168" s="132">
        <v>997544</v>
      </c>
      <c r="CI168" s="132">
        <v>997544</v>
      </c>
      <c r="CJ168" s="132">
        <v>997544</v>
      </c>
      <c r="CK168" s="132">
        <v>997544</v>
      </c>
      <c r="CL168" s="132">
        <v>997544</v>
      </c>
      <c r="CM168" s="132">
        <v>997544</v>
      </c>
      <c r="CN168" s="132">
        <v>997544</v>
      </c>
      <c r="CO168" s="132">
        <v>997544</v>
      </c>
    </row>
    <row r="170" spans="1:93">
      <c r="B170" t="s">
        <v>160</v>
      </c>
      <c r="C170" t="s">
        <v>197</v>
      </c>
      <c r="D170" s="5">
        <f>D168-D167</f>
        <v>443922.47145797999</v>
      </c>
      <c r="E170" s="21">
        <f>D168-E167</f>
        <v>433927.31426458003</v>
      </c>
      <c r="F170" s="21">
        <f t="shared" ref="F170:P170" si="80">E168-F167</f>
        <v>425432.15707118402</v>
      </c>
      <c r="G170" s="21">
        <f t="shared" si="80"/>
        <v>416936.99987778801</v>
      </c>
      <c r="H170" s="21">
        <f t="shared" si="80"/>
        <v>408441.842684392</v>
      </c>
      <c r="I170" s="21">
        <f t="shared" si="80"/>
        <v>399946.68549099599</v>
      </c>
      <c r="J170" s="21">
        <f t="shared" si="80"/>
        <v>391451.52829759999</v>
      </c>
      <c r="K170" s="21">
        <f>J168-K167</f>
        <v>382956.37110420404</v>
      </c>
      <c r="L170" s="21">
        <f t="shared" si="80"/>
        <v>374461.21391080803</v>
      </c>
      <c r="M170" s="21">
        <f t="shared" si="80"/>
        <v>365466.05671741202</v>
      </c>
      <c r="N170" s="21">
        <f>M168-N167</f>
        <v>356470.89952401601</v>
      </c>
      <c r="O170" s="21">
        <f t="shared" si="80"/>
        <v>347475.74233062007</v>
      </c>
      <c r="P170" s="21">
        <f t="shared" si="80"/>
        <v>338480.58513722406</v>
      </c>
      <c r="Q170" s="21">
        <f t="shared" ref="Q170:AV170" si="81">P168-Q167</f>
        <v>710503.02794382803</v>
      </c>
      <c r="R170" s="21">
        <f t="shared" si="81"/>
        <v>701507.87075043202</v>
      </c>
      <c r="S170" s="21">
        <f t="shared" si="81"/>
        <v>692512.71355703601</v>
      </c>
      <c r="T170" s="21">
        <f t="shared" si="81"/>
        <v>683517.55636364</v>
      </c>
      <c r="U170" s="21">
        <f t="shared" si="81"/>
        <v>674522.399170244</v>
      </c>
      <c r="V170" s="21">
        <f t="shared" si="81"/>
        <v>665527.24197684799</v>
      </c>
      <c r="W170" s="21">
        <f t="shared" si="81"/>
        <v>656532.08478345198</v>
      </c>
      <c r="X170" s="21">
        <f t="shared" si="81"/>
        <v>647536.92759005597</v>
      </c>
      <c r="Y170" s="21">
        <f t="shared" si="81"/>
        <v>638541.77039666008</v>
      </c>
      <c r="Z170" s="21">
        <f t="shared" si="81"/>
        <v>629546.61320326407</v>
      </c>
      <c r="AA170" s="21">
        <f t="shared" si="81"/>
        <v>620551.45600986807</v>
      </c>
      <c r="AB170" s="21">
        <f t="shared" si="81"/>
        <v>611556.29881647206</v>
      </c>
      <c r="AC170" s="21">
        <f t="shared" si="81"/>
        <v>602561.14162307605</v>
      </c>
      <c r="AD170" s="21">
        <f t="shared" si="81"/>
        <v>593565.98442968004</v>
      </c>
      <c r="AE170" s="21">
        <f t="shared" si="81"/>
        <v>584570.82723628404</v>
      </c>
      <c r="AF170" s="21">
        <f t="shared" si="81"/>
        <v>575575.67004288803</v>
      </c>
      <c r="AG170" s="21">
        <f t="shared" si="81"/>
        <v>566580.51284949202</v>
      </c>
      <c r="AH170" s="21">
        <f t="shared" si="81"/>
        <v>557585.35565609601</v>
      </c>
      <c r="AI170" s="21">
        <f t="shared" si="81"/>
        <v>548590.19846270001</v>
      </c>
      <c r="AJ170" s="21">
        <f t="shared" si="81"/>
        <v>539595.041269304</v>
      </c>
      <c r="AK170" s="21">
        <f t="shared" si="81"/>
        <v>530599.88407590799</v>
      </c>
      <c r="AL170" s="21">
        <f t="shared" si="81"/>
        <v>521604.72688251198</v>
      </c>
      <c r="AM170" s="21">
        <f t="shared" si="81"/>
        <v>512609.56968911598</v>
      </c>
      <c r="AN170" s="21">
        <f t="shared" si="81"/>
        <v>503614.41249572003</v>
      </c>
      <c r="AO170" s="21">
        <f t="shared" si="81"/>
        <v>494619.25530232402</v>
      </c>
      <c r="AP170" s="21">
        <f t="shared" si="81"/>
        <v>485624.09810892801</v>
      </c>
      <c r="AQ170" s="21">
        <f t="shared" si="81"/>
        <v>476628.940915532</v>
      </c>
      <c r="AR170" s="21">
        <f t="shared" si="81"/>
        <v>467633.78372213605</v>
      </c>
      <c r="AS170" s="21">
        <f t="shared" si="81"/>
        <v>458638.62652874005</v>
      </c>
      <c r="AT170" s="21">
        <f t="shared" si="81"/>
        <v>448643.46933534404</v>
      </c>
      <c r="AU170" s="21">
        <f t="shared" si="81"/>
        <v>438648.31214194803</v>
      </c>
      <c r="AV170" s="21">
        <f t="shared" si="81"/>
        <v>428653.15494855202</v>
      </c>
      <c r="AW170" s="21">
        <f t="shared" ref="AW170:CB170" si="82">AV168-AW167</f>
        <v>418657.99775515602</v>
      </c>
      <c r="AX170" s="21">
        <f t="shared" si="82"/>
        <v>408662.84056176001</v>
      </c>
      <c r="AY170" s="21">
        <f t="shared" si="82"/>
        <v>398667.683368364</v>
      </c>
      <c r="AZ170" s="21">
        <f t="shared" si="82"/>
        <v>388672.52617496799</v>
      </c>
      <c r="BA170" s="21">
        <f t="shared" si="82"/>
        <v>378677.36898157198</v>
      </c>
      <c r="BB170" s="21">
        <f t="shared" si="82"/>
        <v>368682.21178817598</v>
      </c>
      <c r="BC170" s="21">
        <f t="shared" si="82"/>
        <v>358687.05459477997</v>
      </c>
      <c r="BD170" s="21">
        <f t="shared" si="82"/>
        <v>348691.89740138396</v>
      </c>
      <c r="BE170" s="21">
        <f t="shared" si="82"/>
        <v>338696.74020798795</v>
      </c>
      <c r="BF170" s="21">
        <f t="shared" si="82"/>
        <v>328701.58301459195</v>
      </c>
      <c r="BG170" s="21">
        <f t="shared" si="82"/>
        <v>318706.42582119606</v>
      </c>
      <c r="BH170" s="21">
        <f t="shared" si="82"/>
        <v>308711.26862780005</v>
      </c>
      <c r="BI170" s="21">
        <f t="shared" si="82"/>
        <v>298716.11143440404</v>
      </c>
      <c r="BJ170" s="21">
        <f t="shared" si="82"/>
        <v>288720.95424100803</v>
      </c>
      <c r="BK170" s="21">
        <f t="shared" si="82"/>
        <v>278725.79704761202</v>
      </c>
      <c r="BL170" s="21">
        <f t="shared" si="82"/>
        <v>268730.63985421602</v>
      </c>
      <c r="BM170" s="21">
        <f t="shared" si="82"/>
        <v>258735.48266082001</v>
      </c>
      <c r="BN170" s="21">
        <f t="shared" si="82"/>
        <v>248740.325467424</v>
      </c>
      <c r="BO170" s="21">
        <f t="shared" si="82"/>
        <v>238745.16827402799</v>
      </c>
      <c r="BP170" s="21">
        <f t="shared" si="82"/>
        <v>228750.01108063199</v>
      </c>
      <c r="BQ170" s="21">
        <f t="shared" si="82"/>
        <v>218754.85388723598</v>
      </c>
      <c r="BR170" s="21">
        <f t="shared" si="82"/>
        <v>208759.69669383997</v>
      </c>
      <c r="BS170" s="21">
        <f t="shared" si="82"/>
        <v>198764.53950044396</v>
      </c>
      <c r="BT170" s="21">
        <f t="shared" si="82"/>
        <v>188769.38230704796</v>
      </c>
      <c r="BU170" s="21">
        <f t="shared" si="82"/>
        <v>178774.225113653</v>
      </c>
      <c r="BV170" s="21">
        <f t="shared" si="82"/>
        <v>168779.06792025699</v>
      </c>
      <c r="BW170" s="21">
        <f t="shared" si="82"/>
        <v>158783.91072686098</v>
      </c>
      <c r="BX170" s="21">
        <f t="shared" si="82"/>
        <v>148788.75353346404</v>
      </c>
      <c r="BY170" s="21">
        <f t="shared" si="82"/>
        <v>138793.59634006803</v>
      </c>
      <c r="BZ170" s="21">
        <f t="shared" si="82"/>
        <v>128798.43914667203</v>
      </c>
      <c r="CA170" s="21">
        <f t="shared" si="82"/>
        <v>118803.28195327602</v>
      </c>
      <c r="CB170" s="21">
        <f t="shared" si="82"/>
        <v>108808.12475988094</v>
      </c>
      <c r="CC170" s="21">
        <f t="shared" ref="CC170:CO170" si="83">CB168-CC167</f>
        <v>98812.967566485051</v>
      </c>
      <c r="CD170" s="21">
        <f t="shared" si="83"/>
        <v>88817.810373089043</v>
      </c>
      <c r="CE170" s="21">
        <f t="shared" si="83"/>
        <v>78822.653179693036</v>
      </c>
      <c r="CF170" s="21">
        <f t="shared" si="83"/>
        <v>68827.495986297028</v>
      </c>
      <c r="CG170" s="21">
        <f t="shared" si="83"/>
        <v>58832.33879290102</v>
      </c>
      <c r="CH170" s="21">
        <f t="shared" si="83"/>
        <v>48837.181599505013</v>
      </c>
      <c r="CI170" s="21">
        <f t="shared" si="83"/>
        <v>38842.024406109005</v>
      </c>
      <c r="CJ170" s="21">
        <f t="shared" si="83"/>
        <v>28846.867212712998</v>
      </c>
      <c r="CK170" s="21">
        <f t="shared" si="83"/>
        <v>18851.71001931699</v>
      </c>
      <c r="CL170" s="21">
        <f t="shared" si="83"/>
        <v>8856.5528259209823</v>
      </c>
      <c r="CM170" s="21">
        <f t="shared" si="83"/>
        <v>-1138.6043674750254</v>
      </c>
      <c r="CN170" s="21">
        <f t="shared" si="83"/>
        <v>-11133.761560869985</v>
      </c>
      <c r="CO170" s="21">
        <f t="shared" si="83"/>
        <v>-21128.918754269951</v>
      </c>
    </row>
    <row r="171" spans="1:93">
      <c r="B171" t="s">
        <v>91</v>
      </c>
      <c r="C171" t="s">
        <v>52</v>
      </c>
      <c r="D171" s="21">
        <f t="shared" ref="D171:AI171" si="84">IF(D170&gt;0,0,D167-D170)</f>
        <v>0</v>
      </c>
      <c r="E171" s="21">
        <f t="shared" si="84"/>
        <v>0</v>
      </c>
      <c r="F171" s="21">
        <f t="shared" si="84"/>
        <v>0</v>
      </c>
      <c r="G171" s="21">
        <f t="shared" si="84"/>
        <v>0</v>
      </c>
      <c r="H171" s="21">
        <f t="shared" si="84"/>
        <v>0</v>
      </c>
      <c r="I171" s="21">
        <f t="shared" si="84"/>
        <v>0</v>
      </c>
      <c r="J171" s="21">
        <f t="shared" si="84"/>
        <v>0</v>
      </c>
      <c r="K171" s="21">
        <f t="shared" si="84"/>
        <v>0</v>
      </c>
      <c r="L171" s="21">
        <f t="shared" si="84"/>
        <v>0</v>
      </c>
      <c r="M171" s="21">
        <f t="shared" si="84"/>
        <v>0</v>
      </c>
      <c r="N171" s="21">
        <f t="shared" si="84"/>
        <v>0</v>
      </c>
      <c r="O171" s="21">
        <f t="shared" si="84"/>
        <v>0</v>
      </c>
      <c r="P171" s="21">
        <f t="shared" si="84"/>
        <v>0</v>
      </c>
      <c r="Q171" s="21">
        <f t="shared" si="84"/>
        <v>0</v>
      </c>
      <c r="R171" s="21">
        <f t="shared" si="84"/>
        <v>0</v>
      </c>
      <c r="S171" s="21">
        <f t="shared" si="84"/>
        <v>0</v>
      </c>
      <c r="T171" s="21">
        <f t="shared" si="84"/>
        <v>0</v>
      </c>
      <c r="U171" s="21">
        <f t="shared" si="84"/>
        <v>0</v>
      </c>
      <c r="V171" s="21">
        <f t="shared" si="84"/>
        <v>0</v>
      </c>
      <c r="W171" s="21">
        <f t="shared" si="84"/>
        <v>0</v>
      </c>
      <c r="X171" s="21">
        <f t="shared" si="84"/>
        <v>0</v>
      </c>
      <c r="Y171" s="21">
        <f t="shared" si="84"/>
        <v>0</v>
      </c>
      <c r="Z171" s="21">
        <f t="shared" si="84"/>
        <v>0</v>
      </c>
      <c r="AA171" s="21">
        <f t="shared" si="84"/>
        <v>0</v>
      </c>
      <c r="AB171" s="21">
        <f t="shared" si="84"/>
        <v>0</v>
      </c>
      <c r="AC171" s="21">
        <f t="shared" si="84"/>
        <v>0</v>
      </c>
      <c r="AD171" s="21">
        <f t="shared" si="84"/>
        <v>0</v>
      </c>
      <c r="AE171" s="21">
        <f t="shared" si="84"/>
        <v>0</v>
      </c>
      <c r="AF171" s="21">
        <f t="shared" si="84"/>
        <v>0</v>
      </c>
      <c r="AG171" s="21">
        <f t="shared" si="84"/>
        <v>0</v>
      </c>
      <c r="AH171" s="21">
        <f t="shared" si="84"/>
        <v>0</v>
      </c>
      <c r="AI171" s="21">
        <f t="shared" si="84"/>
        <v>0</v>
      </c>
      <c r="AJ171" s="21">
        <f t="shared" ref="AJ171:BO171" si="85">IF(AJ170&gt;0,0,AJ167-AJ170)</f>
        <v>0</v>
      </c>
      <c r="AK171" s="21">
        <f t="shared" si="85"/>
        <v>0</v>
      </c>
      <c r="AL171" s="21">
        <f t="shared" si="85"/>
        <v>0</v>
      </c>
      <c r="AM171" s="21">
        <f t="shared" si="85"/>
        <v>0</v>
      </c>
      <c r="AN171" s="21">
        <f t="shared" si="85"/>
        <v>0</v>
      </c>
      <c r="AO171" s="21">
        <f t="shared" si="85"/>
        <v>0</v>
      </c>
      <c r="AP171" s="21">
        <f t="shared" si="85"/>
        <v>0</v>
      </c>
      <c r="AQ171" s="21">
        <f t="shared" si="85"/>
        <v>0</v>
      </c>
      <c r="AR171" s="21">
        <f t="shared" si="85"/>
        <v>0</v>
      </c>
      <c r="AS171" s="21">
        <f t="shared" si="85"/>
        <v>0</v>
      </c>
      <c r="AT171" s="21">
        <f t="shared" si="85"/>
        <v>0</v>
      </c>
      <c r="AU171" s="21">
        <f t="shared" si="85"/>
        <v>0</v>
      </c>
      <c r="AV171" s="21">
        <f t="shared" si="85"/>
        <v>0</v>
      </c>
      <c r="AW171" s="21">
        <f t="shared" si="85"/>
        <v>0</v>
      </c>
      <c r="AX171" s="21">
        <f t="shared" si="85"/>
        <v>0</v>
      </c>
      <c r="AY171" s="21">
        <f t="shared" si="85"/>
        <v>0</v>
      </c>
      <c r="AZ171" s="21">
        <f t="shared" si="85"/>
        <v>0</v>
      </c>
      <c r="BA171" s="21">
        <f t="shared" si="85"/>
        <v>0</v>
      </c>
      <c r="BB171" s="21">
        <f t="shared" si="85"/>
        <v>0</v>
      </c>
      <c r="BC171" s="21">
        <f t="shared" si="85"/>
        <v>0</v>
      </c>
      <c r="BD171" s="21">
        <f t="shared" si="85"/>
        <v>0</v>
      </c>
      <c r="BE171" s="21">
        <f t="shared" si="85"/>
        <v>0</v>
      </c>
      <c r="BF171" s="21">
        <f t="shared" si="85"/>
        <v>0</v>
      </c>
      <c r="BG171" s="21">
        <f t="shared" si="85"/>
        <v>0</v>
      </c>
      <c r="BH171" s="21">
        <f t="shared" si="85"/>
        <v>0</v>
      </c>
      <c r="BI171" s="21">
        <f t="shared" si="85"/>
        <v>0</v>
      </c>
      <c r="BJ171" s="21">
        <f t="shared" si="85"/>
        <v>0</v>
      </c>
      <c r="BK171" s="21">
        <f t="shared" si="85"/>
        <v>0</v>
      </c>
      <c r="BL171" s="21">
        <f t="shared" si="85"/>
        <v>0</v>
      </c>
      <c r="BM171" s="21">
        <f t="shared" si="85"/>
        <v>0</v>
      </c>
      <c r="BN171" s="21">
        <f t="shared" si="85"/>
        <v>0</v>
      </c>
      <c r="BO171" s="21">
        <f t="shared" si="85"/>
        <v>0</v>
      </c>
      <c r="BP171" s="21">
        <f t="shared" ref="BP171:CO171" si="86">IF(BP170&gt;0,0,BP167-BP170)</f>
        <v>0</v>
      </c>
      <c r="BQ171" s="21">
        <f t="shared" si="86"/>
        <v>0</v>
      </c>
      <c r="BR171" s="21">
        <f t="shared" si="86"/>
        <v>0</v>
      </c>
      <c r="BS171" s="21">
        <f t="shared" si="86"/>
        <v>0</v>
      </c>
      <c r="BT171" s="21">
        <f t="shared" si="86"/>
        <v>0</v>
      </c>
      <c r="BU171" s="21">
        <f t="shared" si="86"/>
        <v>0</v>
      </c>
      <c r="BV171" s="21">
        <f t="shared" si="86"/>
        <v>0</v>
      </c>
      <c r="BW171" s="21">
        <f t="shared" si="86"/>
        <v>0</v>
      </c>
      <c r="BX171" s="21">
        <f t="shared" si="86"/>
        <v>0</v>
      </c>
      <c r="BY171" s="21">
        <f t="shared" si="86"/>
        <v>0</v>
      </c>
      <c r="BZ171" s="21">
        <f t="shared" si="86"/>
        <v>0</v>
      </c>
      <c r="CA171" s="21">
        <f t="shared" si="86"/>
        <v>0</v>
      </c>
      <c r="CB171" s="21">
        <f t="shared" si="86"/>
        <v>0</v>
      </c>
      <c r="CC171" s="21">
        <f t="shared" si="86"/>
        <v>0</v>
      </c>
      <c r="CD171" s="21">
        <f t="shared" si="86"/>
        <v>0</v>
      </c>
      <c r="CE171" s="21">
        <f t="shared" si="86"/>
        <v>0</v>
      </c>
      <c r="CF171" s="21">
        <f t="shared" si="86"/>
        <v>0</v>
      </c>
      <c r="CG171" s="21">
        <f t="shared" si="86"/>
        <v>0</v>
      </c>
      <c r="CH171" s="21">
        <f t="shared" si="86"/>
        <v>0</v>
      </c>
      <c r="CI171" s="21">
        <f t="shared" si="86"/>
        <v>0</v>
      </c>
      <c r="CJ171" s="21">
        <f t="shared" si="86"/>
        <v>0</v>
      </c>
      <c r="CK171" s="21">
        <f t="shared" si="86"/>
        <v>0</v>
      </c>
      <c r="CL171" s="21">
        <f t="shared" si="86"/>
        <v>0</v>
      </c>
      <c r="CM171" s="21">
        <f t="shared" si="86"/>
        <v>999821.20873495005</v>
      </c>
      <c r="CN171" s="21">
        <f t="shared" si="86"/>
        <v>1019811.52312174</v>
      </c>
      <c r="CO171" s="21">
        <f t="shared" si="86"/>
        <v>1039801.8375085399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E31-F8C7-BA41-9E7D-AE1F694D2CE2}">
  <dimension ref="A1:D11"/>
  <sheetViews>
    <sheetView workbookViewId="0">
      <selection activeCell="D17" sqref="D17"/>
    </sheetView>
  </sheetViews>
  <sheetFormatPr defaultColWidth="11" defaultRowHeight="15.6"/>
  <cols>
    <col min="1" max="1" width="34" customWidth="1"/>
  </cols>
  <sheetData>
    <row r="1" spans="1:4" s="38" customFormat="1">
      <c r="A1" s="38" t="s">
        <v>393</v>
      </c>
      <c r="D1" s="49"/>
    </row>
    <row r="2" spans="1:4">
      <c r="B2" t="s">
        <v>92</v>
      </c>
      <c r="C2" t="s">
        <v>55</v>
      </c>
      <c r="D2" s="64">
        <v>42125</v>
      </c>
    </row>
    <row r="3" spans="1:4">
      <c r="C3" t="s">
        <v>394</v>
      </c>
      <c r="D3" s="79">
        <v>54393</v>
      </c>
    </row>
    <row r="4" spans="1:4">
      <c r="C4" t="s">
        <v>395</v>
      </c>
      <c r="D4" s="145">
        <v>10000</v>
      </c>
    </row>
    <row r="5" spans="1:4">
      <c r="C5" t="s">
        <v>396</v>
      </c>
      <c r="D5" s="84">
        <v>300</v>
      </c>
    </row>
    <row r="6" spans="1:4">
      <c r="C6" t="s">
        <v>397</v>
      </c>
      <c r="D6" s="79">
        <v>43009</v>
      </c>
    </row>
    <row r="7" spans="1:4">
      <c r="C7" t="s">
        <v>398</v>
      </c>
      <c r="D7">
        <v>10</v>
      </c>
    </row>
    <row r="9" spans="1:4">
      <c r="C9" t="s">
        <v>11</v>
      </c>
      <c r="D9" s="5">
        <f>(DATEDIF(D6,D3,"m")+1)/(D7*12)</f>
        <v>3.125</v>
      </c>
    </row>
    <row r="11" spans="1:4">
      <c r="B11" t="s">
        <v>91</v>
      </c>
      <c r="C11" t="s">
        <v>399</v>
      </c>
      <c r="D11" s="146">
        <f>D4*D5*MIN(D9,1)</f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hotel</vt:lpstr>
      <vt:lpstr>康养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cherry ventty</cp:lastModifiedBy>
  <dcterms:created xsi:type="dcterms:W3CDTF">2016-10-11T06:56:51Z</dcterms:created>
  <dcterms:modified xsi:type="dcterms:W3CDTF">2020-10-16T09:39:19Z</dcterms:modified>
</cp:coreProperties>
</file>